
<file path=[Content_Types].xml><?xml version="1.0" encoding="utf-8"?>
<Types xmlns="http://schemas.openxmlformats.org/package/2006/content-types">
  <Default Extension="bin" ContentType="application/vnd.openxmlformats-officedocument.spreadsheetml.printerSettings"/>
  <Default Extension="tmp"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tables/table1.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C:\Users\m27172728\Disco Presupuesto\Presupuestos\2022\FORMULACION PRESUPUESTO 2022\FORMULACION PRESUPUESTO 2022 - MEFI\12 - SAF\"/>
    </mc:Choice>
  </mc:AlternateContent>
  <bookViews>
    <workbookView xWindow="0" yWindow="0" windowWidth="20496" windowHeight="7656" tabRatio="761"/>
  </bookViews>
  <sheets>
    <sheet name="ANEXO I- RA" sheetId="12" r:id="rId1"/>
    <sheet name="ANEXO II - GA" sheetId="15" r:id="rId2"/>
    <sheet name="ANEXO III - PA" sheetId="13" r:id="rId3"/>
    <sheet name="F.1 - Politica Presupuestaria" sheetId="6" r:id="rId4"/>
    <sheet name="F.2 . Programación Recursos" sheetId="9" r:id="rId5"/>
    <sheet name="F.3 Estructura Programática" sheetId="7" r:id="rId6"/>
    <sheet name="F.4 - PROGRAMACION DEL GASTO" sheetId="17" r:id="rId7"/>
    <sheet name="F.5 - CUADRO RRHH" sheetId="20" r:id="rId8"/>
    <sheet name="F.6 AIF" sheetId="5" r:id="rId9"/>
    <sheet name="F.7 AIF OE" sheetId="21" r:id="rId10"/>
    <sheet name="Hoja1" sheetId="22" r:id="rId11"/>
    <sheet name="Tablas IPP" sheetId="18" r:id="rId12"/>
    <sheet name="Datos" sheetId="2" state="hidden" r:id="rId13"/>
    <sheet name="Tabla Institucional" sheetId="10" state="hidden" r:id="rId14"/>
    <sheet name="TABLA RECURSOS" sheetId="11" state="hidden" r:id="rId15"/>
    <sheet name="Rubro Recursos" sheetId="3" r:id="rId16"/>
    <sheet name="ECONOMICO" sheetId="4" state="hidden" r:id="rId17"/>
    <sheet name="base" sheetId="16" state="hidden" r:id="rId18"/>
  </sheets>
  <externalReferences>
    <externalReference r:id="rId19"/>
    <externalReference r:id="rId20"/>
  </externalReferences>
  <definedNames>
    <definedName name="_xlnm._FilterDatabase" localSheetId="0" hidden="1">'ANEXO I- RA'!$A$1:$AM$108</definedName>
    <definedName name="_xlnm._FilterDatabase" localSheetId="1" hidden="1">'ANEXO II - GA'!$A$1:$AS$1143</definedName>
    <definedName name="_xlnm._FilterDatabase" localSheetId="6" hidden="1">'F.4 - PROGRAMACION DEL GASTO'!$I$15:$S$147</definedName>
    <definedName name="_xlnm._FilterDatabase" localSheetId="15" hidden="1">'Rubro Recursos'!$A$1:$M$535</definedName>
    <definedName name="_xlnm._FilterDatabase" localSheetId="11" hidden="1">'Tablas IPP'!$A$1:$N$489</definedName>
    <definedName name="_xlnm.Print_Area" localSheetId="2">'ANEXO III - PA'!$A$1:$L$29</definedName>
    <definedName name="_xlnm.Print_Area" localSheetId="3">'F.1 - Politica Presupuestaria'!$A$1:$E$35</definedName>
    <definedName name="_xlnm.Print_Area" localSheetId="4">'F.2 . Programación Recursos'!$A$1:$M$124</definedName>
    <definedName name="_xlnm.Print_Area" localSheetId="6">'F.4 - PROGRAMACION DEL GASTO'!$A$1:$AG$147</definedName>
    <definedName name="_xlnm.Print_Area" localSheetId="9">'F.7 AIF OE'!$A$1:$C$65</definedName>
    <definedName name="SegmentaciónDeDatos_Cod._Imputable">#N/A</definedName>
    <definedName name="SegmentaciónDeDatos_Descripcion__Parcial">#N/A</definedName>
    <definedName name="SegmentaciónDeDatos_Descripcion_Cod._Sub_Parcial">#N/A</definedName>
    <definedName name="SegmentaciónDeDatos_Descripcion_Detalle">#N/A</definedName>
    <definedName name="SegmentaciónDeDatos_Descripción_Principal">#N/A</definedName>
    <definedName name="_xlnm.Print_Titles" localSheetId="3">'F.1 - Politica Presupuestaria'!$1:$17</definedName>
    <definedName name="_xlnm.Print_Titles" localSheetId="4">'F.2 . Programación Recursos'!$1:$13</definedName>
    <definedName name="_xlnm.Print_Titles" localSheetId="5">'F.3 Estructura Programática'!$1:$12</definedName>
    <definedName name="_xlnm.Print_Titles" localSheetId="6">'F.4 - PROGRAMACION DEL GASTO'!$1:$12</definedName>
  </definedNames>
  <calcPr calcId="152511"/>
  <pivotCaches>
    <pivotCache cacheId="3" r:id="rId21"/>
  </pivotCaches>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22"/>
        <x14:slicerCache r:id="rId23"/>
        <x14:slicerCache r:id="rId24"/>
        <x14:slicerCache r:id="rId25"/>
        <x14:slicerCache r:id="rId26"/>
      </x15:slicerCaches>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6" i="9" l="1"/>
  <c r="H17" i="9"/>
  <c r="H18" i="9"/>
  <c r="H19" i="9"/>
  <c r="H20" i="9"/>
  <c r="H21" i="9"/>
  <c r="H22" i="9"/>
  <c r="H23" i="9"/>
  <c r="H24" i="9"/>
  <c r="H25" i="9"/>
  <c r="H26" i="9"/>
  <c r="H27" i="9"/>
  <c r="H28" i="9"/>
  <c r="H29" i="9"/>
  <c r="H30" i="9"/>
  <c r="H31" i="9"/>
  <c r="H32" i="9"/>
  <c r="H33" i="9"/>
  <c r="H34" i="9"/>
  <c r="H35" i="9"/>
  <c r="H36" i="9"/>
  <c r="H37" i="9"/>
  <c r="H38" i="9"/>
  <c r="H39" i="9"/>
  <c r="H40" i="9"/>
  <c r="H41" i="9"/>
  <c r="H42" i="9"/>
  <c r="H43" i="9"/>
  <c r="H44" i="9"/>
  <c r="H45" i="9"/>
  <c r="H46" i="9"/>
  <c r="H47" i="9"/>
  <c r="H48" i="9"/>
  <c r="H49" i="9"/>
  <c r="H50" i="9"/>
  <c r="H51" i="9"/>
  <c r="H52" i="9"/>
  <c r="H53" i="9"/>
  <c r="H54" i="9"/>
  <c r="H55" i="9"/>
  <c r="H56" i="9"/>
  <c r="H57" i="9"/>
  <c r="H58" i="9"/>
  <c r="H59" i="9"/>
  <c r="H60" i="9"/>
  <c r="H61" i="9"/>
  <c r="H62" i="9"/>
  <c r="H63" i="9"/>
  <c r="H64" i="9"/>
  <c r="H65" i="9"/>
  <c r="H66" i="9"/>
  <c r="H67" i="9"/>
  <c r="H68" i="9"/>
  <c r="H69" i="9"/>
  <c r="H70" i="9"/>
  <c r="H71" i="9"/>
  <c r="H72" i="9"/>
  <c r="H73" i="9"/>
  <c r="H74" i="9"/>
  <c r="H75" i="9"/>
  <c r="H76" i="9"/>
  <c r="H77" i="9"/>
  <c r="H78" i="9"/>
  <c r="H79" i="9"/>
  <c r="H80" i="9"/>
  <c r="H81" i="9"/>
  <c r="H82" i="9"/>
  <c r="H83" i="9"/>
  <c r="H84" i="9"/>
  <c r="H85" i="9"/>
  <c r="H86" i="9"/>
  <c r="H87" i="9"/>
  <c r="H88" i="9"/>
  <c r="H89" i="9"/>
  <c r="H90" i="9"/>
  <c r="H91" i="9"/>
  <c r="H92" i="9"/>
  <c r="H93" i="9"/>
  <c r="H94" i="9"/>
  <c r="H95" i="9"/>
  <c r="H96" i="9"/>
  <c r="H97" i="9"/>
  <c r="H98" i="9"/>
  <c r="H99" i="9"/>
  <c r="H100" i="9"/>
  <c r="H101" i="9"/>
  <c r="H102" i="9"/>
  <c r="H103" i="9"/>
  <c r="H104" i="9"/>
  <c r="H105" i="9"/>
  <c r="H106" i="9"/>
  <c r="H107" i="9"/>
  <c r="H108" i="9"/>
  <c r="H109" i="9"/>
  <c r="H110" i="9"/>
  <c r="H111" i="9"/>
  <c r="H112" i="9"/>
  <c r="H113" i="9"/>
  <c r="H114" i="9"/>
  <c r="H115" i="9"/>
  <c r="H116" i="9"/>
  <c r="H117" i="9"/>
  <c r="H118" i="9"/>
  <c r="H119" i="9"/>
  <c r="H120" i="9"/>
  <c r="H121" i="9"/>
  <c r="H122" i="9"/>
  <c r="G17" i="9"/>
  <c r="G18" i="9"/>
  <c r="G19" i="9"/>
  <c r="G20" i="9"/>
  <c r="G21" i="9"/>
  <c r="G22" i="9"/>
  <c r="G23" i="9"/>
  <c r="G24" i="9"/>
  <c r="G25" i="9"/>
  <c r="G26" i="9"/>
  <c r="G27" i="9"/>
  <c r="G28" i="9"/>
  <c r="G29" i="9"/>
  <c r="G30" i="9"/>
  <c r="G31" i="9"/>
  <c r="G32" i="9"/>
  <c r="G33" i="9"/>
  <c r="G34" i="9"/>
  <c r="G35" i="9"/>
  <c r="G36" i="9"/>
  <c r="G37" i="9"/>
  <c r="G38" i="9"/>
  <c r="G39" i="9"/>
  <c r="G40" i="9"/>
  <c r="G41" i="9"/>
  <c r="G42" i="9"/>
  <c r="G43" i="9"/>
  <c r="G44" i="9"/>
  <c r="G45" i="9"/>
  <c r="G46" i="9"/>
  <c r="G47" i="9"/>
  <c r="G48" i="9"/>
  <c r="G49" i="9"/>
  <c r="G50" i="9"/>
  <c r="G51" i="9"/>
  <c r="G52" i="9"/>
  <c r="G53" i="9"/>
  <c r="G54" i="9"/>
  <c r="G55" i="9"/>
  <c r="G56" i="9"/>
  <c r="G57" i="9"/>
  <c r="G58" i="9"/>
  <c r="G59" i="9"/>
  <c r="G60" i="9"/>
  <c r="G61" i="9"/>
  <c r="G62" i="9"/>
  <c r="G63" i="9"/>
  <c r="G64" i="9"/>
  <c r="G65" i="9"/>
  <c r="G66" i="9"/>
  <c r="G67" i="9"/>
  <c r="G68" i="9"/>
  <c r="G69" i="9"/>
  <c r="G70" i="9"/>
  <c r="G71" i="9"/>
  <c r="G72" i="9"/>
  <c r="G73" i="9"/>
  <c r="G74" i="9"/>
  <c r="G75" i="9"/>
  <c r="G76" i="9"/>
  <c r="G77" i="9"/>
  <c r="G78" i="9"/>
  <c r="G79" i="9"/>
  <c r="G80" i="9"/>
  <c r="G81" i="9"/>
  <c r="G82" i="9"/>
  <c r="G83" i="9"/>
  <c r="G84" i="9"/>
  <c r="G85" i="9"/>
  <c r="G86" i="9"/>
  <c r="G87" i="9"/>
  <c r="G88" i="9"/>
  <c r="G89" i="9"/>
  <c r="G90" i="9"/>
  <c r="G91" i="9"/>
  <c r="G92" i="9"/>
  <c r="G93" i="9"/>
  <c r="G94" i="9"/>
  <c r="G95" i="9"/>
  <c r="G96" i="9"/>
  <c r="G97" i="9"/>
  <c r="G98" i="9"/>
  <c r="G99" i="9"/>
  <c r="G100" i="9"/>
  <c r="G101" i="9"/>
  <c r="G102" i="9"/>
  <c r="G103" i="9"/>
  <c r="G104" i="9"/>
  <c r="G105" i="9"/>
  <c r="G106" i="9"/>
  <c r="G107" i="9"/>
  <c r="G108" i="9"/>
  <c r="G109" i="9"/>
  <c r="G110" i="9"/>
  <c r="G111" i="9"/>
  <c r="G112" i="9"/>
  <c r="G113" i="9"/>
  <c r="G114" i="9"/>
  <c r="G115" i="9"/>
  <c r="G116" i="9"/>
  <c r="G117" i="9"/>
  <c r="G118" i="9"/>
  <c r="G119" i="9"/>
  <c r="G120" i="9"/>
  <c r="G121" i="9"/>
  <c r="G122"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62" i="9"/>
  <c r="F63" i="9"/>
  <c r="F64" i="9"/>
  <c r="F65" i="9"/>
  <c r="F66" i="9"/>
  <c r="F67" i="9"/>
  <c r="F68" i="9"/>
  <c r="F69" i="9"/>
  <c r="F70" i="9"/>
  <c r="F71" i="9"/>
  <c r="F72" i="9"/>
  <c r="F73" i="9"/>
  <c r="F74" i="9"/>
  <c r="F75" i="9"/>
  <c r="F76" i="9"/>
  <c r="F77" i="9"/>
  <c r="F78" i="9"/>
  <c r="F79" i="9"/>
  <c r="F80" i="9"/>
  <c r="F81" i="9"/>
  <c r="F82" i="9"/>
  <c r="F83" i="9"/>
  <c r="F84" i="9"/>
  <c r="F85" i="9"/>
  <c r="F86" i="9"/>
  <c r="F87" i="9"/>
  <c r="F88" i="9"/>
  <c r="F89" i="9"/>
  <c r="F90" i="9"/>
  <c r="F91" i="9"/>
  <c r="F92" i="9"/>
  <c r="F93" i="9"/>
  <c r="F94" i="9"/>
  <c r="F95" i="9"/>
  <c r="F96" i="9"/>
  <c r="F97" i="9"/>
  <c r="F98" i="9"/>
  <c r="F99" i="9"/>
  <c r="F100" i="9"/>
  <c r="F101" i="9"/>
  <c r="F102" i="9"/>
  <c r="F103" i="9"/>
  <c r="F104" i="9"/>
  <c r="F105" i="9"/>
  <c r="F106" i="9"/>
  <c r="F107" i="9"/>
  <c r="F108" i="9"/>
  <c r="F109" i="9"/>
  <c r="F110" i="9"/>
  <c r="F111" i="9"/>
  <c r="F112" i="9"/>
  <c r="F113" i="9"/>
  <c r="F114" i="9"/>
  <c r="F115" i="9"/>
  <c r="F116" i="9"/>
  <c r="F117" i="9"/>
  <c r="F118" i="9"/>
  <c r="F119" i="9"/>
  <c r="F120" i="9"/>
  <c r="F121" i="9"/>
  <c r="F122" i="9"/>
  <c r="F16" i="20" l="1"/>
  <c r="H15" i="20"/>
  <c r="I14" i="20"/>
  <c r="AF13" i="20"/>
  <c r="H13" i="20"/>
  <c r="I12" i="20"/>
  <c r="H12" i="20"/>
  <c r="I11" i="20"/>
  <c r="H11" i="20"/>
  <c r="V147" i="17"/>
  <c r="W147" i="17"/>
  <c r="X147" i="17"/>
  <c r="Y147" i="17"/>
  <c r="Z147" i="17"/>
  <c r="AA147" i="17"/>
  <c r="AB147" i="17"/>
  <c r="AC147" i="17"/>
  <c r="AD147" i="17"/>
  <c r="AE147" i="17"/>
  <c r="AF147" i="17"/>
  <c r="AG147" i="17"/>
  <c r="S9" i="7"/>
  <c r="D26" i="7"/>
  <c r="D21" i="7"/>
  <c r="D22" i="7"/>
  <c r="D23" i="7"/>
  <c r="D24" i="7"/>
  <c r="D25" i="7"/>
  <c r="B41" i="7"/>
  <c r="B42" i="7"/>
  <c r="B43" i="7"/>
  <c r="B44" i="7"/>
  <c r="B45" i="7"/>
  <c r="B46" i="7"/>
  <c r="B47" i="7"/>
  <c r="B48" i="7"/>
  <c r="B49" i="7"/>
  <c r="B50" i="7"/>
  <c r="B22" i="7"/>
  <c r="B23" i="7"/>
  <c r="B24" i="7"/>
  <c r="B25" i="7"/>
  <c r="B26" i="7"/>
  <c r="B27" i="7"/>
  <c r="B28" i="7"/>
  <c r="B29" i="7"/>
  <c r="B30" i="7"/>
  <c r="B31" i="7"/>
  <c r="B32" i="7"/>
  <c r="B33" i="7"/>
  <c r="B34" i="7"/>
  <c r="B35" i="7"/>
  <c r="B36" i="7"/>
  <c r="B37" i="7"/>
  <c r="B38" i="7"/>
  <c r="B39" i="7"/>
  <c r="B40" i="7"/>
  <c r="B21" i="7"/>
  <c r="F22" i="7"/>
  <c r="F23" i="7"/>
  <c r="F24" i="7"/>
  <c r="F25" i="7"/>
  <c r="F26" i="7"/>
  <c r="F27" i="7"/>
  <c r="F28" i="7"/>
  <c r="F29" i="7"/>
  <c r="F30" i="7"/>
  <c r="F31" i="7"/>
  <c r="F32" i="7"/>
  <c r="F33" i="7"/>
  <c r="F34" i="7"/>
  <c r="F35" i="7"/>
  <c r="F36" i="7"/>
  <c r="F37" i="7"/>
  <c r="F38" i="7"/>
  <c r="F39" i="7"/>
  <c r="F40" i="7"/>
  <c r="F41" i="7"/>
  <c r="F42" i="7"/>
  <c r="F43" i="7"/>
  <c r="F44" i="7"/>
  <c r="F45" i="7"/>
  <c r="F46" i="7"/>
  <c r="F47" i="7"/>
  <c r="F48" i="7"/>
  <c r="F49" i="7"/>
  <c r="F50" i="7"/>
  <c r="F21" i="7"/>
  <c r="D27" i="7"/>
  <c r="D28" i="7"/>
  <c r="D29" i="7"/>
  <c r="D30" i="7"/>
  <c r="D31" i="7"/>
  <c r="D32" i="7"/>
  <c r="D33" i="7"/>
  <c r="D34" i="7"/>
  <c r="D35" i="7"/>
  <c r="D36" i="7"/>
  <c r="D37" i="7"/>
  <c r="D38" i="7"/>
  <c r="D39" i="7"/>
  <c r="D40" i="7"/>
  <c r="D41" i="7"/>
  <c r="D42" i="7"/>
  <c r="D43" i="7"/>
  <c r="D44" i="7"/>
  <c r="D45" i="7"/>
  <c r="D46" i="7"/>
  <c r="D47" i="7"/>
  <c r="D48" i="7"/>
  <c r="D49" i="7"/>
  <c r="D50" i="7"/>
  <c r="M6" i="9"/>
  <c r="E19" i="9"/>
  <c r="E20" i="9"/>
  <c r="E21" i="9"/>
  <c r="E22" i="9"/>
  <c r="E23" i="9"/>
  <c r="E24" i="9"/>
  <c r="E25" i="9"/>
  <c r="E26" i="9"/>
  <c r="E27" i="9"/>
  <c r="E28" i="9"/>
  <c r="E29" i="9"/>
  <c r="E30" i="9"/>
  <c r="E31" i="9"/>
  <c r="E32" i="9"/>
  <c r="E33" i="9"/>
  <c r="E34" i="9"/>
  <c r="E35" i="9"/>
  <c r="E36" i="9"/>
  <c r="E37" i="9"/>
  <c r="E38" i="9"/>
  <c r="E39" i="9"/>
  <c r="E40" i="9"/>
  <c r="E41" i="9"/>
  <c r="E42" i="9"/>
  <c r="E43" i="9"/>
  <c r="E44" i="9"/>
  <c r="E45" i="9"/>
  <c r="E46" i="9"/>
  <c r="E47" i="9"/>
  <c r="E48" i="9"/>
  <c r="E49" i="9"/>
  <c r="E50" i="9"/>
  <c r="E51" i="9"/>
  <c r="E52" i="9"/>
  <c r="E53" i="9"/>
  <c r="E54" i="9"/>
  <c r="E55" i="9"/>
  <c r="E56" i="9"/>
  <c r="E57" i="9"/>
  <c r="E58" i="9"/>
  <c r="E59" i="9"/>
  <c r="E60" i="9"/>
  <c r="E61" i="9"/>
  <c r="E62" i="9"/>
  <c r="E63" i="9"/>
  <c r="E64" i="9"/>
  <c r="E65" i="9"/>
  <c r="E66" i="9"/>
  <c r="E67" i="9"/>
  <c r="E68" i="9"/>
  <c r="E69" i="9"/>
  <c r="E70" i="9"/>
  <c r="E71" i="9"/>
  <c r="E72" i="9"/>
  <c r="E73" i="9"/>
  <c r="E74" i="9"/>
  <c r="E75" i="9"/>
  <c r="E76" i="9"/>
  <c r="E77" i="9"/>
  <c r="E78" i="9"/>
  <c r="E79" i="9"/>
  <c r="E80" i="9"/>
  <c r="E81" i="9"/>
  <c r="E82" i="9"/>
  <c r="E83" i="9"/>
  <c r="E84" i="9"/>
  <c r="E85" i="9"/>
  <c r="E86" i="9"/>
  <c r="E87" i="9"/>
  <c r="E88" i="9"/>
  <c r="E89" i="9"/>
  <c r="E90" i="9"/>
  <c r="E91" i="9"/>
  <c r="E92" i="9"/>
  <c r="E93" i="9"/>
  <c r="E94" i="9"/>
  <c r="E95" i="9"/>
  <c r="E96" i="9"/>
  <c r="E97" i="9"/>
  <c r="E98" i="9"/>
  <c r="E99" i="9"/>
  <c r="E100" i="9"/>
  <c r="E101" i="9"/>
  <c r="E102" i="9"/>
  <c r="E103" i="9"/>
  <c r="E104" i="9"/>
  <c r="E105" i="9"/>
  <c r="E106" i="9"/>
  <c r="E107" i="9"/>
  <c r="E108" i="9"/>
  <c r="E109" i="9"/>
  <c r="E110" i="9"/>
  <c r="E111" i="9"/>
  <c r="E112" i="9"/>
  <c r="E113" i="9"/>
  <c r="E114" i="9"/>
  <c r="E115" i="9"/>
  <c r="E116" i="9"/>
  <c r="E117" i="9"/>
  <c r="E118" i="9"/>
  <c r="E119" i="9"/>
  <c r="E120" i="9"/>
  <c r="E121" i="9"/>
  <c r="E122" i="9"/>
  <c r="E3" i="6"/>
  <c r="C9" i="5" l="1"/>
  <c r="C61" i="5"/>
  <c r="C8" i="5"/>
  <c r="C16" i="5"/>
  <c r="U17" i="17"/>
  <c r="U18" i="17"/>
  <c r="U19" i="17"/>
  <c r="U20" i="17"/>
  <c r="U21" i="17"/>
  <c r="U22" i="17"/>
  <c r="U23" i="17"/>
  <c r="U24" i="17"/>
  <c r="U25" i="17"/>
  <c r="U26" i="17"/>
  <c r="U27" i="17"/>
  <c r="U28" i="17"/>
  <c r="U29" i="17"/>
  <c r="U30" i="17"/>
  <c r="U31" i="17"/>
  <c r="U32" i="17"/>
  <c r="U33" i="17"/>
  <c r="U34" i="17"/>
  <c r="U35" i="17"/>
  <c r="U36" i="17"/>
  <c r="U37" i="17"/>
  <c r="U38" i="17"/>
  <c r="U39" i="17"/>
  <c r="U40" i="17"/>
  <c r="U41" i="17"/>
  <c r="U42" i="17"/>
  <c r="U43" i="17"/>
  <c r="U44" i="17"/>
  <c r="U45" i="17"/>
  <c r="U46" i="17"/>
  <c r="U47" i="17"/>
  <c r="U48" i="17"/>
  <c r="U49" i="17"/>
  <c r="U50" i="17"/>
  <c r="U51" i="17"/>
  <c r="U52" i="17"/>
  <c r="U53" i="17"/>
  <c r="U54" i="17"/>
  <c r="U55" i="17"/>
  <c r="U56" i="17"/>
  <c r="U57" i="17"/>
  <c r="U58" i="17"/>
  <c r="U59" i="17"/>
  <c r="U60" i="17"/>
  <c r="C67" i="5" s="1"/>
  <c r="U61" i="17"/>
  <c r="C29" i="5" s="1"/>
  <c r="U62" i="17"/>
  <c r="C28" i="5" s="1"/>
  <c r="U63" i="17"/>
  <c r="U64" i="17"/>
  <c r="U65" i="17"/>
  <c r="U66" i="17"/>
  <c r="U67" i="17"/>
  <c r="U68" i="17"/>
  <c r="U69" i="17"/>
  <c r="U70" i="17"/>
  <c r="U71" i="17"/>
  <c r="U72" i="17"/>
  <c r="U73" i="17"/>
  <c r="U74" i="17"/>
  <c r="U75" i="17"/>
  <c r="U76" i="17"/>
  <c r="U77" i="17"/>
  <c r="U78" i="17"/>
  <c r="U79" i="17"/>
  <c r="C24" i="5" s="1"/>
  <c r="U80" i="17"/>
  <c r="U81" i="17"/>
  <c r="U82" i="17"/>
  <c r="U83" i="17"/>
  <c r="U84" i="17"/>
  <c r="U85" i="17"/>
  <c r="U86" i="17"/>
  <c r="U87" i="17"/>
  <c r="U88" i="17"/>
  <c r="U89" i="17"/>
  <c r="U90" i="17"/>
  <c r="U91" i="17"/>
  <c r="U92" i="17"/>
  <c r="U93" i="17"/>
  <c r="U94" i="17"/>
  <c r="U95" i="17"/>
  <c r="U96" i="17"/>
  <c r="U97" i="17"/>
  <c r="U98" i="17"/>
  <c r="U99" i="17"/>
  <c r="U100" i="17"/>
  <c r="U101" i="17"/>
  <c r="U102" i="17"/>
  <c r="U103" i="17"/>
  <c r="U104" i="17"/>
  <c r="U105" i="17"/>
  <c r="U106" i="17"/>
  <c r="U107" i="17"/>
  <c r="U108" i="17"/>
  <c r="U109" i="17"/>
  <c r="U110" i="17"/>
  <c r="U111" i="17"/>
  <c r="U112" i="17"/>
  <c r="U113" i="17"/>
  <c r="U114" i="17"/>
  <c r="U115" i="17"/>
  <c r="U116" i="17"/>
  <c r="U117" i="17"/>
  <c r="U118" i="17"/>
  <c r="U119" i="17"/>
  <c r="U120" i="17"/>
  <c r="U121" i="17"/>
  <c r="U122" i="17"/>
  <c r="U123" i="17"/>
  <c r="U124" i="17"/>
  <c r="U125" i="17"/>
  <c r="U126" i="17"/>
  <c r="U127" i="17"/>
  <c r="U128" i="17"/>
  <c r="U129" i="17"/>
  <c r="U130" i="17"/>
  <c r="U131" i="17"/>
  <c r="U132" i="17"/>
  <c r="U133" i="17"/>
  <c r="U134" i="17"/>
  <c r="U135" i="17"/>
  <c r="U136" i="17"/>
  <c r="U137" i="17"/>
  <c r="U138" i="17"/>
  <c r="U139" i="17"/>
  <c r="U140" i="17"/>
  <c r="U141" i="17"/>
  <c r="U142" i="17"/>
  <c r="U143" i="17"/>
  <c r="U144" i="17"/>
  <c r="U145" i="17"/>
  <c r="U146" i="17"/>
  <c r="U16" i="17"/>
  <c r="AF133" i="20"/>
  <c r="AE133" i="20"/>
  <c r="AD133" i="20"/>
  <c r="AC133" i="20"/>
  <c r="AB133" i="20"/>
  <c r="AA133" i="20"/>
  <c r="Z133" i="20"/>
  <c r="Y133" i="20"/>
  <c r="X133" i="20"/>
  <c r="W133" i="20"/>
  <c r="V133" i="20"/>
  <c r="U133" i="20"/>
  <c r="T133" i="20"/>
  <c r="S133" i="20"/>
  <c r="R133" i="20"/>
  <c r="Q133" i="20"/>
  <c r="P133" i="20"/>
  <c r="O133" i="20"/>
  <c r="N133" i="20"/>
  <c r="M133" i="20"/>
  <c r="L133" i="20"/>
  <c r="K133" i="20"/>
  <c r="J133" i="20"/>
  <c r="I133" i="20"/>
  <c r="H133" i="20"/>
  <c r="G133" i="20"/>
  <c r="F133" i="20"/>
  <c r="E133" i="20"/>
  <c r="D133" i="20"/>
  <c r="C133" i="20"/>
  <c r="H129" i="20"/>
  <c r="G129" i="20"/>
  <c r="F129" i="20"/>
  <c r="E129" i="20"/>
  <c r="D129" i="20"/>
  <c r="C129" i="20"/>
  <c r="H128" i="20"/>
  <c r="G128" i="20"/>
  <c r="F128" i="20"/>
  <c r="E128" i="20"/>
  <c r="D128" i="20"/>
  <c r="C128" i="20"/>
  <c r="H127" i="20"/>
  <c r="G127" i="20"/>
  <c r="F127" i="20"/>
  <c r="E127" i="20"/>
  <c r="D127" i="20"/>
  <c r="C127" i="20"/>
  <c r="H126" i="20"/>
  <c r="G126" i="20"/>
  <c r="F126" i="20"/>
  <c r="E126" i="20"/>
  <c r="D126" i="20"/>
  <c r="C126" i="20"/>
  <c r="H125" i="20"/>
  <c r="G125" i="20"/>
  <c r="F125" i="20"/>
  <c r="E125" i="20"/>
  <c r="D125" i="20"/>
  <c r="C125" i="20"/>
  <c r="H124" i="20"/>
  <c r="G124" i="20"/>
  <c r="G122" i="20" s="1"/>
  <c r="F124" i="20"/>
  <c r="E124" i="20"/>
  <c r="D124" i="20"/>
  <c r="C124" i="20"/>
  <c r="H123" i="20"/>
  <c r="G123" i="20"/>
  <c r="F123" i="20"/>
  <c r="F122" i="20" s="1"/>
  <c r="E123" i="20"/>
  <c r="E122" i="20" s="1"/>
  <c r="D123" i="20"/>
  <c r="C123" i="20"/>
  <c r="AF122" i="20"/>
  <c r="AE122" i="20"/>
  <c r="AD122" i="20"/>
  <c r="AC122" i="20"/>
  <c r="AB122" i="20"/>
  <c r="AA122" i="20"/>
  <c r="Z122" i="20"/>
  <c r="Y122" i="20"/>
  <c r="X122" i="20"/>
  <c r="W122" i="20"/>
  <c r="V122" i="20"/>
  <c r="U122" i="20"/>
  <c r="T122" i="20"/>
  <c r="S122" i="20"/>
  <c r="R122" i="20"/>
  <c r="Q122" i="20"/>
  <c r="P122" i="20"/>
  <c r="O122" i="20"/>
  <c r="N122" i="20"/>
  <c r="M122" i="20"/>
  <c r="L122" i="20"/>
  <c r="K122" i="20"/>
  <c r="J122" i="20"/>
  <c r="I122" i="20"/>
  <c r="H122" i="20"/>
  <c r="D122" i="20"/>
  <c r="C122" i="20"/>
  <c r="AF111" i="20"/>
  <c r="AE111" i="20"/>
  <c r="AD111" i="20"/>
  <c r="AC111" i="20"/>
  <c r="AB111" i="20"/>
  <c r="AA111" i="20"/>
  <c r="Z111" i="20"/>
  <c r="Y111" i="20"/>
  <c r="X111" i="20"/>
  <c r="W111" i="20"/>
  <c r="V111" i="20"/>
  <c r="U111" i="20"/>
  <c r="T111" i="20"/>
  <c r="S111" i="20"/>
  <c r="R111" i="20"/>
  <c r="Q111" i="20"/>
  <c r="P111" i="20"/>
  <c r="O111" i="20"/>
  <c r="N111" i="20"/>
  <c r="M111" i="20"/>
  <c r="L111" i="20"/>
  <c r="K111" i="20"/>
  <c r="J111" i="20"/>
  <c r="I111" i="20"/>
  <c r="H111" i="20"/>
  <c r="G111" i="20"/>
  <c r="F111" i="20"/>
  <c r="E111" i="20"/>
  <c r="D111" i="20"/>
  <c r="C111" i="20"/>
  <c r="H107" i="20"/>
  <c r="G107" i="20"/>
  <c r="F107" i="20"/>
  <c r="E107" i="20"/>
  <c r="D107" i="20"/>
  <c r="C107" i="20"/>
  <c r="H106" i="20"/>
  <c r="G106" i="20"/>
  <c r="F106" i="20"/>
  <c r="E106" i="20"/>
  <c r="D106" i="20"/>
  <c r="C106" i="20"/>
  <c r="H105" i="20"/>
  <c r="G105" i="20"/>
  <c r="F105" i="20"/>
  <c r="E105" i="20"/>
  <c r="D105" i="20"/>
  <c r="C105" i="20"/>
  <c r="H104" i="20"/>
  <c r="G104" i="20"/>
  <c r="F104" i="20"/>
  <c r="E104" i="20"/>
  <c r="D104" i="20"/>
  <c r="C104" i="20"/>
  <c r="H103" i="20"/>
  <c r="G103" i="20"/>
  <c r="G100" i="20" s="1"/>
  <c r="F103" i="20"/>
  <c r="E103" i="20"/>
  <c r="D103" i="20"/>
  <c r="C103" i="20"/>
  <c r="H102" i="20"/>
  <c r="G102" i="20"/>
  <c r="F102" i="20"/>
  <c r="E102" i="20"/>
  <c r="E100" i="20" s="1"/>
  <c r="D102" i="20"/>
  <c r="C102" i="20"/>
  <c r="H101" i="20"/>
  <c r="H100" i="20" s="1"/>
  <c r="G101" i="20"/>
  <c r="F101" i="20"/>
  <c r="F100" i="20" s="1"/>
  <c r="E101" i="20"/>
  <c r="D101" i="20"/>
  <c r="C101" i="20"/>
  <c r="C100" i="20" s="1"/>
  <c r="AF100" i="20"/>
  <c r="AE100" i="20"/>
  <c r="AD100" i="20"/>
  <c r="AC100" i="20"/>
  <c r="AB100" i="20"/>
  <c r="AA100" i="20"/>
  <c r="Z100" i="20"/>
  <c r="Y100" i="20"/>
  <c r="X100" i="20"/>
  <c r="W100" i="20"/>
  <c r="V100" i="20"/>
  <c r="U100" i="20"/>
  <c r="T100" i="20"/>
  <c r="S100" i="20"/>
  <c r="R100" i="20"/>
  <c r="Q100" i="20"/>
  <c r="P100" i="20"/>
  <c r="O100" i="20"/>
  <c r="N100" i="20"/>
  <c r="M100" i="20"/>
  <c r="L100" i="20"/>
  <c r="K100" i="20"/>
  <c r="J100" i="20"/>
  <c r="I100" i="20"/>
  <c r="D100" i="20"/>
  <c r="E96" i="20"/>
  <c r="D96" i="20"/>
  <c r="C96" i="20"/>
  <c r="E95" i="20"/>
  <c r="D95" i="20"/>
  <c r="C95" i="20"/>
  <c r="E94" i="20"/>
  <c r="D94" i="20"/>
  <c r="C94" i="20"/>
  <c r="E93" i="20"/>
  <c r="E89" i="20" s="1"/>
  <c r="D93" i="20"/>
  <c r="C93" i="20"/>
  <c r="E92" i="20"/>
  <c r="D92" i="20"/>
  <c r="C92" i="20"/>
  <c r="E91" i="20"/>
  <c r="D91" i="20"/>
  <c r="C91" i="20"/>
  <c r="E90" i="20"/>
  <c r="D90" i="20"/>
  <c r="C90" i="20"/>
  <c r="C89" i="20" s="1"/>
  <c r="AF89" i="20"/>
  <c r="AE89" i="20"/>
  <c r="AD89" i="20"/>
  <c r="AC89" i="20"/>
  <c r="AB89" i="20"/>
  <c r="AA89" i="20"/>
  <c r="Z89" i="20"/>
  <c r="Y89" i="20"/>
  <c r="X89" i="20"/>
  <c r="W89" i="20"/>
  <c r="V89" i="20"/>
  <c r="U89" i="20"/>
  <c r="T89" i="20"/>
  <c r="S89" i="20"/>
  <c r="R89" i="20"/>
  <c r="Q89" i="20"/>
  <c r="P89" i="20"/>
  <c r="O89" i="20"/>
  <c r="N89" i="20"/>
  <c r="M89" i="20"/>
  <c r="L89" i="20"/>
  <c r="K89" i="20"/>
  <c r="J89" i="20"/>
  <c r="I89" i="20"/>
  <c r="H89" i="20"/>
  <c r="G89" i="20"/>
  <c r="F89" i="20"/>
  <c r="D89" i="20"/>
  <c r="E85" i="20"/>
  <c r="D85" i="20"/>
  <c r="C85" i="20"/>
  <c r="E84" i="20"/>
  <c r="D84" i="20"/>
  <c r="C84" i="20"/>
  <c r="E83" i="20"/>
  <c r="E78" i="20" s="1"/>
  <c r="D83" i="20"/>
  <c r="C83" i="20"/>
  <c r="E82" i="20"/>
  <c r="D82" i="20"/>
  <c r="C82" i="20"/>
  <c r="E81" i="20"/>
  <c r="D81" i="20"/>
  <c r="C81" i="20"/>
  <c r="E80" i="20"/>
  <c r="D80" i="20"/>
  <c r="C80" i="20"/>
  <c r="C78" i="20" s="1"/>
  <c r="E79" i="20"/>
  <c r="D79" i="20"/>
  <c r="D78" i="20" s="1"/>
  <c r="C79" i="20"/>
  <c r="AF78" i="20"/>
  <c r="AE78" i="20"/>
  <c r="AD78" i="20"/>
  <c r="AC78" i="20"/>
  <c r="AB78" i="20"/>
  <c r="AA78" i="20"/>
  <c r="Z78" i="20"/>
  <c r="Y78" i="20"/>
  <c r="X78" i="20"/>
  <c r="W78" i="20"/>
  <c r="V78" i="20"/>
  <c r="U78" i="20"/>
  <c r="T78" i="20"/>
  <c r="S78" i="20"/>
  <c r="R78" i="20"/>
  <c r="Q78" i="20"/>
  <c r="P78" i="20"/>
  <c r="O78" i="20"/>
  <c r="N78" i="20"/>
  <c r="M78" i="20"/>
  <c r="L78" i="20"/>
  <c r="K78" i="20"/>
  <c r="J78" i="20"/>
  <c r="I78" i="20"/>
  <c r="H78" i="20"/>
  <c r="G78" i="20"/>
  <c r="F78" i="20"/>
  <c r="E77" i="20"/>
  <c r="D77" i="20"/>
  <c r="C77" i="20"/>
  <c r="E76" i="20"/>
  <c r="E70" i="20" s="1"/>
  <c r="E69" i="20" s="1"/>
  <c r="D76" i="20"/>
  <c r="C76" i="20"/>
  <c r="E75" i="20"/>
  <c r="D75" i="20"/>
  <c r="C75" i="20"/>
  <c r="E74" i="20"/>
  <c r="D74" i="20"/>
  <c r="C74" i="20"/>
  <c r="C70" i="20" s="1"/>
  <c r="E73" i="20"/>
  <c r="D73" i="20"/>
  <c r="C73" i="20"/>
  <c r="E72" i="20"/>
  <c r="D72" i="20"/>
  <c r="C72" i="20"/>
  <c r="E71" i="20"/>
  <c r="D71" i="20"/>
  <c r="D70" i="20" s="1"/>
  <c r="D69" i="20" s="1"/>
  <c r="C71" i="20"/>
  <c r="AF70" i="20"/>
  <c r="AE70" i="20"/>
  <c r="AE69" i="20" s="1"/>
  <c r="AD70" i="20"/>
  <c r="AC70" i="20"/>
  <c r="AC69" i="20" s="1"/>
  <c r="AB70" i="20"/>
  <c r="AA70" i="20"/>
  <c r="Z70" i="20"/>
  <c r="Z69" i="20" s="1"/>
  <c r="Y70" i="20"/>
  <c r="X70" i="20"/>
  <c r="W70" i="20"/>
  <c r="W69" i="20" s="1"/>
  <c r="V70" i="20"/>
  <c r="U70" i="20"/>
  <c r="U69" i="20" s="1"/>
  <c r="T70" i="20"/>
  <c r="S70" i="20"/>
  <c r="R70" i="20"/>
  <c r="R69" i="20" s="1"/>
  <c r="Q70" i="20"/>
  <c r="P70" i="20"/>
  <c r="O70" i="20"/>
  <c r="O69" i="20" s="1"/>
  <c r="N70" i="20"/>
  <c r="M70" i="20"/>
  <c r="M69" i="20" s="1"/>
  <c r="L70" i="20"/>
  <c r="K70" i="20"/>
  <c r="J70" i="20"/>
  <c r="J69" i="20" s="1"/>
  <c r="I70" i="20"/>
  <c r="H70" i="20"/>
  <c r="G70" i="20"/>
  <c r="G69" i="20" s="1"/>
  <c r="F70" i="20"/>
  <c r="AF69" i="20"/>
  <c r="AD69" i="20"/>
  <c r="AB69" i="20"/>
  <c r="AA69" i="20"/>
  <c r="Y69" i="20"/>
  <c r="X69" i="20"/>
  <c r="V69" i="20"/>
  <c r="T69" i="20"/>
  <c r="S69" i="20"/>
  <c r="Q69" i="20"/>
  <c r="P69" i="20"/>
  <c r="N69" i="20"/>
  <c r="L69" i="20"/>
  <c r="K69" i="20"/>
  <c r="I69" i="20"/>
  <c r="H69" i="20"/>
  <c r="F69" i="20"/>
  <c r="E65" i="20"/>
  <c r="D65" i="20"/>
  <c r="C65" i="20"/>
  <c r="E64" i="20"/>
  <c r="D64" i="20"/>
  <c r="C64" i="20"/>
  <c r="E63" i="20"/>
  <c r="D63" i="20"/>
  <c r="C63" i="20"/>
  <c r="E62" i="20"/>
  <c r="D62" i="20"/>
  <c r="D58" i="20" s="1"/>
  <c r="C62" i="20"/>
  <c r="E61" i="20"/>
  <c r="D61" i="20"/>
  <c r="C61" i="20"/>
  <c r="E60" i="20"/>
  <c r="D60" i="20"/>
  <c r="C60" i="20"/>
  <c r="E59" i="20"/>
  <c r="E58" i="20" s="1"/>
  <c r="D59" i="20"/>
  <c r="C59" i="20"/>
  <c r="AF58" i="20"/>
  <c r="AE58" i="20"/>
  <c r="AD58" i="20"/>
  <c r="AC58" i="20"/>
  <c r="AB58" i="20"/>
  <c r="AA58" i="20"/>
  <c r="Z58" i="20"/>
  <c r="Y58" i="20"/>
  <c r="X58" i="20"/>
  <c r="W58" i="20"/>
  <c r="V58" i="20"/>
  <c r="U58" i="20"/>
  <c r="T58" i="20"/>
  <c r="S58" i="20"/>
  <c r="R58" i="20"/>
  <c r="Q58" i="20"/>
  <c r="P58" i="20"/>
  <c r="O58" i="20"/>
  <c r="N58" i="20"/>
  <c r="M58" i="20"/>
  <c r="L58" i="20"/>
  <c r="K58" i="20"/>
  <c r="J58" i="20"/>
  <c r="I58" i="20"/>
  <c r="H58" i="20"/>
  <c r="G58" i="20"/>
  <c r="F58" i="20"/>
  <c r="C58" i="20"/>
  <c r="E57" i="20"/>
  <c r="D57" i="20"/>
  <c r="C57" i="20"/>
  <c r="E56" i="20"/>
  <c r="D56" i="20"/>
  <c r="C56" i="20"/>
  <c r="E55" i="20"/>
  <c r="D55" i="20"/>
  <c r="D50" i="20" s="1"/>
  <c r="D49" i="20" s="1"/>
  <c r="C55" i="20"/>
  <c r="E54" i="20"/>
  <c r="D54" i="20"/>
  <c r="C54" i="20"/>
  <c r="E53" i="20"/>
  <c r="D53" i="20"/>
  <c r="C53" i="20"/>
  <c r="E52" i="20"/>
  <c r="D52" i="20"/>
  <c r="C52" i="20"/>
  <c r="E51" i="20"/>
  <c r="E50" i="20" s="1"/>
  <c r="D51" i="20"/>
  <c r="C51" i="20"/>
  <c r="C50" i="20" s="1"/>
  <c r="C49" i="20" s="1"/>
  <c r="AF50" i="20"/>
  <c r="AE50" i="20"/>
  <c r="AD50" i="20"/>
  <c r="AD49" i="20" s="1"/>
  <c r="AC50" i="20"/>
  <c r="AB50" i="20"/>
  <c r="AA50" i="20"/>
  <c r="AA49" i="20" s="1"/>
  <c r="Z50" i="20"/>
  <c r="Y50" i="20"/>
  <c r="Y49" i="20" s="1"/>
  <c r="X50" i="20"/>
  <c r="W50" i="20"/>
  <c r="V50" i="20"/>
  <c r="V49" i="20" s="1"/>
  <c r="U50" i="20"/>
  <c r="T50" i="20"/>
  <c r="S50" i="20"/>
  <c r="S49" i="20" s="1"/>
  <c r="R50" i="20"/>
  <c r="Q50" i="20"/>
  <c r="Q49" i="20" s="1"/>
  <c r="P50" i="20"/>
  <c r="O50" i="20"/>
  <c r="N50" i="20"/>
  <c r="N49" i="20" s="1"/>
  <c r="M50" i="20"/>
  <c r="L50" i="20"/>
  <c r="K50" i="20"/>
  <c r="K49" i="20" s="1"/>
  <c r="J50" i="20"/>
  <c r="I50" i="20"/>
  <c r="I49" i="20" s="1"/>
  <c r="H50" i="20"/>
  <c r="G50" i="20"/>
  <c r="F50" i="20"/>
  <c r="F49" i="20" s="1"/>
  <c r="AF49" i="20"/>
  <c r="AE49" i="20"/>
  <c r="AC49" i="20"/>
  <c r="AB49" i="20"/>
  <c r="Z49" i="20"/>
  <c r="X49" i="20"/>
  <c r="W49" i="20"/>
  <c r="U49" i="20"/>
  <c r="T49" i="20"/>
  <c r="R49" i="20"/>
  <c r="P49" i="20"/>
  <c r="O49" i="20"/>
  <c r="M49" i="20"/>
  <c r="L49" i="20"/>
  <c r="J49" i="20"/>
  <c r="H49" i="20"/>
  <c r="G49" i="20"/>
  <c r="E45" i="20"/>
  <c r="D45" i="20"/>
  <c r="C45" i="20"/>
  <c r="E44" i="20"/>
  <c r="D44" i="20"/>
  <c r="C44" i="20"/>
  <c r="E43" i="20"/>
  <c r="D43" i="20"/>
  <c r="C43" i="20"/>
  <c r="E42" i="20"/>
  <c r="D42" i="20"/>
  <c r="C42" i="20"/>
  <c r="E41" i="20"/>
  <c r="D41" i="20"/>
  <c r="C41" i="20"/>
  <c r="C38" i="20" s="1"/>
  <c r="E40" i="20"/>
  <c r="D40" i="20"/>
  <c r="C40" i="20"/>
  <c r="E39" i="20"/>
  <c r="D39" i="20"/>
  <c r="D38" i="20" s="1"/>
  <c r="C39" i="20"/>
  <c r="AF38" i="20"/>
  <c r="AE38" i="20"/>
  <c r="AD38" i="20"/>
  <c r="AC38" i="20"/>
  <c r="AB38" i="20"/>
  <c r="AA38" i="20"/>
  <c r="Z38" i="20"/>
  <c r="Y38" i="20"/>
  <c r="X38" i="20"/>
  <c r="W38" i="20"/>
  <c r="V38" i="20"/>
  <c r="U38" i="20"/>
  <c r="T38" i="20"/>
  <c r="S38" i="20"/>
  <c r="R38" i="20"/>
  <c r="Q38" i="20"/>
  <c r="P38" i="20"/>
  <c r="O38" i="20"/>
  <c r="N38" i="20"/>
  <c r="M38" i="20"/>
  <c r="L38" i="20"/>
  <c r="K38" i="20"/>
  <c r="J38" i="20"/>
  <c r="I38" i="20"/>
  <c r="H38" i="20"/>
  <c r="G38" i="20"/>
  <c r="F38" i="20"/>
  <c r="E38" i="20"/>
  <c r="E37" i="20"/>
  <c r="D37" i="20"/>
  <c r="C37" i="20"/>
  <c r="E36" i="20"/>
  <c r="E30" i="20" s="1"/>
  <c r="E29" i="20" s="1"/>
  <c r="D36" i="20"/>
  <c r="C36" i="20"/>
  <c r="E35" i="20"/>
  <c r="D35" i="20"/>
  <c r="C35" i="20"/>
  <c r="E34" i="20"/>
  <c r="D34" i="20"/>
  <c r="C34" i="20"/>
  <c r="C30" i="20" s="1"/>
  <c r="E33" i="20"/>
  <c r="D33" i="20"/>
  <c r="C33" i="20"/>
  <c r="E32" i="20"/>
  <c r="D32" i="20"/>
  <c r="C32" i="20"/>
  <c r="E31" i="20"/>
  <c r="D31" i="20"/>
  <c r="D30" i="20" s="1"/>
  <c r="D29" i="20" s="1"/>
  <c r="C31" i="20"/>
  <c r="AF30" i="20"/>
  <c r="AF29" i="20" s="1"/>
  <c r="AE30" i="20"/>
  <c r="AE29" i="20" s="1"/>
  <c r="AD30" i="20"/>
  <c r="AC30" i="20"/>
  <c r="AC29" i="20" s="1"/>
  <c r="AB30" i="20"/>
  <c r="AA30" i="20"/>
  <c r="Z30" i="20"/>
  <c r="Z29" i="20" s="1"/>
  <c r="Y30" i="20"/>
  <c r="X30" i="20"/>
  <c r="X29" i="20" s="1"/>
  <c r="W30" i="20"/>
  <c r="W29" i="20" s="1"/>
  <c r="V30" i="20"/>
  <c r="U30" i="20"/>
  <c r="U29" i="20" s="1"/>
  <c r="T30" i="20"/>
  <c r="S30" i="20"/>
  <c r="R30" i="20"/>
  <c r="R29" i="20" s="1"/>
  <c r="Q30" i="20"/>
  <c r="P30" i="20"/>
  <c r="P29" i="20" s="1"/>
  <c r="O30" i="20"/>
  <c r="O29" i="20" s="1"/>
  <c r="N30" i="20"/>
  <c r="M30" i="20"/>
  <c r="M29" i="20" s="1"/>
  <c r="L30" i="20"/>
  <c r="K30" i="20"/>
  <c r="J30" i="20"/>
  <c r="J29" i="20" s="1"/>
  <c r="I30" i="20"/>
  <c r="H30" i="20"/>
  <c r="H29" i="20" s="1"/>
  <c r="G30" i="20"/>
  <c r="G29" i="20" s="1"/>
  <c r="F30" i="20"/>
  <c r="AD29" i="20"/>
  <c r="AB29" i="20"/>
  <c r="AA29" i="20"/>
  <c r="Y29" i="20"/>
  <c r="V29" i="20"/>
  <c r="T29" i="20"/>
  <c r="S29" i="20"/>
  <c r="Q29" i="20"/>
  <c r="N29" i="20"/>
  <c r="L29" i="20"/>
  <c r="K29" i="20"/>
  <c r="I29" i="20"/>
  <c r="F29" i="20"/>
  <c r="C7" i="5" l="1"/>
  <c r="U147" i="17"/>
  <c r="C27" i="5"/>
  <c r="C29" i="20"/>
  <c r="E49" i="20"/>
  <c r="C69" i="20"/>
  <c r="F9" i="17" l="1"/>
  <c r="H8" i="17"/>
  <c r="I7" i="17"/>
  <c r="AG6" i="17"/>
  <c r="H6" i="17"/>
  <c r="I5" i="17"/>
  <c r="H5" i="17"/>
  <c r="I4" i="17"/>
  <c r="H4" i="17"/>
  <c r="C9" i="9"/>
  <c r="C8" i="9"/>
  <c r="D7" i="9"/>
  <c r="C6" i="9"/>
  <c r="C5" i="9"/>
  <c r="D5" i="9"/>
  <c r="D4" i="9"/>
  <c r="C4" i="9"/>
  <c r="B17" i="17"/>
  <c r="C17" i="17"/>
  <c r="D17" i="17"/>
  <c r="F17" i="17"/>
  <c r="H17" i="17"/>
  <c r="B18" i="17"/>
  <c r="C18" i="17"/>
  <c r="D18" i="17"/>
  <c r="F18" i="17"/>
  <c r="H18" i="17"/>
  <c r="B19" i="17"/>
  <c r="C19" i="17"/>
  <c r="D19" i="17"/>
  <c r="F19" i="17"/>
  <c r="H19" i="17"/>
  <c r="B20" i="17"/>
  <c r="C20" i="17"/>
  <c r="D20" i="17"/>
  <c r="F20" i="17"/>
  <c r="H20" i="17"/>
  <c r="B21" i="17"/>
  <c r="C21" i="17"/>
  <c r="D21" i="17"/>
  <c r="F21" i="17"/>
  <c r="H21" i="17"/>
  <c r="B22" i="17"/>
  <c r="C22" i="17"/>
  <c r="D22" i="17"/>
  <c r="F22" i="17"/>
  <c r="H22" i="17"/>
  <c r="B23" i="17"/>
  <c r="C23" i="17"/>
  <c r="D23" i="17"/>
  <c r="F23" i="17"/>
  <c r="H23" i="17"/>
  <c r="B24" i="17"/>
  <c r="C24" i="17"/>
  <c r="D24" i="17"/>
  <c r="F24" i="17"/>
  <c r="H24" i="17"/>
  <c r="B25" i="17"/>
  <c r="C25" i="17"/>
  <c r="D25" i="17"/>
  <c r="F25" i="17"/>
  <c r="H25" i="17"/>
  <c r="B26" i="17"/>
  <c r="C26" i="17"/>
  <c r="D26" i="17"/>
  <c r="F26" i="17"/>
  <c r="H26" i="17"/>
  <c r="B27" i="17"/>
  <c r="C27" i="17"/>
  <c r="D27" i="17"/>
  <c r="F27" i="17"/>
  <c r="H27" i="17"/>
  <c r="B28" i="17"/>
  <c r="C28" i="17"/>
  <c r="D28" i="17"/>
  <c r="F28" i="17"/>
  <c r="H28" i="17"/>
  <c r="B29" i="17"/>
  <c r="C29" i="17"/>
  <c r="D29" i="17"/>
  <c r="F29" i="17"/>
  <c r="H29" i="17"/>
  <c r="B30" i="17"/>
  <c r="C30" i="17"/>
  <c r="D30" i="17"/>
  <c r="F30" i="17"/>
  <c r="H30" i="17"/>
  <c r="B31" i="17"/>
  <c r="C31" i="17"/>
  <c r="D31" i="17"/>
  <c r="F31" i="17"/>
  <c r="H31" i="17"/>
  <c r="B32" i="17"/>
  <c r="C32" i="17"/>
  <c r="D32" i="17"/>
  <c r="F32" i="17"/>
  <c r="H32" i="17"/>
  <c r="B33" i="17"/>
  <c r="C33" i="17"/>
  <c r="D33" i="17"/>
  <c r="F33" i="17"/>
  <c r="H33" i="17"/>
  <c r="B34" i="17"/>
  <c r="C34" i="17"/>
  <c r="D34" i="17"/>
  <c r="F34" i="17"/>
  <c r="H34" i="17"/>
  <c r="B35" i="17"/>
  <c r="C35" i="17"/>
  <c r="D35" i="17"/>
  <c r="F35" i="17"/>
  <c r="H35" i="17"/>
  <c r="B36" i="17"/>
  <c r="C36" i="17"/>
  <c r="D36" i="17"/>
  <c r="F36" i="17"/>
  <c r="H36" i="17"/>
  <c r="B37" i="17"/>
  <c r="C37" i="17"/>
  <c r="D37" i="17"/>
  <c r="F37" i="17"/>
  <c r="H37" i="17"/>
  <c r="B38" i="17"/>
  <c r="C38" i="17"/>
  <c r="D38" i="17"/>
  <c r="F38" i="17"/>
  <c r="H38" i="17"/>
  <c r="B39" i="17"/>
  <c r="C39" i="17"/>
  <c r="D39" i="17"/>
  <c r="F39" i="17"/>
  <c r="H39" i="17"/>
  <c r="B40" i="17"/>
  <c r="C40" i="17"/>
  <c r="D40" i="17"/>
  <c r="F40" i="17"/>
  <c r="H40" i="17"/>
  <c r="B41" i="17"/>
  <c r="C41" i="17"/>
  <c r="D41" i="17"/>
  <c r="F41" i="17"/>
  <c r="H41" i="17"/>
  <c r="B42" i="17"/>
  <c r="C42" i="17"/>
  <c r="D42" i="17"/>
  <c r="F42" i="17"/>
  <c r="H42" i="17"/>
  <c r="B43" i="17"/>
  <c r="C43" i="17"/>
  <c r="D43" i="17"/>
  <c r="F43" i="17"/>
  <c r="H43" i="17"/>
  <c r="B44" i="17"/>
  <c r="C44" i="17"/>
  <c r="D44" i="17"/>
  <c r="F44" i="17"/>
  <c r="H44" i="17"/>
  <c r="B45" i="17"/>
  <c r="C45" i="17"/>
  <c r="D45" i="17"/>
  <c r="F45" i="17"/>
  <c r="H45" i="17"/>
  <c r="B46" i="17"/>
  <c r="C46" i="17"/>
  <c r="D46" i="17"/>
  <c r="F46" i="17"/>
  <c r="H46" i="17"/>
  <c r="B47" i="17"/>
  <c r="C47" i="17"/>
  <c r="D47" i="17"/>
  <c r="F47" i="17"/>
  <c r="H47" i="17"/>
  <c r="B48" i="17"/>
  <c r="C48" i="17"/>
  <c r="D48" i="17"/>
  <c r="F48" i="17"/>
  <c r="H48" i="17"/>
  <c r="B49" i="17"/>
  <c r="C49" i="17"/>
  <c r="D49" i="17"/>
  <c r="F49" i="17"/>
  <c r="H49" i="17"/>
  <c r="B50" i="17"/>
  <c r="C50" i="17"/>
  <c r="D50" i="17"/>
  <c r="F50" i="17"/>
  <c r="H50" i="17"/>
  <c r="B51" i="17"/>
  <c r="C51" i="17"/>
  <c r="D51" i="17"/>
  <c r="F51" i="17"/>
  <c r="H51" i="17"/>
  <c r="B52" i="17"/>
  <c r="C52" i="17"/>
  <c r="D52" i="17"/>
  <c r="F52" i="17"/>
  <c r="H52" i="17"/>
  <c r="B53" i="17"/>
  <c r="C53" i="17"/>
  <c r="D53" i="17"/>
  <c r="F53" i="17"/>
  <c r="H53" i="17"/>
  <c r="B54" i="17"/>
  <c r="C54" i="17"/>
  <c r="D54" i="17"/>
  <c r="F54" i="17"/>
  <c r="H54" i="17"/>
  <c r="B55" i="17"/>
  <c r="C55" i="17"/>
  <c r="D55" i="17"/>
  <c r="F55" i="17"/>
  <c r="H55" i="17"/>
  <c r="B56" i="17"/>
  <c r="C56" i="17"/>
  <c r="D56" i="17"/>
  <c r="F56" i="17"/>
  <c r="H56" i="17"/>
  <c r="B57" i="17"/>
  <c r="C57" i="17"/>
  <c r="D57" i="17"/>
  <c r="F57" i="17"/>
  <c r="H57" i="17"/>
  <c r="B58" i="17"/>
  <c r="C58" i="17"/>
  <c r="D58" i="17"/>
  <c r="F58" i="17"/>
  <c r="H58" i="17"/>
  <c r="B59" i="17"/>
  <c r="C59" i="17"/>
  <c r="D59" i="17"/>
  <c r="F59" i="17"/>
  <c r="H59" i="17"/>
  <c r="B60" i="17"/>
  <c r="C60" i="17"/>
  <c r="D60" i="17"/>
  <c r="F60" i="17"/>
  <c r="H60" i="17"/>
  <c r="B61" i="17"/>
  <c r="C61" i="17"/>
  <c r="D61" i="17"/>
  <c r="F61" i="17"/>
  <c r="H61" i="17"/>
  <c r="B62" i="17"/>
  <c r="C62" i="17"/>
  <c r="D62" i="17"/>
  <c r="F62" i="17"/>
  <c r="H62" i="17"/>
  <c r="B63" i="17"/>
  <c r="C63" i="17"/>
  <c r="D63" i="17"/>
  <c r="F63" i="17"/>
  <c r="H63" i="17"/>
  <c r="B64" i="17"/>
  <c r="C64" i="17"/>
  <c r="D64" i="17"/>
  <c r="F64" i="17"/>
  <c r="H64" i="17"/>
  <c r="B65" i="17"/>
  <c r="C65" i="17"/>
  <c r="D65" i="17"/>
  <c r="F65" i="17"/>
  <c r="H65" i="17"/>
  <c r="B66" i="17"/>
  <c r="C66" i="17"/>
  <c r="D66" i="17"/>
  <c r="F66" i="17"/>
  <c r="H66" i="17"/>
  <c r="B67" i="17"/>
  <c r="C67" i="17"/>
  <c r="D67" i="17"/>
  <c r="F67" i="17"/>
  <c r="H67" i="17"/>
  <c r="B68" i="17"/>
  <c r="C68" i="17"/>
  <c r="D68" i="17"/>
  <c r="F68" i="17"/>
  <c r="H68" i="17"/>
  <c r="B69" i="17"/>
  <c r="C69" i="17"/>
  <c r="D69" i="17"/>
  <c r="F69" i="17"/>
  <c r="H69" i="17"/>
  <c r="B70" i="17"/>
  <c r="C70" i="17"/>
  <c r="D70" i="17"/>
  <c r="F70" i="17"/>
  <c r="H70" i="17"/>
  <c r="B71" i="17"/>
  <c r="C71" i="17"/>
  <c r="D71" i="17"/>
  <c r="F71" i="17"/>
  <c r="H71" i="17"/>
  <c r="B72" i="17"/>
  <c r="C72" i="17"/>
  <c r="D72" i="17"/>
  <c r="F72" i="17"/>
  <c r="H72" i="17"/>
  <c r="B73" i="17"/>
  <c r="C73" i="17"/>
  <c r="D73" i="17"/>
  <c r="F73" i="17"/>
  <c r="H73" i="17"/>
  <c r="B74" i="17"/>
  <c r="C74" i="17"/>
  <c r="D74" i="17"/>
  <c r="F74" i="17"/>
  <c r="H74" i="17"/>
  <c r="B75" i="17"/>
  <c r="C75" i="17"/>
  <c r="D75" i="17"/>
  <c r="F75" i="17"/>
  <c r="H75" i="17"/>
  <c r="B76" i="17"/>
  <c r="C76" i="17"/>
  <c r="D76" i="17"/>
  <c r="F76" i="17"/>
  <c r="H76" i="17"/>
  <c r="B77" i="17"/>
  <c r="C77" i="17"/>
  <c r="D77" i="17"/>
  <c r="F77" i="17"/>
  <c r="H77" i="17"/>
  <c r="B78" i="17"/>
  <c r="C78" i="17"/>
  <c r="D78" i="17"/>
  <c r="F78" i="17"/>
  <c r="H78" i="17"/>
  <c r="B79" i="17"/>
  <c r="C79" i="17"/>
  <c r="D79" i="17"/>
  <c r="F79" i="17"/>
  <c r="H79" i="17"/>
  <c r="B80" i="17"/>
  <c r="C80" i="17"/>
  <c r="D80" i="17"/>
  <c r="F80" i="17"/>
  <c r="H80" i="17"/>
  <c r="B81" i="17"/>
  <c r="C81" i="17"/>
  <c r="D81" i="17"/>
  <c r="F81" i="17"/>
  <c r="H81" i="17"/>
  <c r="B82" i="17"/>
  <c r="C82" i="17"/>
  <c r="D82" i="17"/>
  <c r="F82" i="17"/>
  <c r="H82" i="17"/>
  <c r="B83" i="17"/>
  <c r="C83" i="17"/>
  <c r="D83" i="17"/>
  <c r="F83" i="17"/>
  <c r="H83" i="17"/>
  <c r="B84" i="17"/>
  <c r="C84" i="17"/>
  <c r="D84" i="17"/>
  <c r="F84" i="17"/>
  <c r="H84" i="17"/>
  <c r="B85" i="17"/>
  <c r="C85" i="17"/>
  <c r="D85" i="17"/>
  <c r="F85" i="17"/>
  <c r="H85" i="17"/>
  <c r="B86" i="17"/>
  <c r="C86" i="17"/>
  <c r="D86" i="17"/>
  <c r="F86" i="17"/>
  <c r="H86" i="17"/>
  <c r="B87" i="17"/>
  <c r="C87" i="17"/>
  <c r="D87" i="17"/>
  <c r="F87" i="17"/>
  <c r="H87" i="17"/>
  <c r="B88" i="17"/>
  <c r="C88" i="17"/>
  <c r="D88" i="17"/>
  <c r="F88" i="17"/>
  <c r="H88" i="17"/>
  <c r="B89" i="17"/>
  <c r="C89" i="17"/>
  <c r="D89" i="17"/>
  <c r="F89" i="17"/>
  <c r="H89" i="17"/>
  <c r="B90" i="17"/>
  <c r="C90" i="17"/>
  <c r="D90" i="17"/>
  <c r="F90" i="17"/>
  <c r="H90" i="17"/>
  <c r="B91" i="17"/>
  <c r="C91" i="17"/>
  <c r="D91" i="17"/>
  <c r="F91" i="17"/>
  <c r="H91" i="17"/>
  <c r="B92" i="17"/>
  <c r="C92" i="17"/>
  <c r="D92" i="17"/>
  <c r="F92" i="17"/>
  <c r="H92" i="17"/>
  <c r="B93" i="17"/>
  <c r="C93" i="17"/>
  <c r="D93" i="17"/>
  <c r="F93" i="17"/>
  <c r="H93" i="17"/>
  <c r="B94" i="17"/>
  <c r="C94" i="17"/>
  <c r="D94" i="17"/>
  <c r="F94" i="17"/>
  <c r="H94" i="17"/>
  <c r="B95" i="17"/>
  <c r="C95" i="17"/>
  <c r="D95" i="17"/>
  <c r="F95" i="17"/>
  <c r="H95" i="17"/>
  <c r="B96" i="17"/>
  <c r="C96" i="17"/>
  <c r="D96" i="17"/>
  <c r="F96" i="17"/>
  <c r="H96" i="17"/>
  <c r="B97" i="17"/>
  <c r="C97" i="17"/>
  <c r="D97" i="17"/>
  <c r="F97" i="17"/>
  <c r="H97" i="17"/>
  <c r="B98" i="17"/>
  <c r="C98" i="17"/>
  <c r="D98" i="17"/>
  <c r="F98" i="17"/>
  <c r="H98" i="17"/>
  <c r="B99" i="17"/>
  <c r="C99" i="17"/>
  <c r="D99" i="17"/>
  <c r="F99" i="17"/>
  <c r="H99" i="17"/>
  <c r="B100" i="17"/>
  <c r="C100" i="17"/>
  <c r="D100" i="17"/>
  <c r="F100" i="17"/>
  <c r="H100" i="17"/>
  <c r="B101" i="17"/>
  <c r="C101" i="17"/>
  <c r="D101" i="17"/>
  <c r="F101" i="17"/>
  <c r="H101" i="17"/>
  <c r="B102" i="17"/>
  <c r="C102" i="17"/>
  <c r="D102" i="17"/>
  <c r="F102" i="17"/>
  <c r="H102" i="17"/>
  <c r="B103" i="17"/>
  <c r="C103" i="17"/>
  <c r="D103" i="17"/>
  <c r="F103" i="17"/>
  <c r="H103" i="17"/>
  <c r="B104" i="17"/>
  <c r="C104" i="17"/>
  <c r="D104" i="17"/>
  <c r="F104" i="17"/>
  <c r="H104" i="17"/>
  <c r="B105" i="17"/>
  <c r="C105" i="17"/>
  <c r="D105" i="17"/>
  <c r="F105" i="17"/>
  <c r="H105" i="17"/>
  <c r="B106" i="17"/>
  <c r="C106" i="17"/>
  <c r="D106" i="17"/>
  <c r="F106" i="17"/>
  <c r="H106" i="17"/>
  <c r="B107" i="17"/>
  <c r="C107" i="17"/>
  <c r="D107" i="17"/>
  <c r="F107" i="17"/>
  <c r="H107" i="17"/>
  <c r="B108" i="17"/>
  <c r="C108" i="17"/>
  <c r="D108" i="17"/>
  <c r="F108" i="17"/>
  <c r="H108" i="17"/>
  <c r="B109" i="17"/>
  <c r="C109" i="17"/>
  <c r="D109" i="17"/>
  <c r="F109" i="17"/>
  <c r="H109" i="17"/>
  <c r="B110" i="17"/>
  <c r="C110" i="17"/>
  <c r="D110" i="17"/>
  <c r="F110" i="17"/>
  <c r="H110" i="17"/>
  <c r="B111" i="17"/>
  <c r="C111" i="17"/>
  <c r="D111" i="17"/>
  <c r="F111" i="17"/>
  <c r="H111" i="17"/>
  <c r="B112" i="17"/>
  <c r="C112" i="17"/>
  <c r="D112" i="17"/>
  <c r="F112" i="17"/>
  <c r="H112" i="17"/>
  <c r="B113" i="17"/>
  <c r="C113" i="17"/>
  <c r="D113" i="17"/>
  <c r="F113" i="17"/>
  <c r="H113" i="17"/>
  <c r="B114" i="17"/>
  <c r="C114" i="17"/>
  <c r="D114" i="17"/>
  <c r="F114" i="17"/>
  <c r="H114" i="17"/>
  <c r="B115" i="17"/>
  <c r="C115" i="17"/>
  <c r="D115" i="17"/>
  <c r="F115" i="17"/>
  <c r="H115" i="17"/>
  <c r="B116" i="17"/>
  <c r="C116" i="17"/>
  <c r="D116" i="17"/>
  <c r="F116" i="17"/>
  <c r="H116" i="17"/>
  <c r="B117" i="17"/>
  <c r="C117" i="17"/>
  <c r="D117" i="17"/>
  <c r="F117" i="17"/>
  <c r="H117" i="17"/>
  <c r="B118" i="17"/>
  <c r="C118" i="17"/>
  <c r="D118" i="17"/>
  <c r="F118" i="17"/>
  <c r="H118" i="17"/>
  <c r="B119" i="17"/>
  <c r="C119" i="17"/>
  <c r="D119" i="17"/>
  <c r="F119" i="17"/>
  <c r="H119" i="17"/>
  <c r="B120" i="17"/>
  <c r="C120" i="17"/>
  <c r="D120" i="17"/>
  <c r="F120" i="17"/>
  <c r="H120" i="17"/>
  <c r="B121" i="17"/>
  <c r="C121" i="17"/>
  <c r="D121" i="17"/>
  <c r="F121" i="17"/>
  <c r="H121" i="17"/>
  <c r="B122" i="17"/>
  <c r="C122" i="17"/>
  <c r="D122" i="17"/>
  <c r="F122" i="17"/>
  <c r="H122" i="17"/>
  <c r="B123" i="17"/>
  <c r="C123" i="17"/>
  <c r="D123" i="17"/>
  <c r="F123" i="17"/>
  <c r="H123" i="17"/>
  <c r="B124" i="17"/>
  <c r="C124" i="17"/>
  <c r="D124" i="17"/>
  <c r="F124" i="17"/>
  <c r="H124" i="17"/>
  <c r="B125" i="17"/>
  <c r="C125" i="17"/>
  <c r="D125" i="17"/>
  <c r="F125" i="17"/>
  <c r="H125" i="17"/>
  <c r="B126" i="17"/>
  <c r="C126" i="17"/>
  <c r="D126" i="17"/>
  <c r="F126" i="17"/>
  <c r="H126" i="17"/>
  <c r="B127" i="17"/>
  <c r="C127" i="17"/>
  <c r="D127" i="17"/>
  <c r="F127" i="17"/>
  <c r="H127" i="17"/>
  <c r="B128" i="17"/>
  <c r="C128" i="17"/>
  <c r="D128" i="17"/>
  <c r="F128" i="17"/>
  <c r="H128" i="17"/>
  <c r="B129" i="17"/>
  <c r="C129" i="17"/>
  <c r="D129" i="17"/>
  <c r="F129" i="17"/>
  <c r="H129" i="17"/>
  <c r="B130" i="17"/>
  <c r="C130" i="17"/>
  <c r="D130" i="17"/>
  <c r="F130" i="17"/>
  <c r="H130" i="17"/>
  <c r="B131" i="17"/>
  <c r="C131" i="17"/>
  <c r="D131" i="17"/>
  <c r="F131" i="17"/>
  <c r="H131" i="17"/>
  <c r="B132" i="17"/>
  <c r="C132" i="17"/>
  <c r="D132" i="17"/>
  <c r="F132" i="17"/>
  <c r="H132" i="17"/>
  <c r="B133" i="17"/>
  <c r="C133" i="17"/>
  <c r="D133" i="17"/>
  <c r="F133" i="17"/>
  <c r="H133" i="17"/>
  <c r="B134" i="17"/>
  <c r="C134" i="17"/>
  <c r="D134" i="17"/>
  <c r="F134" i="17"/>
  <c r="H134" i="17"/>
  <c r="B135" i="17"/>
  <c r="C135" i="17"/>
  <c r="D135" i="17"/>
  <c r="F135" i="17"/>
  <c r="H135" i="17"/>
  <c r="B136" i="17"/>
  <c r="C136" i="17"/>
  <c r="D136" i="17"/>
  <c r="F136" i="17"/>
  <c r="H136" i="17"/>
  <c r="B137" i="17"/>
  <c r="C137" i="17"/>
  <c r="D137" i="17"/>
  <c r="F137" i="17"/>
  <c r="H137" i="17"/>
  <c r="B138" i="17"/>
  <c r="C138" i="17"/>
  <c r="D138" i="17"/>
  <c r="F138" i="17"/>
  <c r="H138" i="17"/>
  <c r="B139" i="17"/>
  <c r="C139" i="17"/>
  <c r="D139" i="17"/>
  <c r="F139" i="17"/>
  <c r="H139" i="17"/>
  <c r="B140" i="17"/>
  <c r="C140" i="17"/>
  <c r="D140" i="17"/>
  <c r="F140" i="17"/>
  <c r="H140" i="17"/>
  <c r="B141" i="17"/>
  <c r="C141" i="17"/>
  <c r="D141" i="17"/>
  <c r="F141" i="17"/>
  <c r="H141" i="17"/>
  <c r="B142" i="17"/>
  <c r="C142" i="17"/>
  <c r="D142" i="17"/>
  <c r="F142" i="17"/>
  <c r="H142" i="17"/>
  <c r="B143" i="17"/>
  <c r="C143" i="17"/>
  <c r="D143" i="17"/>
  <c r="F143" i="17"/>
  <c r="H143" i="17"/>
  <c r="B144" i="17"/>
  <c r="C144" i="17"/>
  <c r="D144" i="17"/>
  <c r="F144" i="17"/>
  <c r="H144" i="17"/>
  <c r="B145" i="17"/>
  <c r="C145" i="17"/>
  <c r="D145" i="17"/>
  <c r="F145" i="17"/>
  <c r="H145" i="17"/>
  <c r="B146" i="17"/>
  <c r="C146" i="17"/>
  <c r="D146" i="17"/>
  <c r="F146" i="17"/>
  <c r="H146" i="17"/>
  <c r="S146" i="17"/>
  <c r="R146" i="17"/>
  <c r="Q146" i="17"/>
  <c r="P146" i="17"/>
  <c r="S145" i="17"/>
  <c r="R145" i="17"/>
  <c r="Q145" i="17"/>
  <c r="P145" i="17"/>
  <c r="S144" i="17"/>
  <c r="R144" i="17"/>
  <c r="Q144" i="17"/>
  <c r="P144" i="17"/>
  <c r="S143" i="17"/>
  <c r="R143" i="17"/>
  <c r="Q143" i="17"/>
  <c r="P143" i="17"/>
  <c r="S142" i="17"/>
  <c r="R142" i="17"/>
  <c r="Q142" i="17"/>
  <c r="P142" i="17"/>
  <c r="S141" i="17"/>
  <c r="R141" i="17"/>
  <c r="Q141" i="17"/>
  <c r="P141" i="17"/>
  <c r="S140" i="17"/>
  <c r="R140" i="17"/>
  <c r="Q140" i="17"/>
  <c r="P140" i="17"/>
  <c r="S139" i="17"/>
  <c r="R139" i="17"/>
  <c r="Q139" i="17"/>
  <c r="P139" i="17"/>
  <c r="S138" i="17"/>
  <c r="R138" i="17"/>
  <c r="Q138" i="17"/>
  <c r="P138" i="17"/>
  <c r="S137" i="17"/>
  <c r="R137" i="17"/>
  <c r="Q137" i="17"/>
  <c r="P137" i="17"/>
  <c r="S136" i="17"/>
  <c r="R136" i="17"/>
  <c r="Q136" i="17"/>
  <c r="P136" i="17"/>
  <c r="S135" i="17"/>
  <c r="R135" i="17"/>
  <c r="Q135" i="17"/>
  <c r="P135" i="17"/>
  <c r="S134" i="17"/>
  <c r="R134" i="17"/>
  <c r="Q134" i="17"/>
  <c r="P134" i="17"/>
  <c r="S133" i="17"/>
  <c r="R133" i="17"/>
  <c r="Q133" i="17"/>
  <c r="P133" i="17"/>
  <c r="S132" i="17"/>
  <c r="R132" i="17"/>
  <c r="Q132" i="17"/>
  <c r="P132" i="17"/>
  <c r="S131" i="17"/>
  <c r="R131" i="17"/>
  <c r="Q131" i="17"/>
  <c r="P131" i="17"/>
  <c r="S130" i="17"/>
  <c r="R130" i="17"/>
  <c r="Q130" i="17"/>
  <c r="P130" i="17"/>
  <c r="S129" i="17"/>
  <c r="R129" i="17"/>
  <c r="Q129" i="17"/>
  <c r="P129" i="17"/>
  <c r="S128" i="17"/>
  <c r="R128" i="17"/>
  <c r="Q128" i="17"/>
  <c r="P128" i="17"/>
  <c r="S127" i="17"/>
  <c r="R127" i="17"/>
  <c r="Q127" i="17"/>
  <c r="P127" i="17"/>
  <c r="S126" i="17"/>
  <c r="R126" i="17"/>
  <c r="Q126" i="17"/>
  <c r="P126" i="17"/>
  <c r="S125" i="17"/>
  <c r="R125" i="17"/>
  <c r="Q125" i="17"/>
  <c r="P125" i="17"/>
  <c r="S124" i="17"/>
  <c r="R124" i="17"/>
  <c r="Q124" i="17"/>
  <c r="P124" i="17"/>
  <c r="S123" i="17"/>
  <c r="R123" i="17"/>
  <c r="Q123" i="17"/>
  <c r="P123" i="17"/>
  <c r="S122" i="17"/>
  <c r="R122" i="17"/>
  <c r="Q122" i="17"/>
  <c r="P122" i="17"/>
  <c r="S121" i="17"/>
  <c r="R121" i="17"/>
  <c r="Q121" i="17"/>
  <c r="P121" i="17"/>
  <c r="S120" i="17"/>
  <c r="R120" i="17"/>
  <c r="Q120" i="17"/>
  <c r="P120" i="17"/>
  <c r="S119" i="17"/>
  <c r="R119" i="17"/>
  <c r="Q119" i="17"/>
  <c r="P119" i="17"/>
  <c r="S118" i="17"/>
  <c r="R118" i="17"/>
  <c r="Q118" i="17"/>
  <c r="P118" i="17"/>
  <c r="S117" i="17"/>
  <c r="R117" i="17"/>
  <c r="Q117" i="17"/>
  <c r="P117" i="17"/>
  <c r="S116" i="17"/>
  <c r="R116" i="17"/>
  <c r="Q116" i="17"/>
  <c r="P116" i="17"/>
  <c r="S115" i="17"/>
  <c r="R115" i="17"/>
  <c r="Q115" i="17"/>
  <c r="P115" i="17"/>
  <c r="S114" i="17"/>
  <c r="R114" i="17"/>
  <c r="Q114" i="17"/>
  <c r="P114" i="17"/>
  <c r="S113" i="17"/>
  <c r="R113" i="17"/>
  <c r="Q113" i="17"/>
  <c r="P113" i="17"/>
  <c r="S112" i="17"/>
  <c r="R112" i="17"/>
  <c r="Q112" i="17"/>
  <c r="P112" i="17"/>
  <c r="S111" i="17"/>
  <c r="R111" i="17"/>
  <c r="Q111" i="17"/>
  <c r="P111" i="17"/>
  <c r="S110" i="17"/>
  <c r="R110" i="17"/>
  <c r="Q110" i="17"/>
  <c r="P110" i="17"/>
  <c r="S109" i="17"/>
  <c r="R109" i="17"/>
  <c r="Q109" i="17"/>
  <c r="P109" i="17"/>
  <c r="S108" i="17"/>
  <c r="R108" i="17"/>
  <c r="Q108" i="17"/>
  <c r="P108" i="17"/>
  <c r="S107" i="17"/>
  <c r="R107" i="17"/>
  <c r="Q107" i="17"/>
  <c r="P107" i="17"/>
  <c r="S106" i="17"/>
  <c r="R106" i="17"/>
  <c r="Q106" i="17"/>
  <c r="P106" i="17"/>
  <c r="S105" i="17"/>
  <c r="R105" i="17"/>
  <c r="Q105" i="17"/>
  <c r="P105" i="17"/>
  <c r="S104" i="17"/>
  <c r="R104" i="17"/>
  <c r="Q104" i="17"/>
  <c r="P104" i="17"/>
  <c r="S103" i="17"/>
  <c r="R103" i="17"/>
  <c r="Q103" i="17"/>
  <c r="P103" i="17"/>
  <c r="S102" i="17"/>
  <c r="R102" i="17"/>
  <c r="Q102" i="17"/>
  <c r="P102" i="17"/>
  <c r="S101" i="17"/>
  <c r="R101" i="17"/>
  <c r="Q101" i="17"/>
  <c r="P101" i="17"/>
  <c r="S100" i="17"/>
  <c r="R100" i="17"/>
  <c r="Q100" i="17"/>
  <c r="P100" i="17"/>
  <c r="S99" i="17"/>
  <c r="R99" i="17"/>
  <c r="Q99" i="17"/>
  <c r="P99" i="17"/>
  <c r="S98" i="17"/>
  <c r="R98" i="17"/>
  <c r="Q98" i="17"/>
  <c r="P98" i="17"/>
  <c r="S97" i="17"/>
  <c r="R97" i="17"/>
  <c r="Q97" i="17"/>
  <c r="P97" i="17"/>
  <c r="S96" i="17"/>
  <c r="R96" i="17"/>
  <c r="Q96" i="17"/>
  <c r="P96" i="17"/>
  <c r="S95" i="17"/>
  <c r="R95" i="17"/>
  <c r="Q95" i="17"/>
  <c r="P95" i="17"/>
  <c r="S94" i="17"/>
  <c r="R94" i="17"/>
  <c r="Q94" i="17"/>
  <c r="P94" i="17"/>
  <c r="S93" i="17"/>
  <c r="R93" i="17"/>
  <c r="Q93" i="17"/>
  <c r="P93" i="17"/>
  <c r="S92" i="17"/>
  <c r="R92" i="17"/>
  <c r="Q92" i="17"/>
  <c r="P92" i="17"/>
  <c r="S91" i="17"/>
  <c r="R91" i="17"/>
  <c r="Q91" i="17"/>
  <c r="P91" i="17"/>
  <c r="S90" i="17"/>
  <c r="R90" i="17"/>
  <c r="Q90" i="17"/>
  <c r="P90" i="17"/>
  <c r="S89" i="17"/>
  <c r="R89" i="17"/>
  <c r="Q89" i="17"/>
  <c r="P89" i="17"/>
  <c r="S88" i="17"/>
  <c r="R88" i="17"/>
  <c r="Q88" i="17"/>
  <c r="P88" i="17"/>
  <c r="S87" i="17"/>
  <c r="R87" i="17"/>
  <c r="Q87" i="17"/>
  <c r="P87" i="17"/>
  <c r="S86" i="17"/>
  <c r="R86" i="17"/>
  <c r="Q86" i="17"/>
  <c r="P86" i="17"/>
  <c r="S85" i="17"/>
  <c r="R85" i="17"/>
  <c r="Q85" i="17"/>
  <c r="P85" i="17"/>
  <c r="S84" i="17"/>
  <c r="R84" i="17"/>
  <c r="Q84" i="17"/>
  <c r="P84" i="17"/>
  <c r="S83" i="17"/>
  <c r="R83" i="17"/>
  <c r="Q83" i="17"/>
  <c r="P83" i="17"/>
  <c r="S82" i="17"/>
  <c r="R82" i="17"/>
  <c r="Q82" i="17"/>
  <c r="P82" i="17"/>
  <c r="S81" i="17"/>
  <c r="R81" i="17"/>
  <c r="Q81" i="17"/>
  <c r="P81" i="17"/>
  <c r="S80" i="17"/>
  <c r="R80" i="17"/>
  <c r="Q80" i="17"/>
  <c r="P80" i="17"/>
  <c r="S79" i="17"/>
  <c r="R79" i="17"/>
  <c r="Q79" i="17"/>
  <c r="P79" i="17"/>
  <c r="S78" i="17"/>
  <c r="R78" i="17"/>
  <c r="Q78" i="17"/>
  <c r="P78" i="17"/>
  <c r="S77" i="17"/>
  <c r="R77" i="17"/>
  <c r="Q77" i="17"/>
  <c r="P77" i="17"/>
  <c r="S76" i="17"/>
  <c r="R76" i="17"/>
  <c r="Q76" i="17"/>
  <c r="P76" i="17"/>
  <c r="S75" i="17"/>
  <c r="R75" i="17"/>
  <c r="Q75" i="17"/>
  <c r="P75" i="17"/>
  <c r="S74" i="17"/>
  <c r="R74" i="17"/>
  <c r="Q74" i="17"/>
  <c r="P74" i="17"/>
  <c r="S73" i="17"/>
  <c r="R73" i="17"/>
  <c r="Q73" i="17"/>
  <c r="P73" i="17"/>
  <c r="S72" i="17"/>
  <c r="R72" i="17"/>
  <c r="Q72" i="17"/>
  <c r="P72" i="17"/>
  <c r="S71" i="17"/>
  <c r="R71" i="17"/>
  <c r="Q71" i="17"/>
  <c r="P71" i="17"/>
  <c r="S70" i="17"/>
  <c r="R70" i="17"/>
  <c r="Q70" i="17"/>
  <c r="P70" i="17"/>
  <c r="S69" i="17"/>
  <c r="R69" i="17"/>
  <c r="Q69" i="17"/>
  <c r="P69" i="17"/>
  <c r="S68" i="17"/>
  <c r="R68" i="17"/>
  <c r="Q68" i="17"/>
  <c r="P68" i="17"/>
  <c r="S67" i="17"/>
  <c r="R67" i="17"/>
  <c r="Q67" i="17"/>
  <c r="P67" i="17"/>
  <c r="S66" i="17"/>
  <c r="R66" i="17"/>
  <c r="Q66" i="17"/>
  <c r="P66" i="17"/>
  <c r="S65" i="17"/>
  <c r="R65" i="17"/>
  <c r="Q65" i="17"/>
  <c r="P65" i="17"/>
  <c r="S64" i="17"/>
  <c r="R64" i="17"/>
  <c r="Q64" i="17"/>
  <c r="P64" i="17"/>
  <c r="S63" i="17"/>
  <c r="R63" i="17"/>
  <c r="Q63" i="17"/>
  <c r="P63" i="17"/>
  <c r="S62" i="17"/>
  <c r="R62" i="17"/>
  <c r="Q62" i="17"/>
  <c r="P62" i="17"/>
  <c r="S61" i="17"/>
  <c r="R61" i="17"/>
  <c r="Q61" i="17"/>
  <c r="P61" i="17"/>
  <c r="S60" i="17"/>
  <c r="R60" i="17"/>
  <c r="Q60" i="17"/>
  <c r="P60" i="17"/>
  <c r="S59" i="17"/>
  <c r="R59" i="17"/>
  <c r="Q59" i="17"/>
  <c r="P59" i="17"/>
  <c r="S58" i="17"/>
  <c r="R58" i="17"/>
  <c r="Q58" i="17"/>
  <c r="P58" i="17"/>
  <c r="C31" i="5" s="1"/>
  <c r="S57" i="17"/>
  <c r="R57" i="17"/>
  <c r="Q57" i="17"/>
  <c r="P57" i="17"/>
  <c r="S56" i="17"/>
  <c r="R56" i="17"/>
  <c r="Q56" i="17"/>
  <c r="P56" i="17"/>
  <c r="S55" i="17"/>
  <c r="R55" i="17"/>
  <c r="Q55" i="17"/>
  <c r="P55" i="17"/>
  <c r="S54" i="17"/>
  <c r="R54" i="17"/>
  <c r="Q54" i="17"/>
  <c r="P54" i="17"/>
  <c r="S53" i="17"/>
  <c r="R53" i="17"/>
  <c r="Q53" i="17"/>
  <c r="P53" i="17"/>
  <c r="S52" i="17"/>
  <c r="R52" i="17"/>
  <c r="Q52" i="17"/>
  <c r="P52" i="17"/>
  <c r="S51" i="17"/>
  <c r="R51" i="17"/>
  <c r="Q51" i="17"/>
  <c r="P51" i="17"/>
  <c r="S50" i="17"/>
  <c r="R50" i="17"/>
  <c r="Q50" i="17"/>
  <c r="P50" i="17"/>
  <c r="S49" i="17"/>
  <c r="R49" i="17"/>
  <c r="Q49" i="17"/>
  <c r="P49" i="17"/>
  <c r="S48" i="17"/>
  <c r="R48" i="17"/>
  <c r="Q48" i="17"/>
  <c r="P48" i="17"/>
  <c r="S47" i="17"/>
  <c r="R47" i="17"/>
  <c r="Q47" i="17"/>
  <c r="P47" i="17"/>
  <c r="S46" i="17"/>
  <c r="R46" i="17"/>
  <c r="Q46" i="17"/>
  <c r="P46" i="17"/>
  <c r="S45" i="17"/>
  <c r="R45" i="17"/>
  <c r="Q45" i="17"/>
  <c r="P45" i="17"/>
  <c r="S44" i="17"/>
  <c r="R44" i="17"/>
  <c r="Q44" i="17"/>
  <c r="P44" i="17"/>
  <c r="S43" i="17"/>
  <c r="R43" i="17"/>
  <c r="Q43" i="17"/>
  <c r="P43" i="17"/>
  <c r="S42" i="17"/>
  <c r="R42" i="17"/>
  <c r="Q42" i="17"/>
  <c r="P42" i="17"/>
  <c r="S41" i="17"/>
  <c r="R41" i="17"/>
  <c r="Q41" i="17"/>
  <c r="P41" i="17"/>
  <c r="S40" i="17"/>
  <c r="R40" i="17"/>
  <c r="Q40" i="17"/>
  <c r="P40" i="17"/>
  <c r="S39" i="17"/>
  <c r="R39" i="17"/>
  <c r="Q39" i="17"/>
  <c r="P39" i="17"/>
  <c r="S38" i="17"/>
  <c r="R38" i="17"/>
  <c r="Q38" i="17"/>
  <c r="P38" i="17"/>
  <c r="S37" i="17"/>
  <c r="R37" i="17"/>
  <c r="Q37" i="17"/>
  <c r="P37" i="17"/>
  <c r="S36" i="17"/>
  <c r="R36" i="17"/>
  <c r="Q36" i="17"/>
  <c r="P36" i="17"/>
  <c r="S35" i="17"/>
  <c r="R35" i="17"/>
  <c r="Q35" i="17"/>
  <c r="P35" i="17"/>
  <c r="S34" i="17"/>
  <c r="R34" i="17"/>
  <c r="Q34" i="17"/>
  <c r="P34" i="17"/>
  <c r="S33" i="17"/>
  <c r="R33" i="17"/>
  <c r="Q33" i="17"/>
  <c r="P33" i="17"/>
  <c r="S32" i="17"/>
  <c r="R32" i="17"/>
  <c r="Q32" i="17"/>
  <c r="P32" i="17"/>
  <c r="S31" i="17"/>
  <c r="R31" i="17"/>
  <c r="Q31" i="17"/>
  <c r="P31" i="17"/>
  <c r="S30" i="17"/>
  <c r="R30" i="17"/>
  <c r="Q30" i="17"/>
  <c r="P30" i="17"/>
  <c r="S29" i="17"/>
  <c r="R29" i="17"/>
  <c r="Q29" i="17"/>
  <c r="P29" i="17"/>
  <c r="S28" i="17"/>
  <c r="R28" i="17"/>
  <c r="Q28" i="17"/>
  <c r="P28" i="17"/>
  <c r="S27" i="17"/>
  <c r="R27" i="17"/>
  <c r="Q27" i="17"/>
  <c r="P27" i="17"/>
  <c r="S26" i="17"/>
  <c r="R26" i="17"/>
  <c r="Q26" i="17"/>
  <c r="P26" i="17"/>
  <c r="S25" i="17"/>
  <c r="R25" i="17"/>
  <c r="Q25" i="17"/>
  <c r="P25" i="17"/>
  <c r="S24" i="17"/>
  <c r="R24" i="17"/>
  <c r="Q24" i="17"/>
  <c r="P24" i="17"/>
  <c r="S23" i="17"/>
  <c r="R23" i="17"/>
  <c r="Q23" i="17"/>
  <c r="P23" i="17"/>
  <c r="S22" i="17"/>
  <c r="R22" i="17"/>
  <c r="Q22" i="17"/>
  <c r="P22" i="17"/>
  <c r="S21" i="17"/>
  <c r="R21" i="17"/>
  <c r="Q21" i="17"/>
  <c r="P21" i="17"/>
  <c r="S20" i="17"/>
  <c r="R20" i="17"/>
  <c r="Q20" i="17"/>
  <c r="P20" i="17"/>
  <c r="S19" i="17"/>
  <c r="R19" i="17"/>
  <c r="Q19" i="17"/>
  <c r="P19" i="17"/>
  <c r="S18" i="17"/>
  <c r="R18" i="17"/>
  <c r="Q18" i="17"/>
  <c r="P18" i="17"/>
  <c r="S17" i="17"/>
  <c r="R17" i="17"/>
  <c r="Q17" i="17"/>
  <c r="P17" i="17"/>
  <c r="H16" i="17"/>
  <c r="F16" i="17"/>
  <c r="D16" i="17"/>
  <c r="C16" i="17"/>
  <c r="B16" i="17"/>
  <c r="C8" i="7"/>
  <c r="D8" i="7"/>
  <c r="C9" i="7"/>
  <c r="D10" i="7"/>
  <c r="C11" i="7"/>
  <c r="C12" i="7"/>
  <c r="C7" i="7"/>
  <c r="D7" i="7"/>
  <c r="O9" i="7"/>
  <c r="M124" i="9"/>
  <c r="S51" i="7"/>
  <c r="S16" i="17"/>
  <c r="R16" i="17"/>
  <c r="Q16" i="17"/>
  <c r="P16" i="17"/>
  <c r="C32" i="5" s="1"/>
  <c r="M458" i="18"/>
  <c r="N458" i="18" s="1"/>
  <c r="K458" i="18"/>
  <c r="L458" i="18" s="1"/>
  <c r="M457" i="18"/>
  <c r="N457" i="18" s="1"/>
  <c r="K457" i="18"/>
  <c r="L457" i="18" s="1"/>
  <c r="M456" i="18"/>
  <c r="N456" i="18" s="1"/>
  <c r="K456" i="18"/>
  <c r="L456" i="18" s="1"/>
  <c r="M455" i="18"/>
  <c r="N455" i="18" s="1"/>
  <c r="K455" i="18"/>
  <c r="L455" i="18" s="1"/>
  <c r="M454" i="18"/>
  <c r="N454" i="18" s="1"/>
  <c r="K454" i="18"/>
  <c r="L454" i="18" s="1"/>
  <c r="M453" i="18"/>
  <c r="N453" i="18" s="1"/>
  <c r="K453" i="18"/>
  <c r="L453" i="18" s="1"/>
  <c r="M452" i="18"/>
  <c r="N452" i="18" s="1"/>
  <c r="K452" i="18"/>
  <c r="L452" i="18" s="1"/>
  <c r="M451" i="18"/>
  <c r="N451" i="18" s="1"/>
  <c r="K451" i="18"/>
  <c r="L451" i="18" s="1"/>
  <c r="M450" i="18"/>
  <c r="N450" i="18" s="1"/>
  <c r="K450" i="18"/>
  <c r="L450" i="18" s="1"/>
  <c r="M449" i="18"/>
  <c r="N449" i="18" s="1"/>
  <c r="K449" i="18"/>
  <c r="L449" i="18" s="1"/>
  <c r="M448" i="18"/>
  <c r="N448" i="18" s="1"/>
  <c r="K448" i="18"/>
  <c r="L448" i="18" s="1"/>
  <c r="M447" i="18"/>
  <c r="N447" i="18" s="1"/>
  <c r="K447" i="18"/>
  <c r="L447" i="18" s="1"/>
  <c r="M446" i="18"/>
  <c r="N446" i="18" s="1"/>
  <c r="K446" i="18"/>
  <c r="L446" i="18" s="1"/>
  <c r="M445" i="18"/>
  <c r="N445" i="18" s="1"/>
  <c r="K445" i="18"/>
  <c r="L445" i="18" s="1"/>
  <c r="M444" i="18"/>
  <c r="N444" i="18" s="1"/>
  <c r="K444" i="18"/>
  <c r="L444" i="18" s="1"/>
  <c r="M443" i="18"/>
  <c r="N443" i="18" s="1"/>
  <c r="K443" i="18"/>
  <c r="L443" i="18" s="1"/>
  <c r="M442" i="18"/>
  <c r="N442" i="18" s="1"/>
  <c r="K442" i="18"/>
  <c r="L442" i="18" s="1"/>
  <c r="M441" i="18"/>
  <c r="N441" i="18" s="1"/>
  <c r="K441" i="18"/>
  <c r="L441" i="18" s="1"/>
  <c r="M440" i="18"/>
  <c r="N440" i="18" s="1"/>
  <c r="K440" i="18"/>
  <c r="L440" i="18" s="1"/>
  <c r="M439" i="18"/>
  <c r="N439" i="18" s="1"/>
  <c r="K439" i="18"/>
  <c r="L439" i="18" s="1"/>
  <c r="M438" i="18"/>
  <c r="N438" i="18" s="1"/>
  <c r="K438" i="18"/>
  <c r="L438" i="18" s="1"/>
  <c r="M437" i="18"/>
  <c r="N437" i="18" s="1"/>
  <c r="K437" i="18"/>
  <c r="L437" i="18" s="1"/>
  <c r="M436" i="18"/>
  <c r="N436" i="18" s="1"/>
  <c r="K436" i="18"/>
  <c r="L436" i="18" s="1"/>
  <c r="M435" i="18"/>
  <c r="N435" i="18" s="1"/>
  <c r="K435" i="18"/>
  <c r="L435" i="18" s="1"/>
  <c r="M434" i="18"/>
  <c r="N434" i="18" s="1"/>
  <c r="K434" i="18"/>
  <c r="L434" i="18" s="1"/>
  <c r="M433" i="18"/>
  <c r="N433" i="18" s="1"/>
  <c r="K433" i="18"/>
  <c r="L433" i="18" s="1"/>
  <c r="M432" i="18"/>
  <c r="N432" i="18" s="1"/>
  <c r="K432" i="18"/>
  <c r="L432" i="18" s="1"/>
  <c r="M431" i="18"/>
  <c r="N431" i="18" s="1"/>
  <c r="K431" i="18"/>
  <c r="L431" i="18" s="1"/>
  <c r="M430" i="18"/>
  <c r="N430" i="18" s="1"/>
  <c r="K430" i="18"/>
  <c r="L430" i="18" s="1"/>
  <c r="M429" i="18"/>
  <c r="N429" i="18" s="1"/>
  <c r="K429" i="18"/>
  <c r="L429" i="18" s="1"/>
  <c r="M428" i="18"/>
  <c r="N428" i="18" s="1"/>
  <c r="K428" i="18"/>
  <c r="L428" i="18" s="1"/>
  <c r="M427" i="18"/>
  <c r="N427" i="18" s="1"/>
  <c r="K427" i="18"/>
  <c r="L427" i="18" s="1"/>
  <c r="M426" i="18"/>
  <c r="N426" i="18" s="1"/>
  <c r="K426" i="18"/>
  <c r="L426" i="18" s="1"/>
  <c r="M425" i="18"/>
  <c r="N425" i="18" s="1"/>
  <c r="K425" i="18"/>
  <c r="L425" i="18" s="1"/>
  <c r="M424" i="18"/>
  <c r="N424" i="18" s="1"/>
  <c r="K424" i="18"/>
  <c r="L424" i="18" s="1"/>
  <c r="M423" i="18"/>
  <c r="N423" i="18" s="1"/>
  <c r="K423" i="18"/>
  <c r="L423" i="18" s="1"/>
  <c r="M422" i="18"/>
  <c r="N422" i="18" s="1"/>
  <c r="K422" i="18"/>
  <c r="L422" i="18" s="1"/>
  <c r="M421" i="18"/>
  <c r="N421" i="18" s="1"/>
  <c r="K421" i="18"/>
  <c r="L421" i="18" s="1"/>
  <c r="M420" i="18"/>
  <c r="N420" i="18" s="1"/>
  <c r="K420" i="18"/>
  <c r="L420" i="18" s="1"/>
  <c r="M419" i="18"/>
  <c r="N419" i="18" s="1"/>
  <c r="K419" i="18"/>
  <c r="L419" i="18" s="1"/>
  <c r="M418" i="18"/>
  <c r="N418" i="18" s="1"/>
  <c r="K418" i="18"/>
  <c r="L418" i="18" s="1"/>
  <c r="M417" i="18"/>
  <c r="N417" i="18" s="1"/>
  <c r="K417" i="18"/>
  <c r="L417" i="18" s="1"/>
  <c r="M416" i="18"/>
  <c r="N416" i="18" s="1"/>
  <c r="K416" i="18"/>
  <c r="L416" i="18" s="1"/>
  <c r="M415" i="18"/>
  <c r="N415" i="18" s="1"/>
  <c r="K415" i="18"/>
  <c r="L415" i="18" s="1"/>
  <c r="M414" i="18"/>
  <c r="N414" i="18" s="1"/>
  <c r="K414" i="18"/>
  <c r="L414" i="18" s="1"/>
  <c r="M413" i="18"/>
  <c r="N413" i="18" s="1"/>
  <c r="K413" i="18"/>
  <c r="L413" i="18" s="1"/>
  <c r="M412" i="18"/>
  <c r="N412" i="18" s="1"/>
  <c r="K412" i="18"/>
  <c r="L412" i="18" s="1"/>
  <c r="M411" i="18"/>
  <c r="N411" i="18" s="1"/>
  <c r="K411" i="18"/>
  <c r="L411" i="18" s="1"/>
  <c r="M410" i="18"/>
  <c r="N410" i="18" s="1"/>
  <c r="K410" i="18"/>
  <c r="L410" i="18" s="1"/>
  <c r="M409" i="18"/>
  <c r="N409" i="18" s="1"/>
  <c r="K409" i="18"/>
  <c r="L409" i="18" s="1"/>
  <c r="M408" i="18"/>
  <c r="N408" i="18" s="1"/>
  <c r="K408" i="18"/>
  <c r="L408" i="18" s="1"/>
  <c r="M407" i="18"/>
  <c r="N407" i="18" s="1"/>
  <c r="K407" i="18"/>
  <c r="L407" i="18" s="1"/>
  <c r="M406" i="18"/>
  <c r="N406" i="18" s="1"/>
  <c r="K406" i="18"/>
  <c r="L406" i="18" s="1"/>
  <c r="M405" i="18"/>
  <c r="N405" i="18" s="1"/>
  <c r="K405" i="18"/>
  <c r="L405" i="18" s="1"/>
  <c r="M404" i="18"/>
  <c r="N404" i="18" s="1"/>
  <c r="K404" i="18"/>
  <c r="L404" i="18" s="1"/>
  <c r="M403" i="18"/>
  <c r="N403" i="18" s="1"/>
  <c r="K403" i="18"/>
  <c r="L403" i="18" s="1"/>
  <c r="M402" i="18"/>
  <c r="N402" i="18" s="1"/>
  <c r="K402" i="18"/>
  <c r="L402" i="18" s="1"/>
  <c r="M401" i="18"/>
  <c r="N401" i="18" s="1"/>
  <c r="K401" i="18"/>
  <c r="L401" i="18" s="1"/>
  <c r="M400" i="18"/>
  <c r="N400" i="18" s="1"/>
  <c r="K400" i="18"/>
  <c r="L400" i="18" s="1"/>
  <c r="M399" i="18"/>
  <c r="N399" i="18" s="1"/>
  <c r="K399" i="18"/>
  <c r="L399" i="18" s="1"/>
  <c r="M398" i="18"/>
  <c r="N398" i="18" s="1"/>
  <c r="K398" i="18"/>
  <c r="L398" i="18" s="1"/>
  <c r="M397" i="18"/>
  <c r="N397" i="18" s="1"/>
  <c r="K397" i="18"/>
  <c r="L397" i="18" s="1"/>
  <c r="M396" i="18"/>
  <c r="N396" i="18" s="1"/>
  <c r="K396" i="18"/>
  <c r="M395" i="18"/>
  <c r="N395" i="18" s="1"/>
  <c r="K395" i="18"/>
  <c r="M394" i="18"/>
  <c r="N394" i="18" s="1"/>
  <c r="K394" i="18"/>
  <c r="M393" i="18"/>
  <c r="N393" i="18" s="1"/>
  <c r="K393" i="18"/>
  <c r="L393" i="18" s="1"/>
  <c r="M392" i="18"/>
  <c r="N392" i="18" s="1"/>
  <c r="K392" i="18"/>
  <c r="L392" i="18" s="1"/>
  <c r="M391" i="18"/>
  <c r="N391" i="18" s="1"/>
  <c r="K391" i="18"/>
  <c r="M390" i="18"/>
  <c r="N390" i="18" s="1"/>
  <c r="K390" i="18"/>
  <c r="M389" i="18"/>
  <c r="N389" i="18" s="1"/>
  <c r="K389" i="18"/>
  <c r="L389" i="18" s="1"/>
  <c r="M388" i="18"/>
  <c r="N388" i="18" s="1"/>
  <c r="K388" i="18"/>
  <c r="M387" i="18"/>
  <c r="N387" i="18" s="1"/>
  <c r="K387" i="18"/>
  <c r="L387" i="18" s="1"/>
  <c r="M386" i="18"/>
  <c r="N386" i="18" s="1"/>
  <c r="K386" i="18"/>
  <c r="M385" i="18"/>
  <c r="N385" i="18" s="1"/>
  <c r="K385" i="18"/>
  <c r="M384" i="18"/>
  <c r="N384" i="18" s="1"/>
  <c r="K384" i="18"/>
  <c r="M383" i="18"/>
  <c r="N383" i="18" s="1"/>
  <c r="K383" i="18"/>
  <c r="M382" i="18"/>
  <c r="N382" i="18" s="1"/>
  <c r="K382" i="18"/>
  <c r="L382" i="18" s="1"/>
  <c r="M381" i="18"/>
  <c r="N381" i="18" s="1"/>
  <c r="K381" i="18"/>
  <c r="L381" i="18" s="1"/>
  <c r="M380" i="18"/>
  <c r="N380" i="18" s="1"/>
  <c r="K380" i="18"/>
  <c r="L380" i="18" s="1"/>
  <c r="M379" i="18"/>
  <c r="N379" i="18" s="1"/>
  <c r="K379" i="18"/>
  <c r="L379" i="18" s="1"/>
  <c r="M378" i="18"/>
  <c r="N378" i="18" s="1"/>
  <c r="K378" i="18"/>
  <c r="L378" i="18" s="1"/>
  <c r="M377" i="18"/>
  <c r="N377" i="18" s="1"/>
  <c r="K377" i="18"/>
  <c r="L377" i="18" s="1"/>
  <c r="M376" i="18"/>
  <c r="N376" i="18" s="1"/>
  <c r="K376" i="18"/>
  <c r="L376" i="18" s="1"/>
  <c r="M375" i="18"/>
  <c r="N375" i="18" s="1"/>
  <c r="K375" i="18"/>
  <c r="L375" i="18" s="1"/>
  <c r="M374" i="18"/>
  <c r="N374" i="18" s="1"/>
  <c r="K374" i="18"/>
  <c r="M373" i="18"/>
  <c r="N373" i="18" s="1"/>
  <c r="K373" i="18"/>
  <c r="L373" i="18" s="1"/>
  <c r="M372" i="18"/>
  <c r="N372" i="18" s="1"/>
  <c r="K372" i="18"/>
  <c r="L372" i="18" s="1"/>
  <c r="M371" i="18"/>
  <c r="N371" i="18" s="1"/>
  <c r="K371" i="18"/>
  <c r="L371" i="18" s="1"/>
  <c r="M370" i="18"/>
  <c r="N370" i="18" s="1"/>
  <c r="K370" i="18"/>
  <c r="L370" i="18" s="1"/>
  <c r="M369" i="18"/>
  <c r="N369" i="18" s="1"/>
  <c r="K369" i="18"/>
  <c r="M368" i="18"/>
  <c r="N368" i="18" s="1"/>
  <c r="K368" i="18"/>
  <c r="L368" i="18" s="1"/>
  <c r="M367" i="18"/>
  <c r="N367" i="18" s="1"/>
  <c r="K367" i="18"/>
  <c r="L367" i="18" s="1"/>
  <c r="M366" i="18"/>
  <c r="N366" i="18" s="1"/>
  <c r="K366" i="18"/>
  <c r="L366" i="18" s="1"/>
  <c r="M365" i="18"/>
  <c r="N365" i="18" s="1"/>
  <c r="K365" i="18"/>
  <c r="M364" i="18"/>
  <c r="N364" i="18" s="1"/>
  <c r="K364" i="18"/>
  <c r="L364" i="18" s="1"/>
  <c r="M363" i="18"/>
  <c r="N363" i="18" s="1"/>
  <c r="K363" i="18"/>
  <c r="M362" i="18"/>
  <c r="N362" i="18" s="1"/>
  <c r="K362" i="18"/>
  <c r="M361" i="18"/>
  <c r="N361" i="18" s="1"/>
  <c r="K361" i="18"/>
  <c r="L361" i="18" s="1"/>
  <c r="M360" i="18"/>
  <c r="N360" i="18" s="1"/>
  <c r="K360" i="18"/>
  <c r="L360" i="18" s="1"/>
  <c r="M359" i="18"/>
  <c r="N359" i="18" s="1"/>
  <c r="K359" i="18"/>
  <c r="L359" i="18" s="1"/>
  <c r="M358" i="18"/>
  <c r="N358" i="18" s="1"/>
  <c r="K358" i="18"/>
  <c r="L358" i="18" s="1"/>
  <c r="M357" i="18"/>
  <c r="N357" i="18" s="1"/>
  <c r="K357" i="18"/>
  <c r="M356" i="18"/>
  <c r="N356" i="18" s="1"/>
  <c r="K356" i="18"/>
  <c r="L356" i="18" s="1"/>
  <c r="M355" i="18"/>
  <c r="N355" i="18" s="1"/>
  <c r="K355" i="18"/>
  <c r="L355" i="18" s="1"/>
  <c r="M354" i="18"/>
  <c r="N354" i="18" s="1"/>
  <c r="K354" i="18"/>
  <c r="M353" i="18"/>
  <c r="N353" i="18" s="1"/>
  <c r="K353" i="18"/>
  <c r="L353" i="18" s="1"/>
  <c r="M352" i="18"/>
  <c r="N352" i="18" s="1"/>
  <c r="K352" i="18"/>
  <c r="L352" i="18" s="1"/>
  <c r="M351" i="18"/>
  <c r="N351" i="18" s="1"/>
  <c r="K351" i="18"/>
  <c r="M350" i="18"/>
  <c r="N350" i="18" s="1"/>
  <c r="K350" i="18"/>
  <c r="M349" i="18"/>
  <c r="N349" i="18" s="1"/>
  <c r="K349" i="18"/>
  <c r="M348" i="18"/>
  <c r="N348" i="18" s="1"/>
  <c r="K348" i="18"/>
  <c r="L348" i="18" s="1"/>
  <c r="M347" i="18"/>
  <c r="N347" i="18" s="1"/>
  <c r="K347" i="18"/>
  <c r="L347" i="18" s="1"/>
  <c r="M346" i="18"/>
  <c r="N346" i="18" s="1"/>
  <c r="K346" i="18"/>
  <c r="L346" i="18" s="1"/>
  <c r="M345" i="18"/>
  <c r="N345" i="18" s="1"/>
  <c r="K345" i="18"/>
  <c r="L345" i="18" s="1"/>
  <c r="M344" i="18"/>
  <c r="N344" i="18" s="1"/>
  <c r="K344" i="18"/>
  <c r="L344" i="18" s="1"/>
  <c r="M343" i="18"/>
  <c r="N343" i="18" s="1"/>
  <c r="K343" i="18"/>
  <c r="L343" i="18" s="1"/>
  <c r="M342" i="18"/>
  <c r="N342" i="18" s="1"/>
  <c r="K342" i="18"/>
  <c r="L342" i="18" s="1"/>
  <c r="M341" i="18"/>
  <c r="N341" i="18" s="1"/>
  <c r="K341" i="18"/>
  <c r="M340" i="18"/>
  <c r="N340" i="18" s="1"/>
  <c r="K340" i="18"/>
  <c r="L340" i="18" s="1"/>
  <c r="M339" i="18"/>
  <c r="N339" i="18" s="1"/>
  <c r="K339" i="18"/>
  <c r="L339" i="18" s="1"/>
  <c r="M338" i="18"/>
  <c r="N338" i="18" s="1"/>
  <c r="K338" i="18"/>
  <c r="L338" i="18" s="1"/>
  <c r="M337" i="18"/>
  <c r="N337" i="18" s="1"/>
  <c r="K337" i="18"/>
  <c r="L337" i="18" s="1"/>
  <c r="M336" i="18"/>
  <c r="N336" i="18" s="1"/>
  <c r="K336" i="18"/>
  <c r="L336" i="18" s="1"/>
  <c r="M335" i="18"/>
  <c r="N335" i="18" s="1"/>
  <c r="K335" i="18"/>
  <c r="L335" i="18" s="1"/>
  <c r="M334" i="18"/>
  <c r="N334" i="18" s="1"/>
  <c r="K334" i="18"/>
  <c r="L334" i="18" s="1"/>
  <c r="M333" i="18"/>
  <c r="N333" i="18" s="1"/>
  <c r="K333" i="18"/>
  <c r="L333" i="18" s="1"/>
  <c r="M332" i="18"/>
  <c r="N332" i="18" s="1"/>
  <c r="K332" i="18"/>
  <c r="L332" i="18" s="1"/>
  <c r="M331" i="18"/>
  <c r="N331" i="18" s="1"/>
  <c r="K331" i="18"/>
  <c r="L331" i="18" s="1"/>
  <c r="M330" i="18"/>
  <c r="N330" i="18" s="1"/>
  <c r="K330" i="18"/>
  <c r="L330" i="18" s="1"/>
  <c r="M329" i="18"/>
  <c r="N329" i="18" s="1"/>
  <c r="K329" i="18"/>
  <c r="L329" i="18" s="1"/>
  <c r="M328" i="18"/>
  <c r="N328" i="18" s="1"/>
  <c r="K328" i="18"/>
  <c r="L328" i="18" s="1"/>
  <c r="M327" i="18"/>
  <c r="N327" i="18" s="1"/>
  <c r="K327" i="18"/>
  <c r="L327" i="18" s="1"/>
  <c r="M326" i="18"/>
  <c r="N326" i="18" s="1"/>
  <c r="K326" i="18"/>
  <c r="L326" i="18" s="1"/>
  <c r="M325" i="18"/>
  <c r="N325" i="18" s="1"/>
  <c r="K325" i="18"/>
  <c r="L325" i="18" s="1"/>
  <c r="M324" i="18"/>
  <c r="N324" i="18" s="1"/>
  <c r="K324" i="18"/>
  <c r="L324" i="18" s="1"/>
  <c r="M323" i="18"/>
  <c r="N323" i="18" s="1"/>
  <c r="K323" i="18"/>
  <c r="L323" i="18" s="1"/>
  <c r="M322" i="18"/>
  <c r="N322" i="18" s="1"/>
  <c r="K322" i="18"/>
  <c r="M321" i="18"/>
  <c r="N321" i="18" s="1"/>
  <c r="K321" i="18"/>
  <c r="L321" i="18" s="1"/>
  <c r="M320" i="18"/>
  <c r="N320" i="18" s="1"/>
  <c r="K320" i="18"/>
  <c r="L320" i="18" s="1"/>
  <c r="M319" i="18"/>
  <c r="N319" i="18" s="1"/>
  <c r="K319" i="18"/>
  <c r="L319" i="18" s="1"/>
  <c r="M318" i="18"/>
  <c r="N318" i="18" s="1"/>
  <c r="K318" i="18"/>
  <c r="L318" i="18" s="1"/>
  <c r="M317" i="18"/>
  <c r="N317" i="18" s="1"/>
  <c r="K317" i="18"/>
  <c r="L317" i="18" s="1"/>
  <c r="M316" i="18"/>
  <c r="N316" i="18" s="1"/>
  <c r="K316" i="18"/>
  <c r="M315" i="18"/>
  <c r="N315" i="18" s="1"/>
  <c r="K315" i="18"/>
  <c r="L315" i="18" s="1"/>
  <c r="M314" i="18"/>
  <c r="N314" i="18" s="1"/>
  <c r="K314" i="18"/>
  <c r="L314" i="18" s="1"/>
  <c r="M313" i="18"/>
  <c r="N313" i="18" s="1"/>
  <c r="K313" i="18"/>
  <c r="L313" i="18" s="1"/>
  <c r="M312" i="18"/>
  <c r="N312" i="18" s="1"/>
  <c r="K312" i="18"/>
  <c r="L312" i="18" s="1"/>
  <c r="M311" i="18"/>
  <c r="N311" i="18" s="1"/>
  <c r="K311" i="18"/>
  <c r="L311" i="18" s="1"/>
  <c r="M310" i="18"/>
  <c r="N310" i="18" s="1"/>
  <c r="K310" i="18"/>
  <c r="L310" i="18" s="1"/>
  <c r="M309" i="18"/>
  <c r="N309" i="18" s="1"/>
  <c r="K309" i="18"/>
  <c r="L309" i="18" s="1"/>
  <c r="M308" i="18"/>
  <c r="N308" i="18" s="1"/>
  <c r="K308" i="18"/>
  <c r="L308" i="18" s="1"/>
  <c r="M307" i="18"/>
  <c r="N307" i="18" s="1"/>
  <c r="K307" i="18"/>
  <c r="L307" i="18" s="1"/>
  <c r="M306" i="18"/>
  <c r="N306" i="18" s="1"/>
  <c r="K306" i="18"/>
  <c r="L306" i="18" s="1"/>
  <c r="M305" i="18"/>
  <c r="N305" i="18" s="1"/>
  <c r="K305" i="18"/>
  <c r="L305" i="18" s="1"/>
  <c r="M304" i="18"/>
  <c r="N304" i="18" s="1"/>
  <c r="K304" i="18"/>
  <c r="L304" i="18" s="1"/>
  <c r="M303" i="18"/>
  <c r="N303" i="18" s="1"/>
  <c r="K303" i="18"/>
  <c r="L303" i="18" s="1"/>
  <c r="M302" i="18"/>
  <c r="N302" i="18" s="1"/>
  <c r="K302" i="18"/>
  <c r="L302" i="18" s="1"/>
  <c r="M301" i="18"/>
  <c r="N301" i="18" s="1"/>
  <c r="K301" i="18"/>
  <c r="L301" i="18" s="1"/>
  <c r="M300" i="18"/>
  <c r="N300" i="18" s="1"/>
  <c r="K300" i="18"/>
  <c r="L300" i="18" s="1"/>
  <c r="M299" i="18"/>
  <c r="N299" i="18" s="1"/>
  <c r="K299" i="18"/>
  <c r="M298" i="18"/>
  <c r="N298" i="18" s="1"/>
  <c r="K298" i="18"/>
  <c r="M297" i="18"/>
  <c r="N297" i="18" s="1"/>
  <c r="K297" i="18"/>
  <c r="M296" i="18"/>
  <c r="N296" i="18" s="1"/>
  <c r="K296" i="18"/>
  <c r="L296" i="18" s="1"/>
  <c r="M295" i="18"/>
  <c r="N295" i="18" s="1"/>
  <c r="K295" i="18"/>
  <c r="L295" i="18" s="1"/>
  <c r="M294" i="18"/>
  <c r="N294" i="18" s="1"/>
  <c r="K294" i="18"/>
  <c r="L294" i="18" s="1"/>
  <c r="M293" i="18"/>
  <c r="N293" i="18" s="1"/>
  <c r="K293" i="18"/>
  <c r="M292" i="18"/>
  <c r="N292" i="18" s="1"/>
  <c r="K292" i="18"/>
  <c r="L292" i="18" s="1"/>
  <c r="M291" i="18"/>
  <c r="N291" i="18" s="1"/>
  <c r="K291" i="18"/>
  <c r="M290" i="18"/>
  <c r="N290" i="18" s="1"/>
  <c r="K290" i="18"/>
  <c r="M289" i="18"/>
  <c r="N289" i="18" s="1"/>
  <c r="K289" i="18"/>
  <c r="M288" i="18"/>
  <c r="N288" i="18" s="1"/>
  <c r="K288" i="18"/>
  <c r="M287" i="18"/>
  <c r="N287" i="18" s="1"/>
  <c r="K287" i="18"/>
  <c r="L287" i="18" s="1"/>
  <c r="M286" i="18"/>
  <c r="N286" i="18" s="1"/>
  <c r="K286" i="18"/>
  <c r="L286" i="18" s="1"/>
  <c r="M285" i="18"/>
  <c r="N285" i="18" s="1"/>
  <c r="K285" i="18"/>
  <c r="L285" i="18" s="1"/>
  <c r="M284" i="18"/>
  <c r="N284" i="18" s="1"/>
  <c r="K284" i="18"/>
  <c r="L284" i="18" s="1"/>
  <c r="M283" i="18"/>
  <c r="N283" i="18" s="1"/>
  <c r="K283" i="18"/>
  <c r="L283" i="18" s="1"/>
  <c r="M282" i="18"/>
  <c r="N282" i="18" s="1"/>
  <c r="K282" i="18"/>
  <c r="L282" i="18" s="1"/>
  <c r="M281" i="18"/>
  <c r="N281" i="18" s="1"/>
  <c r="K281" i="18"/>
  <c r="L281" i="18" s="1"/>
  <c r="M280" i="18"/>
  <c r="N280" i="18" s="1"/>
  <c r="K280" i="18"/>
  <c r="L280" i="18" s="1"/>
  <c r="M279" i="18"/>
  <c r="N279" i="18" s="1"/>
  <c r="K279" i="18"/>
  <c r="L279" i="18" s="1"/>
  <c r="M278" i="18"/>
  <c r="N278" i="18" s="1"/>
  <c r="K278" i="18"/>
  <c r="M277" i="18"/>
  <c r="N277" i="18" s="1"/>
  <c r="K277" i="18"/>
  <c r="L277" i="18" s="1"/>
  <c r="M276" i="18"/>
  <c r="N276" i="18" s="1"/>
  <c r="K276" i="18"/>
  <c r="M275" i="18"/>
  <c r="N275" i="18" s="1"/>
  <c r="K275" i="18"/>
  <c r="M274" i="18"/>
  <c r="N274" i="18" s="1"/>
  <c r="K274" i="18"/>
  <c r="L274" i="18" s="1"/>
  <c r="M273" i="18"/>
  <c r="N273" i="18" s="1"/>
  <c r="K273" i="18"/>
  <c r="L273" i="18" s="1"/>
  <c r="M272" i="18"/>
  <c r="N272" i="18" s="1"/>
  <c r="K272" i="18"/>
  <c r="M271" i="18"/>
  <c r="N271" i="18" s="1"/>
  <c r="K271" i="18"/>
  <c r="M270" i="18"/>
  <c r="N270" i="18" s="1"/>
  <c r="K270" i="18"/>
  <c r="M269" i="18"/>
  <c r="N269" i="18" s="1"/>
  <c r="K269" i="18"/>
  <c r="M268" i="18"/>
  <c r="N268" i="18" s="1"/>
  <c r="K268" i="18"/>
  <c r="M267" i="18"/>
  <c r="N267" i="18" s="1"/>
  <c r="K267" i="18"/>
  <c r="L267" i="18" s="1"/>
  <c r="M266" i="18"/>
  <c r="N266" i="18" s="1"/>
  <c r="K266" i="18"/>
  <c r="M265" i="18"/>
  <c r="N265" i="18" s="1"/>
  <c r="K265" i="18"/>
  <c r="L265" i="18" s="1"/>
  <c r="M264" i="18"/>
  <c r="N264" i="18" s="1"/>
  <c r="K264" i="18"/>
  <c r="L264" i="18" s="1"/>
  <c r="M263" i="18"/>
  <c r="N263" i="18" s="1"/>
  <c r="K263" i="18"/>
  <c r="L263" i="18" s="1"/>
  <c r="M262" i="18"/>
  <c r="N262" i="18" s="1"/>
  <c r="K262" i="18"/>
  <c r="L262" i="18" s="1"/>
  <c r="M261" i="18"/>
  <c r="N261" i="18" s="1"/>
  <c r="K261" i="18"/>
  <c r="L261" i="18" s="1"/>
  <c r="M260" i="18"/>
  <c r="N260" i="18" s="1"/>
  <c r="K260" i="18"/>
  <c r="L260" i="18" s="1"/>
  <c r="M259" i="18"/>
  <c r="N259" i="18" s="1"/>
  <c r="K259" i="18"/>
  <c r="L259" i="18" s="1"/>
  <c r="M258" i="18"/>
  <c r="N258" i="18" s="1"/>
  <c r="K258" i="18"/>
  <c r="L258" i="18" s="1"/>
  <c r="M257" i="18"/>
  <c r="N257" i="18" s="1"/>
  <c r="K257" i="18"/>
  <c r="L257" i="18" s="1"/>
  <c r="M256" i="18"/>
  <c r="N256" i="18" s="1"/>
  <c r="K256" i="18"/>
  <c r="L256" i="18" s="1"/>
  <c r="M255" i="18"/>
  <c r="N255" i="18" s="1"/>
  <c r="K255" i="18"/>
  <c r="L255" i="18" s="1"/>
  <c r="M254" i="18"/>
  <c r="N254" i="18" s="1"/>
  <c r="K254" i="18"/>
  <c r="L254" i="18" s="1"/>
  <c r="M253" i="18"/>
  <c r="N253" i="18" s="1"/>
  <c r="K253" i="18"/>
  <c r="L253" i="18" s="1"/>
  <c r="M252" i="18"/>
  <c r="N252" i="18" s="1"/>
  <c r="K252" i="18"/>
  <c r="L252" i="18" s="1"/>
  <c r="M251" i="18"/>
  <c r="N251" i="18" s="1"/>
  <c r="K251" i="18"/>
  <c r="L251" i="18" s="1"/>
  <c r="M250" i="18"/>
  <c r="N250" i="18" s="1"/>
  <c r="K250" i="18"/>
  <c r="L250" i="18" s="1"/>
  <c r="M249" i="18"/>
  <c r="N249" i="18" s="1"/>
  <c r="K249" i="18"/>
  <c r="L249" i="18" s="1"/>
  <c r="M248" i="18"/>
  <c r="N248" i="18" s="1"/>
  <c r="K248" i="18"/>
  <c r="L248" i="18" s="1"/>
  <c r="M247" i="18"/>
  <c r="N247" i="18" s="1"/>
  <c r="K247" i="18"/>
  <c r="L247" i="18" s="1"/>
  <c r="M246" i="18"/>
  <c r="N246" i="18" s="1"/>
  <c r="K246" i="18"/>
  <c r="L246" i="18" s="1"/>
  <c r="M245" i="18"/>
  <c r="N245" i="18" s="1"/>
  <c r="K245" i="18"/>
  <c r="L245" i="18" s="1"/>
  <c r="M244" i="18"/>
  <c r="N244" i="18" s="1"/>
  <c r="K244" i="18"/>
  <c r="L244" i="18" s="1"/>
  <c r="K243" i="18"/>
  <c r="M242" i="18"/>
  <c r="N242" i="18" s="1"/>
  <c r="K242" i="18"/>
  <c r="L242" i="18" s="1"/>
  <c r="M241" i="18"/>
  <c r="N241" i="18" s="1"/>
  <c r="K241" i="18"/>
  <c r="L241" i="18" s="1"/>
  <c r="M240" i="18"/>
  <c r="N240" i="18" s="1"/>
  <c r="K240" i="18"/>
  <c r="L240" i="18" s="1"/>
  <c r="M239" i="18"/>
  <c r="N239" i="18" s="1"/>
  <c r="K239" i="18"/>
  <c r="L239" i="18" s="1"/>
  <c r="M238" i="18"/>
  <c r="N238" i="18" s="1"/>
  <c r="K238" i="18"/>
  <c r="L238" i="18" s="1"/>
  <c r="M237" i="18"/>
  <c r="N237" i="18" s="1"/>
  <c r="K237" i="18"/>
  <c r="L237" i="18" s="1"/>
  <c r="M236" i="18"/>
  <c r="N236" i="18" s="1"/>
  <c r="K236" i="18"/>
  <c r="L236" i="18" s="1"/>
  <c r="M235" i="18"/>
  <c r="N235" i="18" s="1"/>
  <c r="K235" i="18"/>
  <c r="L235" i="18" s="1"/>
  <c r="M234" i="18"/>
  <c r="N234" i="18" s="1"/>
  <c r="K234" i="18"/>
  <c r="L234" i="18" s="1"/>
  <c r="M233" i="18"/>
  <c r="N233" i="18" s="1"/>
  <c r="K233" i="18"/>
  <c r="L233" i="18" s="1"/>
  <c r="M232" i="18"/>
  <c r="N232" i="18" s="1"/>
  <c r="K232" i="18"/>
  <c r="M231" i="18"/>
  <c r="N231" i="18" s="1"/>
  <c r="K231" i="18"/>
  <c r="K230" i="18"/>
  <c r="M229" i="18"/>
  <c r="N229" i="18" s="1"/>
  <c r="K229" i="18"/>
  <c r="L229" i="18" s="1"/>
  <c r="M228" i="18"/>
  <c r="N228" i="18" s="1"/>
  <c r="K228" i="18"/>
  <c r="L228" i="18" s="1"/>
  <c r="M227" i="18"/>
  <c r="N227" i="18" s="1"/>
  <c r="K227" i="18"/>
  <c r="L227" i="18" s="1"/>
  <c r="M226" i="18"/>
  <c r="N226" i="18" s="1"/>
  <c r="K226" i="18"/>
  <c r="L226" i="18" s="1"/>
  <c r="M225" i="18"/>
  <c r="N225" i="18" s="1"/>
  <c r="K225" i="18"/>
  <c r="L225" i="18" s="1"/>
  <c r="M224" i="18"/>
  <c r="N224" i="18" s="1"/>
  <c r="K224" i="18"/>
  <c r="L224" i="18" s="1"/>
  <c r="M223" i="18"/>
  <c r="N223" i="18" s="1"/>
  <c r="K223" i="18"/>
  <c r="L223" i="18" s="1"/>
  <c r="M222" i="18"/>
  <c r="N222" i="18" s="1"/>
  <c r="K222" i="18"/>
  <c r="L222" i="18" s="1"/>
  <c r="M221" i="18"/>
  <c r="N221" i="18" s="1"/>
  <c r="K221" i="18"/>
  <c r="L221" i="18" s="1"/>
  <c r="M220" i="18"/>
  <c r="N220" i="18" s="1"/>
  <c r="K220" i="18"/>
  <c r="L220" i="18" s="1"/>
  <c r="M219" i="18"/>
  <c r="N219" i="18" s="1"/>
  <c r="K219" i="18"/>
  <c r="L219" i="18" s="1"/>
  <c r="M218" i="18"/>
  <c r="N218" i="18" s="1"/>
  <c r="K218" i="18"/>
  <c r="L218" i="18" s="1"/>
  <c r="M217" i="18"/>
  <c r="N217" i="18" s="1"/>
  <c r="K217" i="18"/>
  <c r="L217" i="18" s="1"/>
  <c r="M216" i="18"/>
  <c r="N216" i="18" s="1"/>
  <c r="K216" i="18"/>
  <c r="L216" i="18" s="1"/>
  <c r="M215" i="18"/>
  <c r="N215" i="18" s="1"/>
  <c r="K215" i="18"/>
  <c r="L215" i="18" s="1"/>
  <c r="M214" i="18"/>
  <c r="N214" i="18" s="1"/>
  <c r="K214" i="18"/>
  <c r="L214" i="18" s="1"/>
  <c r="M213" i="18"/>
  <c r="N213" i="18" s="1"/>
  <c r="K213" i="18"/>
  <c r="L213" i="18" s="1"/>
  <c r="M212" i="18"/>
  <c r="N212" i="18" s="1"/>
  <c r="K212" i="18"/>
  <c r="L212" i="18" s="1"/>
  <c r="M211" i="18"/>
  <c r="N211" i="18" s="1"/>
  <c r="K211" i="18"/>
  <c r="L211" i="18" s="1"/>
  <c r="M210" i="18"/>
  <c r="N210" i="18" s="1"/>
  <c r="K210" i="18"/>
  <c r="L210" i="18" s="1"/>
  <c r="M209" i="18"/>
  <c r="N209" i="18" s="1"/>
  <c r="K209" i="18"/>
  <c r="L209" i="18" s="1"/>
  <c r="M208" i="18"/>
  <c r="N208" i="18" s="1"/>
  <c r="K208" i="18"/>
  <c r="L208" i="18" s="1"/>
  <c r="M207" i="18"/>
  <c r="N207" i="18" s="1"/>
  <c r="K207" i="18"/>
  <c r="L207" i="18" s="1"/>
  <c r="M206" i="18"/>
  <c r="N206" i="18" s="1"/>
  <c r="K206" i="18"/>
  <c r="L206" i="18" s="1"/>
  <c r="M205" i="18"/>
  <c r="N205" i="18" s="1"/>
  <c r="K205" i="18"/>
  <c r="L205" i="18" s="1"/>
  <c r="M204" i="18"/>
  <c r="N204" i="18" s="1"/>
  <c r="K204" i="18"/>
  <c r="L204" i="18" s="1"/>
  <c r="M203" i="18"/>
  <c r="N203" i="18" s="1"/>
  <c r="K203" i="18"/>
  <c r="L203" i="18" s="1"/>
  <c r="M202" i="18"/>
  <c r="N202" i="18" s="1"/>
  <c r="K202" i="18"/>
  <c r="L202" i="18" s="1"/>
  <c r="M201" i="18"/>
  <c r="N201" i="18" s="1"/>
  <c r="K201" i="18"/>
  <c r="L201" i="18" s="1"/>
  <c r="M200" i="18"/>
  <c r="N200" i="18" s="1"/>
  <c r="K200" i="18"/>
  <c r="L200" i="18" s="1"/>
  <c r="M199" i="18"/>
  <c r="N199" i="18" s="1"/>
  <c r="K199" i="18"/>
  <c r="L199" i="18" s="1"/>
  <c r="M198" i="18"/>
  <c r="N198" i="18" s="1"/>
  <c r="K198" i="18"/>
  <c r="L198" i="18" s="1"/>
  <c r="M197" i="18"/>
  <c r="N197" i="18" s="1"/>
  <c r="K197" i="18"/>
  <c r="L197" i="18" s="1"/>
  <c r="M196" i="18"/>
  <c r="N196" i="18" s="1"/>
  <c r="K196" i="18"/>
  <c r="L196" i="18" s="1"/>
  <c r="M195" i="18"/>
  <c r="N195" i="18" s="1"/>
  <c r="K195" i="18"/>
  <c r="L195" i="18" s="1"/>
  <c r="M194" i="18"/>
  <c r="N194" i="18" s="1"/>
  <c r="K194" i="18"/>
  <c r="L194" i="18" s="1"/>
  <c r="M193" i="18"/>
  <c r="N193" i="18" s="1"/>
  <c r="K193" i="18"/>
  <c r="L193" i="18" s="1"/>
  <c r="M192" i="18"/>
  <c r="N192" i="18" s="1"/>
  <c r="K192" i="18"/>
  <c r="L192" i="18" s="1"/>
  <c r="M191" i="18"/>
  <c r="N191" i="18" s="1"/>
  <c r="K191" i="18"/>
  <c r="L191" i="18" s="1"/>
  <c r="M190" i="18"/>
  <c r="N190" i="18" s="1"/>
  <c r="K190" i="18"/>
  <c r="L190" i="18" s="1"/>
  <c r="M189" i="18"/>
  <c r="N189" i="18" s="1"/>
  <c r="K189" i="18"/>
  <c r="L189" i="18" s="1"/>
  <c r="M188" i="18"/>
  <c r="N188" i="18" s="1"/>
  <c r="K188" i="18"/>
  <c r="L188" i="18" s="1"/>
  <c r="M187" i="18"/>
  <c r="N187" i="18" s="1"/>
  <c r="K187" i="18"/>
  <c r="L187" i="18" s="1"/>
  <c r="M186" i="18"/>
  <c r="N186" i="18" s="1"/>
  <c r="K186" i="18"/>
  <c r="L186" i="18" s="1"/>
  <c r="M185" i="18"/>
  <c r="N185" i="18" s="1"/>
  <c r="K185" i="18"/>
  <c r="L185" i="18" s="1"/>
  <c r="M184" i="18"/>
  <c r="N184" i="18" s="1"/>
  <c r="K184" i="18"/>
  <c r="L184" i="18" s="1"/>
  <c r="M183" i="18"/>
  <c r="N183" i="18" s="1"/>
  <c r="K183" i="18"/>
  <c r="L183" i="18" s="1"/>
  <c r="M182" i="18"/>
  <c r="N182" i="18" s="1"/>
  <c r="K182" i="18"/>
  <c r="L182" i="18" s="1"/>
  <c r="M181" i="18"/>
  <c r="N181" i="18" s="1"/>
  <c r="K181" i="18"/>
  <c r="L181" i="18" s="1"/>
  <c r="M180" i="18"/>
  <c r="N180" i="18" s="1"/>
  <c r="K180" i="18"/>
  <c r="L180" i="18" s="1"/>
  <c r="M179" i="18"/>
  <c r="N179" i="18" s="1"/>
  <c r="K179" i="18"/>
  <c r="L179" i="18" s="1"/>
  <c r="M178" i="18"/>
  <c r="N178" i="18" s="1"/>
  <c r="K178" i="18"/>
  <c r="L178" i="18" s="1"/>
  <c r="M177" i="18"/>
  <c r="N177" i="18" s="1"/>
  <c r="K177" i="18"/>
  <c r="L177" i="18" s="1"/>
  <c r="M176" i="18"/>
  <c r="N176" i="18" s="1"/>
  <c r="K176" i="18"/>
  <c r="L176" i="18" s="1"/>
  <c r="M175" i="18"/>
  <c r="N175" i="18" s="1"/>
  <c r="K175" i="18"/>
  <c r="L175" i="18" s="1"/>
  <c r="M174" i="18"/>
  <c r="N174" i="18" s="1"/>
  <c r="K174" i="18"/>
  <c r="L174" i="18" s="1"/>
  <c r="M173" i="18"/>
  <c r="N173" i="18" s="1"/>
  <c r="K173" i="18"/>
  <c r="L173" i="18" s="1"/>
  <c r="M172" i="18"/>
  <c r="N172" i="18" s="1"/>
  <c r="K172" i="18"/>
  <c r="L172" i="18" s="1"/>
  <c r="M171" i="18"/>
  <c r="N171" i="18" s="1"/>
  <c r="K171" i="18"/>
  <c r="L171" i="18" s="1"/>
  <c r="M170" i="18"/>
  <c r="N170" i="18" s="1"/>
  <c r="K170" i="18"/>
  <c r="L170" i="18" s="1"/>
  <c r="M169" i="18"/>
  <c r="N169" i="18" s="1"/>
  <c r="K169" i="18"/>
  <c r="L169" i="18" s="1"/>
  <c r="M168" i="18"/>
  <c r="N168" i="18" s="1"/>
  <c r="K168" i="18"/>
  <c r="L168" i="18" s="1"/>
  <c r="M167" i="18"/>
  <c r="N167" i="18" s="1"/>
  <c r="K167" i="18"/>
  <c r="L167" i="18" s="1"/>
  <c r="M166" i="18"/>
  <c r="N166" i="18" s="1"/>
  <c r="K166" i="18"/>
  <c r="L166" i="18" s="1"/>
  <c r="M165" i="18"/>
  <c r="N165" i="18" s="1"/>
  <c r="K165" i="18"/>
  <c r="L165" i="18" s="1"/>
  <c r="M164" i="18"/>
  <c r="N164" i="18" s="1"/>
  <c r="K164" i="18"/>
  <c r="L164" i="18" s="1"/>
  <c r="M163" i="18"/>
  <c r="N163" i="18" s="1"/>
  <c r="K163" i="18"/>
  <c r="L163" i="18" s="1"/>
  <c r="M162" i="18"/>
  <c r="N162" i="18" s="1"/>
  <c r="K162" i="18"/>
  <c r="L162" i="18" s="1"/>
  <c r="M161" i="18"/>
  <c r="N161" i="18" s="1"/>
  <c r="K161" i="18"/>
  <c r="L161" i="18" s="1"/>
  <c r="M160" i="18"/>
  <c r="N160" i="18" s="1"/>
  <c r="K160" i="18"/>
  <c r="L160" i="18" s="1"/>
  <c r="M159" i="18"/>
  <c r="N159" i="18" s="1"/>
  <c r="K159" i="18"/>
  <c r="L159" i="18" s="1"/>
  <c r="M158" i="18"/>
  <c r="N158" i="18" s="1"/>
  <c r="K158" i="18"/>
  <c r="L158" i="18" s="1"/>
  <c r="M157" i="18"/>
  <c r="N157" i="18" s="1"/>
  <c r="K157" i="18"/>
  <c r="L157" i="18" s="1"/>
  <c r="M156" i="18"/>
  <c r="N156" i="18" s="1"/>
  <c r="K156" i="18"/>
  <c r="L156" i="18" s="1"/>
  <c r="M155" i="18"/>
  <c r="N155" i="18" s="1"/>
  <c r="K155" i="18"/>
  <c r="L155" i="18" s="1"/>
  <c r="M154" i="18"/>
  <c r="N154" i="18" s="1"/>
  <c r="K154" i="18"/>
  <c r="L154" i="18" s="1"/>
  <c r="M153" i="18"/>
  <c r="N153" i="18" s="1"/>
  <c r="K153" i="18"/>
  <c r="L153" i="18" s="1"/>
  <c r="M152" i="18"/>
  <c r="N152" i="18" s="1"/>
  <c r="K152" i="18"/>
  <c r="L152" i="18" s="1"/>
  <c r="M151" i="18"/>
  <c r="N151" i="18" s="1"/>
  <c r="K151" i="18"/>
  <c r="L151" i="18" s="1"/>
  <c r="M150" i="18"/>
  <c r="N150" i="18" s="1"/>
  <c r="K150" i="18"/>
  <c r="L150" i="18" s="1"/>
  <c r="M149" i="18"/>
  <c r="N149" i="18" s="1"/>
  <c r="K149" i="18"/>
  <c r="L149" i="18" s="1"/>
  <c r="M148" i="18"/>
  <c r="N148" i="18" s="1"/>
  <c r="K148" i="18"/>
  <c r="L148" i="18" s="1"/>
  <c r="M147" i="18"/>
  <c r="N147" i="18" s="1"/>
  <c r="K147" i="18"/>
  <c r="L147" i="18" s="1"/>
  <c r="M146" i="18"/>
  <c r="N146" i="18" s="1"/>
  <c r="K146" i="18"/>
  <c r="L146" i="18" s="1"/>
  <c r="M145" i="18"/>
  <c r="N145" i="18" s="1"/>
  <c r="K145" i="18"/>
  <c r="L145" i="18" s="1"/>
  <c r="M144" i="18"/>
  <c r="N144" i="18" s="1"/>
  <c r="K144" i="18"/>
  <c r="L144" i="18" s="1"/>
  <c r="M143" i="18"/>
  <c r="N143" i="18" s="1"/>
  <c r="K143" i="18"/>
  <c r="L143" i="18" s="1"/>
  <c r="M142" i="18"/>
  <c r="N142" i="18" s="1"/>
  <c r="K142" i="18"/>
  <c r="L142" i="18" s="1"/>
  <c r="M141" i="18"/>
  <c r="N141" i="18" s="1"/>
  <c r="K141" i="18"/>
  <c r="L141" i="18" s="1"/>
  <c r="M140" i="18"/>
  <c r="N140" i="18" s="1"/>
  <c r="K140" i="18"/>
  <c r="L140" i="18" s="1"/>
  <c r="M139" i="18"/>
  <c r="N139" i="18" s="1"/>
  <c r="K139" i="18"/>
  <c r="L139" i="18" s="1"/>
  <c r="M138" i="18"/>
  <c r="N138" i="18" s="1"/>
  <c r="K138" i="18"/>
  <c r="L138" i="18" s="1"/>
  <c r="M137" i="18"/>
  <c r="N137" i="18" s="1"/>
  <c r="K137" i="18"/>
  <c r="L137" i="18" s="1"/>
  <c r="M136" i="18"/>
  <c r="N136" i="18" s="1"/>
  <c r="K136" i="18"/>
  <c r="L136" i="18" s="1"/>
  <c r="M135" i="18"/>
  <c r="N135" i="18" s="1"/>
  <c r="K135" i="18"/>
  <c r="L135" i="18" s="1"/>
  <c r="M134" i="18"/>
  <c r="N134" i="18" s="1"/>
  <c r="K134" i="18"/>
  <c r="M133" i="18"/>
  <c r="N133" i="18" s="1"/>
  <c r="K133" i="18"/>
  <c r="L133" i="18" s="1"/>
  <c r="M132" i="18"/>
  <c r="N132" i="18" s="1"/>
  <c r="K132" i="18"/>
  <c r="L132" i="18" s="1"/>
  <c r="M131" i="18"/>
  <c r="N131" i="18" s="1"/>
  <c r="K131" i="18"/>
  <c r="L131" i="18" s="1"/>
  <c r="M130" i="18"/>
  <c r="N130" i="18" s="1"/>
  <c r="K130" i="18"/>
  <c r="L130" i="18" s="1"/>
  <c r="M129" i="18"/>
  <c r="N129" i="18" s="1"/>
  <c r="K129" i="18"/>
  <c r="L129" i="18" s="1"/>
  <c r="M128" i="18"/>
  <c r="N128" i="18" s="1"/>
  <c r="K128" i="18"/>
  <c r="L128" i="18" s="1"/>
  <c r="M127" i="18"/>
  <c r="N127" i="18" s="1"/>
  <c r="K127" i="18"/>
  <c r="L127" i="18" s="1"/>
  <c r="M126" i="18"/>
  <c r="N126" i="18" s="1"/>
  <c r="K126" i="18"/>
  <c r="L126" i="18" s="1"/>
  <c r="M125" i="18"/>
  <c r="N125" i="18" s="1"/>
  <c r="K125" i="18"/>
  <c r="L125" i="18" s="1"/>
  <c r="M124" i="18"/>
  <c r="N124" i="18" s="1"/>
  <c r="K124" i="18"/>
  <c r="L124" i="18" s="1"/>
  <c r="M123" i="18"/>
  <c r="N123" i="18" s="1"/>
  <c r="K123" i="18"/>
  <c r="L123" i="18" s="1"/>
  <c r="M122" i="18"/>
  <c r="N122" i="18" s="1"/>
  <c r="K122" i="18"/>
  <c r="L122" i="18" s="1"/>
  <c r="M121" i="18"/>
  <c r="N121" i="18" s="1"/>
  <c r="K121" i="18"/>
  <c r="L121" i="18" s="1"/>
  <c r="M120" i="18"/>
  <c r="N120" i="18" s="1"/>
  <c r="K120" i="18"/>
  <c r="L120" i="18" s="1"/>
  <c r="M119" i="18"/>
  <c r="N119" i="18" s="1"/>
  <c r="K119" i="18"/>
  <c r="L119" i="18" s="1"/>
  <c r="M118" i="18"/>
  <c r="N118" i="18" s="1"/>
  <c r="K118" i="18"/>
  <c r="L118" i="18" s="1"/>
  <c r="M117" i="18"/>
  <c r="N117" i="18" s="1"/>
  <c r="K117" i="18"/>
  <c r="L117" i="18" s="1"/>
  <c r="M116" i="18"/>
  <c r="N116" i="18" s="1"/>
  <c r="K116" i="18"/>
  <c r="L116" i="18" s="1"/>
  <c r="M115" i="18"/>
  <c r="N115" i="18" s="1"/>
  <c r="K115" i="18"/>
  <c r="L115" i="18" s="1"/>
  <c r="M114" i="18"/>
  <c r="N114" i="18" s="1"/>
  <c r="K114" i="18"/>
  <c r="L114" i="18" s="1"/>
  <c r="M113" i="18"/>
  <c r="N113" i="18" s="1"/>
  <c r="K113" i="18"/>
  <c r="L113" i="18" s="1"/>
  <c r="M112" i="18"/>
  <c r="N112" i="18" s="1"/>
  <c r="K112" i="18"/>
  <c r="L112" i="18" s="1"/>
  <c r="M111" i="18"/>
  <c r="N111" i="18" s="1"/>
  <c r="K111" i="18"/>
  <c r="L111" i="18" s="1"/>
  <c r="M110" i="18"/>
  <c r="N110" i="18" s="1"/>
  <c r="K110" i="18"/>
  <c r="L110" i="18" s="1"/>
  <c r="M109" i="18"/>
  <c r="N109" i="18" s="1"/>
  <c r="K109" i="18"/>
  <c r="L109" i="18" s="1"/>
  <c r="M108" i="18"/>
  <c r="N108" i="18" s="1"/>
  <c r="K108" i="18"/>
  <c r="L108" i="18" s="1"/>
  <c r="M107" i="18"/>
  <c r="N107" i="18" s="1"/>
  <c r="K107" i="18"/>
  <c r="M106" i="18"/>
  <c r="N106" i="18" s="1"/>
  <c r="K106" i="18"/>
  <c r="L106" i="18" s="1"/>
  <c r="M105" i="18"/>
  <c r="N105" i="18" s="1"/>
  <c r="K105" i="18"/>
  <c r="L105" i="18" s="1"/>
  <c r="M104" i="18"/>
  <c r="N104" i="18" s="1"/>
  <c r="K104" i="18"/>
  <c r="L104" i="18" s="1"/>
  <c r="M103" i="18"/>
  <c r="N103" i="18" s="1"/>
  <c r="K103" i="18"/>
  <c r="M102" i="18"/>
  <c r="N102" i="18" s="1"/>
  <c r="K102" i="18"/>
  <c r="L102" i="18" s="1"/>
  <c r="M101" i="18"/>
  <c r="N101" i="18" s="1"/>
  <c r="K101" i="18"/>
  <c r="L101" i="18" s="1"/>
  <c r="M100" i="18"/>
  <c r="N100" i="18" s="1"/>
  <c r="K100" i="18"/>
  <c r="L100" i="18" s="1"/>
  <c r="M99" i="18"/>
  <c r="N99" i="18" s="1"/>
  <c r="K99" i="18"/>
  <c r="L99" i="18" s="1"/>
  <c r="M98" i="18"/>
  <c r="N98" i="18" s="1"/>
  <c r="K98" i="18"/>
  <c r="L98" i="18" s="1"/>
  <c r="M97" i="18"/>
  <c r="N97" i="18" s="1"/>
  <c r="K97" i="18"/>
  <c r="L97" i="18" s="1"/>
  <c r="M96" i="18"/>
  <c r="N96" i="18" s="1"/>
  <c r="K96" i="18"/>
  <c r="L96" i="18" s="1"/>
  <c r="M95" i="18"/>
  <c r="N95" i="18" s="1"/>
  <c r="K95" i="18"/>
  <c r="L95" i="18" s="1"/>
  <c r="M94" i="18"/>
  <c r="N94" i="18" s="1"/>
  <c r="K94" i="18"/>
  <c r="L94" i="18" s="1"/>
  <c r="M93" i="18"/>
  <c r="N93" i="18" s="1"/>
  <c r="K93" i="18"/>
  <c r="L93" i="18" s="1"/>
  <c r="M92" i="18"/>
  <c r="N92" i="18" s="1"/>
  <c r="K92" i="18"/>
  <c r="L92" i="18" s="1"/>
  <c r="M91" i="18"/>
  <c r="N91" i="18" s="1"/>
  <c r="K91" i="18"/>
  <c r="L91" i="18" s="1"/>
  <c r="M90" i="18"/>
  <c r="N90" i="18" s="1"/>
  <c r="K90" i="18"/>
  <c r="L90" i="18" s="1"/>
  <c r="M89" i="18"/>
  <c r="N89" i="18" s="1"/>
  <c r="K89" i="18"/>
  <c r="L89" i="18" s="1"/>
  <c r="M88" i="18"/>
  <c r="N88" i="18" s="1"/>
  <c r="K88" i="18"/>
  <c r="L88" i="18" s="1"/>
  <c r="M87" i="18"/>
  <c r="N87" i="18" s="1"/>
  <c r="K87" i="18"/>
  <c r="L87" i="18" s="1"/>
  <c r="M86" i="18"/>
  <c r="N86" i="18" s="1"/>
  <c r="K86" i="18"/>
  <c r="L86" i="18" s="1"/>
  <c r="M85" i="18"/>
  <c r="N85" i="18" s="1"/>
  <c r="K85" i="18"/>
  <c r="M84" i="18"/>
  <c r="N84" i="18" s="1"/>
  <c r="K84" i="18"/>
  <c r="L84" i="18" s="1"/>
  <c r="M83" i="18"/>
  <c r="N83" i="18" s="1"/>
  <c r="K83" i="18"/>
  <c r="L83" i="18" s="1"/>
  <c r="M82" i="18"/>
  <c r="N82" i="18" s="1"/>
  <c r="K82" i="18"/>
  <c r="L82" i="18" s="1"/>
  <c r="M81" i="18"/>
  <c r="N81" i="18" s="1"/>
  <c r="K81" i="18"/>
  <c r="L81" i="18" s="1"/>
  <c r="M80" i="18"/>
  <c r="N80" i="18" s="1"/>
  <c r="K80" i="18"/>
  <c r="L80" i="18" s="1"/>
  <c r="M79" i="18"/>
  <c r="N79" i="18" s="1"/>
  <c r="K79" i="18"/>
  <c r="L79" i="18" s="1"/>
  <c r="M78" i="18"/>
  <c r="N78" i="18" s="1"/>
  <c r="K78" i="18"/>
  <c r="L78" i="18" s="1"/>
  <c r="M77" i="18"/>
  <c r="N77" i="18" s="1"/>
  <c r="K77" i="18"/>
  <c r="L77" i="18" s="1"/>
  <c r="M76" i="18"/>
  <c r="N76" i="18" s="1"/>
  <c r="K76" i="18"/>
  <c r="L76" i="18" s="1"/>
  <c r="M75" i="18"/>
  <c r="N75" i="18" s="1"/>
  <c r="K75" i="18"/>
  <c r="L75" i="18" s="1"/>
  <c r="M74" i="18"/>
  <c r="N74" i="18" s="1"/>
  <c r="K74" i="18"/>
  <c r="L74" i="18" s="1"/>
  <c r="M73" i="18"/>
  <c r="N73" i="18" s="1"/>
  <c r="K73" i="18"/>
  <c r="L73" i="18" s="1"/>
  <c r="M72" i="18"/>
  <c r="N72" i="18" s="1"/>
  <c r="K72" i="18"/>
  <c r="L72" i="18" s="1"/>
  <c r="M71" i="18"/>
  <c r="N71" i="18" s="1"/>
  <c r="K71" i="18"/>
  <c r="L71" i="18" s="1"/>
  <c r="M70" i="18"/>
  <c r="N70" i="18" s="1"/>
  <c r="K70" i="18"/>
  <c r="L70" i="18" s="1"/>
  <c r="M69" i="18"/>
  <c r="N69" i="18" s="1"/>
  <c r="K69" i="18"/>
  <c r="L69" i="18" s="1"/>
  <c r="M68" i="18"/>
  <c r="N68" i="18" s="1"/>
  <c r="K68" i="18"/>
  <c r="L68" i="18" s="1"/>
  <c r="M67" i="18"/>
  <c r="N67" i="18" s="1"/>
  <c r="K67" i="18"/>
  <c r="L67" i="18" s="1"/>
  <c r="M66" i="18"/>
  <c r="N66" i="18" s="1"/>
  <c r="K66" i="18"/>
  <c r="L66" i="18" s="1"/>
  <c r="M65" i="18"/>
  <c r="N65" i="18" s="1"/>
  <c r="K65" i="18"/>
  <c r="L65" i="18" s="1"/>
  <c r="M64" i="18"/>
  <c r="N64" i="18" s="1"/>
  <c r="K64" i="18"/>
  <c r="L64" i="18" s="1"/>
  <c r="M63" i="18"/>
  <c r="N63" i="18" s="1"/>
  <c r="K63" i="18"/>
  <c r="L63" i="18" s="1"/>
  <c r="M62" i="18"/>
  <c r="N62" i="18" s="1"/>
  <c r="K62" i="18"/>
  <c r="L62" i="18" s="1"/>
  <c r="M61" i="18"/>
  <c r="N61" i="18" s="1"/>
  <c r="K61" i="18"/>
  <c r="M60" i="18"/>
  <c r="N60" i="18" s="1"/>
  <c r="K60" i="18"/>
  <c r="L60" i="18" s="1"/>
  <c r="M59" i="18"/>
  <c r="N59" i="18" s="1"/>
  <c r="K59" i="18"/>
  <c r="L59" i="18" s="1"/>
  <c r="M58" i="18"/>
  <c r="N58" i="18" s="1"/>
  <c r="K58" i="18"/>
  <c r="L58" i="18" s="1"/>
  <c r="M57" i="18"/>
  <c r="N57" i="18" s="1"/>
  <c r="K57" i="18"/>
  <c r="L57" i="18" s="1"/>
  <c r="M56" i="18"/>
  <c r="N56" i="18" s="1"/>
  <c r="K56" i="18"/>
  <c r="L56" i="18" s="1"/>
  <c r="M55" i="18"/>
  <c r="N55" i="18" s="1"/>
  <c r="K55" i="18"/>
  <c r="L55" i="18" s="1"/>
  <c r="M54" i="18"/>
  <c r="N54" i="18" s="1"/>
  <c r="K54" i="18"/>
  <c r="L54" i="18" s="1"/>
  <c r="M53" i="18"/>
  <c r="N53" i="18" s="1"/>
  <c r="K53" i="18"/>
  <c r="L53" i="18" s="1"/>
  <c r="M52" i="18"/>
  <c r="N52" i="18" s="1"/>
  <c r="K52" i="18"/>
  <c r="L52" i="18" s="1"/>
  <c r="M51" i="18"/>
  <c r="N51" i="18" s="1"/>
  <c r="K51" i="18"/>
  <c r="L51" i="18" s="1"/>
  <c r="M50" i="18"/>
  <c r="N50" i="18" s="1"/>
  <c r="K50" i="18"/>
  <c r="L50" i="18" s="1"/>
  <c r="M49" i="18"/>
  <c r="N49" i="18" s="1"/>
  <c r="K49" i="18"/>
  <c r="M48" i="18"/>
  <c r="N48" i="18" s="1"/>
  <c r="K48" i="18"/>
  <c r="L48" i="18" s="1"/>
  <c r="M47" i="18"/>
  <c r="N47" i="18" s="1"/>
  <c r="K47" i="18"/>
  <c r="L47" i="18" s="1"/>
  <c r="M46" i="18"/>
  <c r="N46" i="18" s="1"/>
  <c r="K46" i="18"/>
  <c r="L46" i="18" s="1"/>
  <c r="M45" i="18"/>
  <c r="N45" i="18" s="1"/>
  <c r="K45" i="18"/>
  <c r="L45" i="18" s="1"/>
  <c r="M44" i="18"/>
  <c r="N44" i="18" s="1"/>
  <c r="K44" i="18"/>
  <c r="L44" i="18" s="1"/>
  <c r="M43" i="18"/>
  <c r="N43" i="18" s="1"/>
  <c r="K43" i="18"/>
  <c r="L43" i="18" s="1"/>
  <c r="M42" i="18"/>
  <c r="N42" i="18" s="1"/>
  <c r="K42" i="18"/>
  <c r="L42" i="18" s="1"/>
  <c r="M41" i="18"/>
  <c r="N41" i="18" s="1"/>
  <c r="K41" i="18"/>
  <c r="L41" i="18" s="1"/>
  <c r="M40" i="18"/>
  <c r="N40" i="18" s="1"/>
  <c r="K40" i="18"/>
  <c r="L40" i="18" s="1"/>
  <c r="M39" i="18"/>
  <c r="N39" i="18" s="1"/>
  <c r="K39" i="18"/>
  <c r="L39" i="18" s="1"/>
  <c r="M38" i="18"/>
  <c r="N38" i="18" s="1"/>
  <c r="K38" i="18"/>
  <c r="M37" i="18"/>
  <c r="N37" i="18" s="1"/>
  <c r="K37" i="18"/>
  <c r="M36" i="18"/>
  <c r="N36" i="18" s="1"/>
  <c r="K36" i="18"/>
  <c r="L36" i="18" s="1"/>
  <c r="M35" i="18"/>
  <c r="N35" i="18" s="1"/>
  <c r="K35" i="18"/>
  <c r="L35" i="18" s="1"/>
  <c r="M34" i="18"/>
  <c r="N34" i="18" s="1"/>
  <c r="K34" i="18"/>
  <c r="L34" i="18" s="1"/>
  <c r="M33" i="18"/>
  <c r="N33" i="18" s="1"/>
  <c r="K33" i="18"/>
  <c r="L33" i="18" s="1"/>
  <c r="M32" i="18"/>
  <c r="N32" i="18" s="1"/>
  <c r="K32" i="18"/>
  <c r="L32" i="18" s="1"/>
  <c r="M31" i="18"/>
  <c r="N31" i="18" s="1"/>
  <c r="K31" i="18"/>
  <c r="L31" i="18" s="1"/>
  <c r="M30" i="18"/>
  <c r="N30" i="18" s="1"/>
  <c r="K30" i="18"/>
  <c r="M29" i="18"/>
  <c r="N29" i="18" s="1"/>
  <c r="K29" i="18"/>
  <c r="M28" i="18"/>
  <c r="N28" i="18" s="1"/>
  <c r="K28" i="18"/>
  <c r="L28" i="18" s="1"/>
  <c r="M27" i="18"/>
  <c r="N27" i="18" s="1"/>
  <c r="K27" i="18"/>
  <c r="L27" i="18" s="1"/>
  <c r="M26" i="18"/>
  <c r="N26" i="18" s="1"/>
  <c r="K26" i="18"/>
  <c r="L26" i="18" s="1"/>
  <c r="M25" i="18"/>
  <c r="N25" i="18" s="1"/>
  <c r="K25" i="18"/>
  <c r="L25" i="18" s="1"/>
  <c r="M24" i="18"/>
  <c r="N24" i="18" s="1"/>
  <c r="K24" i="18"/>
  <c r="L24" i="18" s="1"/>
  <c r="M23" i="18"/>
  <c r="N23" i="18" s="1"/>
  <c r="K23" i="18"/>
  <c r="L23" i="18" s="1"/>
  <c r="M22" i="18"/>
  <c r="N22" i="18" s="1"/>
  <c r="K22" i="18"/>
  <c r="L22" i="18" s="1"/>
  <c r="M21" i="18"/>
  <c r="N21" i="18" s="1"/>
  <c r="K21" i="18"/>
  <c r="M20" i="18"/>
  <c r="N20" i="18" s="1"/>
  <c r="K20" i="18"/>
  <c r="L20" i="18" s="1"/>
  <c r="M19" i="18"/>
  <c r="N19" i="18" s="1"/>
  <c r="K19" i="18"/>
  <c r="L19" i="18" s="1"/>
  <c r="M18" i="18"/>
  <c r="N18" i="18" s="1"/>
  <c r="K18" i="18"/>
  <c r="L18" i="18" s="1"/>
  <c r="M17" i="18"/>
  <c r="N17" i="18" s="1"/>
  <c r="K17" i="18"/>
  <c r="L17" i="18" s="1"/>
  <c r="M16" i="18"/>
  <c r="N16" i="18" s="1"/>
  <c r="K16" i="18"/>
  <c r="L16" i="18" s="1"/>
  <c r="M15" i="18"/>
  <c r="N15" i="18" s="1"/>
  <c r="K15" i="18"/>
  <c r="L15" i="18" s="1"/>
  <c r="M14" i="18"/>
  <c r="N14" i="18" s="1"/>
  <c r="K14" i="18"/>
  <c r="L14" i="18" s="1"/>
  <c r="M13" i="18"/>
  <c r="N13" i="18" s="1"/>
  <c r="K13" i="18"/>
  <c r="L13" i="18" s="1"/>
  <c r="M12" i="18"/>
  <c r="N12" i="18" s="1"/>
  <c r="K12" i="18"/>
  <c r="L12" i="18" s="1"/>
  <c r="M11" i="18"/>
  <c r="N11" i="18" s="1"/>
  <c r="K11" i="18"/>
  <c r="L11" i="18" s="1"/>
  <c r="M10" i="18"/>
  <c r="N10" i="18" s="1"/>
  <c r="K10" i="18"/>
  <c r="L10" i="18" s="1"/>
  <c r="M9" i="18"/>
  <c r="N9" i="18" s="1"/>
  <c r="K9" i="18"/>
  <c r="L9" i="18" s="1"/>
  <c r="M8" i="18"/>
  <c r="N8" i="18" s="1"/>
  <c r="K8" i="18"/>
  <c r="L8" i="18" s="1"/>
  <c r="M7" i="18"/>
  <c r="N7" i="18" s="1"/>
  <c r="K7" i="18"/>
  <c r="L7" i="18" s="1"/>
  <c r="M6" i="18"/>
  <c r="N6" i="18" s="1"/>
  <c r="K6" i="18"/>
  <c r="L6" i="18" s="1"/>
  <c r="M5" i="18"/>
  <c r="N5" i="18" s="1"/>
  <c r="K5" i="18"/>
  <c r="L5" i="18" s="1"/>
  <c r="M4" i="18"/>
  <c r="N4" i="18" s="1"/>
  <c r="K4" i="18"/>
  <c r="L4" i="18" s="1"/>
  <c r="M3" i="18"/>
  <c r="N3" i="18" s="1"/>
  <c r="K3" i="18"/>
  <c r="L3" i="18" s="1"/>
  <c r="M2" i="18"/>
  <c r="N2" i="18" s="1"/>
  <c r="K2" i="18"/>
  <c r="L2" i="18" s="1"/>
  <c r="C42" i="5" l="1"/>
  <c r="C19" i="5"/>
  <c r="C22" i="5"/>
  <c r="C21" i="5"/>
  <c r="L231" i="18"/>
  <c r="L363" i="18"/>
  <c r="L230" i="18"/>
  <c r="L21" i="18"/>
  <c r="L29" i="18"/>
  <c r="L49" i="18"/>
  <c r="L85" i="18"/>
  <c r="L107" i="18"/>
  <c r="L37" i="18"/>
  <c r="L61" i="18"/>
  <c r="L30" i="18"/>
  <c r="L38" i="18"/>
  <c r="L134" i="18"/>
  <c r="L103" i="18"/>
  <c r="L269" i="18"/>
  <c r="L357" i="18"/>
  <c r="M230" i="18"/>
  <c r="N230" i="18" s="1"/>
  <c r="M243" i="18"/>
  <c r="N243" i="18" s="1"/>
  <c r="L270" i="18"/>
  <c r="L268" i="18"/>
  <c r="L291" i="18"/>
  <c r="L290" i="18"/>
  <c r="L385" i="18"/>
  <c r="L288" i="18"/>
  <c r="L232" i="18"/>
  <c r="L266" i="18"/>
  <c r="L289" i="18"/>
  <c r="L299" i="18"/>
  <c r="L298" i="18"/>
  <c r="L297" i="18"/>
  <c r="L316" i="18"/>
  <c r="L354" i="18"/>
  <c r="L275" i="18"/>
  <c r="L276" i="18"/>
  <c r="L243" i="18"/>
  <c r="L271" i="18"/>
  <c r="L272" i="18"/>
  <c r="L278" i="18"/>
  <c r="L322" i="18"/>
  <c r="L351" i="18"/>
  <c r="L350" i="18"/>
  <c r="L384" i="18"/>
  <c r="L383" i="18"/>
  <c r="L293" i="18"/>
  <c r="L369" i="18"/>
  <c r="L395" i="18"/>
  <c r="L386" i="18"/>
  <c r="L349" i="18"/>
  <c r="L394" i="18"/>
  <c r="L341" i="18"/>
  <c r="L362" i="18"/>
  <c r="L374" i="18"/>
  <c r="L391" i="18"/>
  <c r="L390" i="18"/>
  <c r="L365" i="18"/>
  <c r="L388" i="18"/>
  <c r="L396" i="18"/>
  <c r="C20" i="5" l="1"/>
  <c r="AS1143" i="15" l="1"/>
  <c r="AN1143" i="15"/>
  <c r="AM1143" i="15"/>
  <c r="AL1143" i="15"/>
  <c r="AS1142" i="15"/>
  <c r="AN1142" i="15"/>
  <c r="AM1142" i="15"/>
  <c r="AL1142" i="15"/>
  <c r="AF1142" i="15"/>
  <c r="AS1141" i="15"/>
  <c r="AN1141" i="15"/>
  <c r="AM1141" i="15"/>
  <c r="AL1141" i="15"/>
  <c r="AS1140" i="15"/>
  <c r="AN1140" i="15"/>
  <c r="AM1140" i="15"/>
  <c r="AL1140" i="15"/>
  <c r="AF1140" i="15"/>
  <c r="AS1139" i="15"/>
  <c r="AN1139" i="15"/>
  <c r="AM1139" i="15"/>
  <c r="AL1139" i="15"/>
  <c r="AS1138" i="15"/>
  <c r="AN1138" i="15"/>
  <c r="AM1138" i="15"/>
  <c r="AL1138" i="15"/>
  <c r="AS1137" i="15"/>
  <c r="AN1137" i="15"/>
  <c r="AM1137" i="15"/>
  <c r="AL1137" i="15"/>
  <c r="AS1136" i="15"/>
  <c r="AN1136" i="15"/>
  <c r="AM1136" i="15"/>
  <c r="AL1136" i="15"/>
  <c r="AS1135" i="15"/>
  <c r="AN1135" i="15"/>
  <c r="AM1135" i="15"/>
  <c r="AL1135" i="15"/>
  <c r="AS1134" i="15"/>
  <c r="AN1134" i="15"/>
  <c r="AM1134" i="15"/>
  <c r="AL1134" i="15"/>
  <c r="AS1133" i="15"/>
  <c r="AN1133" i="15"/>
  <c r="AM1133" i="15"/>
  <c r="AL1133" i="15"/>
  <c r="AS1132" i="15"/>
  <c r="AN1132" i="15"/>
  <c r="AM1132" i="15"/>
  <c r="AL1132" i="15"/>
  <c r="AS1131" i="15"/>
  <c r="AN1131" i="15"/>
  <c r="AM1131" i="15"/>
  <c r="AL1131" i="15"/>
  <c r="AF1131" i="15"/>
  <c r="AS1130" i="15"/>
  <c r="AN1130" i="15"/>
  <c r="AM1130" i="15"/>
  <c r="AL1130" i="15"/>
  <c r="AS1129" i="15"/>
  <c r="AN1129" i="15"/>
  <c r="AM1129" i="15"/>
  <c r="AL1129" i="15"/>
  <c r="AS1128" i="15"/>
  <c r="AN1128" i="15"/>
  <c r="AM1128" i="15"/>
  <c r="AL1128" i="15"/>
  <c r="AS1127" i="15"/>
  <c r="AN1127" i="15"/>
  <c r="AM1127" i="15"/>
  <c r="AL1127" i="15"/>
  <c r="AS1126" i="15"/>
  <c r="AN1126" i="15"/>
  <c r="AM1126" i="15"/>
  <c r="AL1126" i="15"/>
  <c r="AS1125" i="15"/>
  <c r="AN1125" i="15"/>
  <c r="AM1125" i="15"/>
  <c r="AL1125" i="15"/>
  <c r="AS1124" i="15"/>
  <c r="AN1124" i="15"/>
  <c r="AM1124" i="15"/>
  <c r="AL1124" i="15"/>
  <c r="AS1123" i="15"/>
  <c r="AN1123" i="15"/>
  <c r="AM1123" i="15"/>
  <c r="AL1123" i="15"/>
  <c r="AS1122" i="15"/>
  <c r="AN1122" i="15"/>
  <c r="AM1122" i="15"/>
  <c r="AL1122" i="15"/>
  <c r="AS1121" i="15"/>
  <c r="AN1121" i="15"/>
  <c r="AM1121" i="15"/>
  <c r="AL1121" i="15"/>
  <c r="AS1120" i="15"/>
  <c r="AN1120" i="15"/>
  <c r="AM1120" i="15"/>
  <c r="AL1120" i="15"/>
  <c r="AS1119" i="15"/>
  <c r="AN1119" i="15"/>
  <c r="AM1119" i="15"/>
  <c r="AL1119" i="15"/>
  <c r="AS1118" i="15"/>
  <c r="AN1118" i="15"/>
  <c r="AM1118" i="15"/>
  <c r="AL1118" i="15"/>
  <c r="AS1117" i="15"/>
  <c r="AN1117" i="15"/>
  <c r="AM1117" i="15"/>
  <c r="AL1117" i="15"/>
  <c r="AS1116" i="15"/>
  <c r="AN1116" i="15"/>
  <c r="AM1116" i="15"/>
  <c r="AL1116" i="15"/>
  <c r="AS1115" i="15"/>
  <c r="AN1115" i="15"/>
  <c r="AM1115" i="15"/>
  <c r="AL1115" i="15"/>
  <c r="AS1114" i="15"/>
  <c r="AN1114" i="15"/>
  <c r="AM1114" i="15"/>
  <c r="AL1114" i="15"/>
  <c r="AS1113" i="15"/>
  <c r="AN1113" i="15"/>
  <c r="AM1113" i="15"/>
  <c r="AL1113" i="15"/>
  <c r="AS1112" i="15"/>
  <c r="AN1112" i="15"/>
  <c r="AM1112" i="15"/>
  <c r="AL1112" i="15"/>
  <c r="AS1111" i="15"/>
  <c r="AN1111" i="15"/>
  <c r="AM1111" i="15"/>
  <c r="AL1111" i="15"/>
  <c r="AS1110" i="15"/>
  <c r="AN1110" i="15"/>
  <c r="AM1110" i="15"/>
  <c r="AL1110" i="15"/>
  <c r="AS1109" i="15"/>
  <c r="AN1109" i="15"/>
  <c r="AM1109" i="15"/>
  <c r="AL1109" i="15"/>
  <c r="AS1108" i="15"/>
  <c r="AN1108" i="15"/>
  <c r="AM1108" i="15"/>
  <c r="AL1108" i="15"/>
  <c r="AS1107" i="15"/>
  <c r="AN1107" i="15"/>
  <c r="AM1107" i="15"/>
  <c r="AL1107" i="15"/>
  <c r="AS1106" i="15"/>
  <c r="AN1106" i="15"/>
  <c r="AM1106" i="15"/>
  <c r="AL1106" i="15"/>
  <c r="AS1105" i="15"/>
  <c r="AN1105" i="15"/>
  <c r="AM1105" i="15"/>
  <c r="AL1105" i="15"/>
  <c r="AS1104" i="15"/>
  <c r="AN1104" i="15"/>
  <c r="AM1104" i="15"/>
  <c r="AL1104" i="15"/>
  <c r="AS1103" i="15"/>
  <c r="AN1103" i="15"/>
  <c r="AM1103" i="15"/>
  <c r="AL1103" i="15"/>
  <c r="AS1102" i="15"/>
  <c r="AN1102" i="15"/>
  <c r="AM1102" i="15"/>
  <c r="AL1102" i="15"/>
  <c r="AS1101" i="15"/>
  <c r="AN1101" i="15"/>
  <c r="AM1101" i="15"/>
  <c r="AL1101" i="15"/>
  <c r="AS1100" i="15"/>
  <c r="AN1100" i="15"/>
  <c r="AM1100" i="15"/>
  <c r="AL1100" i="15"/>
  <c r="AS1099" i="15"/>
  <c r="AN1099" i="15"/>
  <c r="AM1099" i="15"/>
  <c r="AL1099" i="15"/>
  <c r="AS1098" i="15"/>
  <c r="AN1098" i="15"/>
  <c r="AM1098" i="15"/>
  <c r="AL1098" i="15"/>
  <c r="AS1097" i="15"/>
  <c r="AN1097" i="15"/>
  <c r="AM1097" i="15"/>
  <c r="AL1097" i="15"/>
  <c r="AS1096" i="15"/>
  <c r="AN1096" i="15"/>
  <c r="AM1096" i="15"/>
  <c r="AL1096" i="15"/>
  <c r="AS1095" i="15"/>
  <c r="AN1095" i="15"/>
  <c r="AM1095" i="15"/>
  <c r="AL1095" i="15"/>
  <c r="AS1094" i="15"/>
  <c r="AN1094" i="15"/>
  <c r="AM1094" i="15"/>
  <c r="AL1094" i="15"/>
  <c r="AS1093" i="15"/>
  <c r="AN1093" i="15"/>
  <c r="AM1093" i="15"/>
  <c r="AL1093" i="15"/>
  <c r="AS1092" i="15"/>
  <c r="AN1092" i="15"/>
  <c r="AM1092" i="15"/>
  <c r="AL1092" i="15"/>
  <c r="AS1091" i="15"/>
  <c r="AN1091" i="15"/>
  <c r="AM1091" i="15"/>
  <c r="AL1091" i="15"/>
  <c r="AS1090" i="15"/>
  <c r="AN1090" i="15"/>
  <c r="AM1090" i="15"/>
  <c r="AL1090" i="15"/>
  <c r="AS1089" i="15"/>
  <c r="AN1089" i="15"/>
  <c r="AM1089" i="15"/>
  <c r="AL1089" i="15"/>
  <c r="AS1088" i="15"/>
  <c r="AN1088" i="15"/>
  <c r="AM1088" i="15"/>
  <c r="AL1088" i="15"/>
  <c r="AS1087" i="15"/>
  <c r="AN1087" i="15"/>
  <c r="AM1087" i="15"/>
  <c r="AL1087" i="15"/>
  <c r="AS1086" i="15"/>
  <c r="AN1086" i="15"/>
  <c r="AM1086" i="15"/>
  <c r="AL1086" i="15"/>
  <c r="AS1085" i="15"/>
  <c r="AN1085" i="15"/>
  <c r="AM1085" i="15"/>
  <c r="AL1085" i="15"/>
  <c r="AS1084" i="15"/>
  <c r="AN1084" i="15"/>
  <c r="AM1084" i="15"/>
  <c r="AL1084" i="15"/>
  <c r="AS1083" i="15"/>
  <c r="AN1083" i="15"/>
  <c r="AM1083" i="15"/>
  <c r="AL1083" i="15"/>
  <c r="AS1082" i="15"/>
  <c r="AN1082" i="15"/>
  <c r="AM1082" i="15"/>
  <c r="AL1082" i="15"/>
  <c r="AS1081" i="15"/>
  <c r="AN1081" i="15"/>
  <c r="AM1081" i="15"/>
  <c r="AL1081" i="15"/>
  <c r="AS1080" i="15"/>
  <c r="AN1080" i="15"/>
  <c r="AM1080" i="15"/>
  <c r="AL1080" i="15"/>
  <c r="AS1079" i="15"/>
  <c r="AN1079" i="15"/>
  <c r="AM1079" i="15"/>
  <c r="AL1079" i="15"/>
  <c r="AS1078" i="15"/>
  <c r="AN1078" i="15"/>
  <c r="AM1078" i="15"/>
  <c r="AL1078" i="15"/>
  <c r="AS1077" i="15"/>
  <c r="AN1077" i="15"/>
  <c r="AM1077" i="15"/>
  <c r="AL1077" i="15"/>
  <c r="AS1076" i="15"/>
  <c r="AN1076" i="15"/>
  <c r="AM1076" i="15"/>
  <c r="AL1076" i="15"/>
  <c r="AS1075" i="15"/>
  <c r="AN1075" i="15"/>
  <c r="AM1075" i="15"/>
  <c r="AL1075" i="15"/>
  <c r="AS1074" i="15"/>
  <c r="AN1074" i="15"/>
  <c r="AM1074" i="15"/>
  <c r="AL1074" i="15"/>
  <c r="AS1073" i="15"/>
  <c r="AN1073" i="15"/>
  <c r="AM1073" i="15"/>
  <c r="AL1073" i="15"/>
  <c r="AS1072" i="15"/>
  <c r="AN1072" i="15"/>
  <c r="AM1072" i="15"/>
  <c r="AL1072" i="15"/>
  <c r="AS1071" i="15"/>
  <c r="AN1071" i="15"/>
  <c r="AM1071" i="15"/>
  <c r="AL1071" i="15"/>
  <c r="AS1070" i="15"/>
  <c r="AN1070" i="15"/>
  <c r="AM1070" i="15"/>
  <c r="AL1070" i="15"/>
  <c r="AS1069" i="15"/>
  <c r="AN1069" i="15"/>
  <c r="AM1069" i="15"/>
  <c r="AL1069" i="15"/>
  <c r="AS1068" i="15"/>
  <c r="AN1068" i="15"/>
  <c r="AM1068" i="15"/>
  <c r="AL1068" i="15"/>
  <c r="AS1067" i="15"/>
  <c r="AN1067" i="15"/>
  <c r="AM1067" i="15"/>
  <c r="AL1067" i="15"/>
  <c r="AS1066" i="15"/>
  <c r="AN1066" i="15"/>
  <c r="AM1066" i="15"/>
  <c r="AL1066" i="15"/>
  <c r="AS1065" i="15"/>
  <c r="AN1065" i="15"/>
  <c r="AM1065" i="15"/>
  <c r="AL1065" i="15"/>
  <c r="AS1064" i="15"/>
  <c r="AN1064" i="15"/>
  <c r="AM1064" i="15"/>
  <c r="AL1064" i="15"/>
  <c r="AS1063" i="15"/>
  <c r="AN1063" i="15"/>
  <c r="AM1063" i="15"/>
  <c r="AL1063" i="15"/>
  <c r="AS1062" i="15"/>
  <c r="AN1062" i="15"/>
  <c r="AM1062" i="15"/>
  <c r="AL1062" i="15"/>
  <c r="AS1061" i="15"/>
  <c r="AN1061" i="15"/>
  <c r="AM1061" i="15"/>
  <c r="AL1061" i="15"/>
  <c r="AS1060" i="15"/>
  <c r="AN1060" i="15"/>
  <c r="AM1060" i="15"/>
  <c r="AL1060" i="15"/>
  <c r="AS1059" i="15"/>
  <c r="AN1059" i="15"/>
  <c r="AM1059" i="15"/>
  <c r="AL1059" i="15"/>
  <c r="AS1058" i="15"/>
  <c r="AN1058" i="15"/>
  <c r="AM1058" i="15"/>
  <c r="AL1058" i="15"/>
  <c r="AS1057" i="15"/>
  <c r="AN1057" i="15"/>
  <c r="AM1057" i="15"/>
  <c r="AL1057" i="15"/>
  <c r="AS1056" i="15"/>
  <c r="AN1056" i="15"/>
  <c r="AM1056" i="15"/>
  <c r="AL1056" i="15"/>
  <c r="AS1055" i="15"/>
  <c r="AN1055" i="15"/>
  <c r="AM1055" i="15"/>
  <c r="AL1055" i="15"/>
  <c r="AS1054" i="15"/>
  <c r="AN1054" i="15"/>
  <c r="AM1054" i="15"/>
  <c r="AL1054" i="15"/>
  <c r="AS1053" i="15"/>
  <c r="AN1053" i="15"/>
  <c r="AM1053" i="15"/>
  <c r="AL1053" i="15"/>
  <c r="AS1052" i="15"/>
  <c r="AN1052" i="15"/>
  <c r="AM1052" i="15"/>
  <c r="AL1052" i="15"/>
  <c r="AS1051" i="15"/>
  <c r="AN1051" i="15"/>
  <c r="AM1051" i="15"/>
  <c r="AL1051" i="15"/>
  <c r="AS1050" i="15"/>
  <c r="AN1050" i="15"/>
  <c r="AM1050" i="15"/>
  <c r="AL1050" i="15"/>
  <c r="AS1049" i="15"/>
  <c r="AN1049" i="15"/>
  <c r="AM1049" i="15"/>
  <c r="AL1049" i="15"/>
  <c r="AS1048" i="15"/>
  <c r="AN1048" i="15"/>
  <c r="AM1048" i="15"/>
  <c r="AL1048" i="15"/>
  <c r="AS1047" i="15"/>
  <c r="AN1047" i="15"/>
  <c r="AM1047" i="15"/>
  <c r="AL1047" i="15"/>
  <c r="AS1046" i="15"/>
  <c r="AN1046" i="15"/>
  <c r="AM1046" i="15"/>
  <c r="AL1046" i="15"/>
  <c r="AS1045" i="15"/>
  <c r="AN1045" i="15"/>
  <c r="AM1045" i="15"/>
  <c r="AL1045" i="15"/>
  <c r="AS1044" i="15"/>
  <c r="AN1044" i="15"/>
  <c r="AM1044" i="15"/>
  <c r="AL1044" i="15"/>
  <c r="AS1043" i="15"/>
  <c r="AN1043" i="15"/>
  <c r="AM1043" i="15"/>
  <c r="AL1043" i="15"/>
  <c r="AS1042" i="15"/>
  <c r="AN1042" i="15"/>
  <c r="AM1042" i="15"/>
  <c r="AL1042" i="15"/>
  <c r="AS1041" i="15"/>
  <c r="AN1041" i="15"/>
  <c r="AM1041" i="15"/>
  <c r="AL1041" i="15"/>
  <c r="AS1040" i="15"/>
  <c r="AN1040" i="15"/>
  <c r="AM1040" i="15"/>
  <c r="AL1040" i="15"/>
  <c r="AS1039" i="15"/>
  <c r="AN1039" i="15"/>
  <c r="AM1039" i="15"/>
  <c r="AL1039" i="15"/>
  <c r="AS1038" i="15"/>
  <c r="AN1038" i="15"/>
  <c r="AM1038" i="15"/>
  <c r="AL1038" i="15"/>
  <c r="AS1037" i="15"/>
  <c r="AN1037" i="15"/>
  <c r="AM1037" i="15"/>
  <c r="AL1037" i="15"/>
  <c r="AS1036" i="15"/>
  <c r="AN1036" i="15"/>
  <c r="AM1036" i="15"/>
  <c r="AL1036" i="15"/>
  <c r="AS1035" i="15"/>
  <c r="AN1035" i="15"/>
  <c r="AM1035" i="15"/>
  <c r="AL1035" i="15"/>
  <c r="AS1034" i="15"/>
  <c r="AN1034" i="15"/>
  <c r="AM1034" i="15"/>
  <c r="AL1034" i="15"/>
  <c r="AS1033" i="15"/>
  <c r="AN1033" i="15"/>
  <c r="AM1033" i="15"/>
  <c r="AL1033" i="15"/>
  <c r="AS1032" i="15"/>
  <c r="AN1032" i="15"/>
  <c r="AM1032" i="15"/>
  <c r="AL1032" i="15"/>
  <c r="AS1031" i="15"/>
  <c r="AN1031" i="15"/>
  <c r="AM1031" i="15"/>
  <c r="AL1031" i="15"/>
  <c r="AS1030" i="15"/>
  <c r="AN1030" i="15"/>
  <c r="AM1030" i="15"/>
  <c r="AL1030" i="15"/>
  <c r="AS1029" i="15"/>
  <c r="AN1029" i="15"/>
  <c r="AM1029" i="15"/>
  <c r="AL1029" i="15"/>
  <c r="AS1028" i="15"/>
  <c r="AN1028" i="15"/>
  <c r="AM1028" i="15"/>
  <c r="AL1028" i="15"/>
  <c r="AS1027" i="15"/>
  <c r="AN1027" i="15"/>
  <c r="AM1027" i="15"/>
  <c r="AL1027" i="15"/>
  <c r="AS1026" i="15"/>
  <c r="AN1026" i="15"/>
  <c r="AM1026" i="15"/>
  <c r="AL1026" i="15"/>
  <c r="AS1025" i="15"/>
  <c r="AN1025" i="15"/>
  <c r="AM1025" i="15"/>
  <c r="AL1025" i="15"/>
  <c r="AS1024" i="15"/>
  <c r="AN1024" i="15"/>
  <c r="AM1024" i="15"/>
  <c r="AL1024" i="15"/>
  <c r="AS1023" i="15"/>
  <c r="AN1023" i="15"/>
  <c r="AM1023" i="15"/>
  <c r="AL1023" i="15"/>
  <c r="AS1022" i="15"/>
  <c r="AN1022" i="15"/>
  <c r="AM1022" i="15"/>
  <c r="AL1022" i="15"/>
  <c r="AS1021" i="15"/>
  <c r="AN1021" i="15"/>
  <c r="AM1021" i="15"/>
  <c r="AL1021" i="15"/>
  <c r="AS1020" i="15"/>
  <c r="AN1020" i="15"/>
  <c r="AM1020" i="15"/>
  <c r="AL1020" i="15"/>
  <c r="AS1019" i="15"/>
  <c r="AN1019" i="15"/>
  <c r="AM1019" i="15"/>
  <c r="AL1019" i="15"/>
  <c r="AS1018" i="15"/>
  <c r="AN1018" i="15"/>
  <c r="AM1018" i="15"/>
  <c r="AL1018" i="15"/>
  <c r="AS1017" i="15"/>
  <c r="AN1017" i="15"/>
  <c r="AM1017" i="15"/>
  <c r="AL1017" i="15"/>
  <c r="AS1016" i="15"/>
  <c r="AN1016" i="15"/>
  <c r="AM1016" i="15"/>
  <c r="AL1016" i="15"/>
  <c r="AS1015" i="15"/>
  <c r="AN1015" i="15"/>
  <c r="AM1015" i="15"/>
  <c r="AL1015" i="15"/>
  <c r="AS1014" i="15"/>
  <c r="AN1014" i="15"/>
  <c r="AM1014" i="15"/>
  <c r="AL1014" i="15"/>
  <c r="AS1013" i="15"/>
  <c r="AN1013" i="15"/>
  <c r="AM1013" i="15"/>
  <c r="AL1013" i="15"/>
  <c r="AS1012" i="15"/>
  <c r="AN1012" i="15"/>
  <c r="AM1012" i="15"/>
  <c r="AL1012" i="15"/>
  <c r="AS1011" i="15"/>
  <c r="AN1011" i="15"/>
  <c r="AM1011" i="15"/>
  <c r="AL1011" i="15"/>
  <c r="AS1010" i="15"/>
  <c r="AN1010" i="15"/>
  <c r="AM1010" i="15"/>
  <c r="AL1010" i="15"/>
  <c r="AS1009" i="15"/>
  <c r="AN1009" i="15"/>
  <c r="AM1009" i="15"/>
  <c r="AL1009" i="15"/>
  <c r="AS1008" i="15"/>
  <c r="AN1008" i="15"/>
  <c r="AM1008" i="15"/>
  <c r="AL1008" i="15"/>
  <c r="AS1007" i="15"/>
  <c r="AN1007" i="15"/>
  <c r="AM1007" i="15"/>
  <c r="AL1007" i="15"/>
  <c r="AS1006" i="15"/>
  <c r="AN1006" i="15"/>
  <c r="AM1006" i="15"/>
  <c r="AL1006" i="15"/>
  <c r="AS1005" i="15"/>
  <c r="AN1005" i="15"/>
  <c r="AM1005" i="15"/>
  <c r="AL1005" i="15"/>
  <c r="AS1004" i="15"/>
  <c r="AN1004" i="15"/>
  <c r="AM1004" i="15"/>
  <c r="AL1004" i="15"/>
  <c r="AS1003" i="15"/>
  <c r="AN1003" i="15"/>
  <c r="AM1003" i="15"/>
  <c r="AL1003" i="15"/>
  <c r="AS1002" i="15"/>
  <c r="AN1002" i="15"/>
  <c r="AM1002" i="15"/>
  <c r="AL1002" i="15"/>
  <c r="AS1001" i="15"/>
  <c r="AN1001" i="15"/>
  <c r="AM1001" i="15"/>
  <c r="AL1001" i="15"/>
  <c r="AS1000" i="15"/>
  <c r="AN1000" i="15"/>
  <c r="AM1000" i="15"/>
  <c r="AL1000" i="15"/>
  <c r="AS999" i="15"/>
  <c r="AN999" i="15"/>
  <c r="AM999" i="15"/>
  <c r="AL999" i="15"/>
  <c r="AS998" i="15"/>
  <c r="AN998" i="15"/>
  <c r="AM998" i="15"/>
  <c r="AL998" i="15"/>
  <c r="AS997" i="15"/>
  <c r="AN997" i="15"/>
  <c r="AM997" i="15"/>
  <c r="AL997" i="15"/>
  <c r="AS996" i="15"/>
  <c r="AN996" i="15"/>
  <c r="AM996" i="15"/>
  <c r="AL996" i="15"/>
  <c r="AS995" i="15"/>
  <c r="AN995" i="15"/>
  <c r="AM995" i="15"/>
  <c r="AL995" i="15"/>
  <c r="AS994" i="15"/>
  <c r="AN994" i="15"/>
  <c r="AM994" i="15"/>
  <c r="AL994" i="15"/>
  <c r="AS993" i="15"/>
  <c r="AN993" i="15"/>
  <c r="AM993" i="15"/>
  <c r="AL993" i="15"/>
  <c r="AS992" i="15"/>
  <c r="AN992" i="15"/>
  <c r="AM992" i="15"/>
  <c r="AL992" i="15"/>
  <c r="AS991" i="15"/>
  <c r="AN991" i="15"/>
  <c r="AM991" i="15"/>
  <c r="AL991" i="15"/>
  <c r="AS990" i="15"/>
  <c r="AN990" i="15"/>
  <c r="AM990" i="15"/>
  <c r="AL990" i="15"/>
  <c r="AS989" i="15"/>
  <c r="AN989" i="15"/>
  <c r="AM989" i="15"/>
  <c r="AL989" i="15"/>
  <c r="AS988" i="15"/>
  <c r="AN988" i="15"/>
  <c r="AM988" i="15"/>
  <c r="AL988" i="15"/>
  <c r="AS987" i="15"/>
  <c r="AN987" i="15"/>
  <c r="AM987" i="15"/>
  <c r="AL987" i="15"/>
  <c r="AS986" i="15"/>
  <c r="AN986" i="15"/>
  <c r="AM986" i="15"/>
  <c r="AL986" i="15"/>
  <c r="AS985" i="15"/>
  <c r="AN985" i="15"/>
  <c r="AM985" i="15"/>
  <c r="AL985" i="15"/>
  <c r="AS984" i="15"/>
  <c r="AN984" i="15"/>
  <c r="AM984" i="15"/>
  <c r="AL984" i="15"/>
  <c r="AS983" i="15"/>
  <c r="AN983" i="15"/>
  <c r="AM983" i="15"/>
  <c r="AL983" i="15"/>
  <c r="AS982" i="15"/>
  <c r="AN982" i="15"/>
  <c r="AM982" i="15"/>
  <c r="AL982" i="15"/>
  <c r="AS981" i="15"/>
  <c r="AN981" i="15"/>
  <c r="AM981" i="15"/>
  <c r="AL981" i="15"/>
  <c r="AS980" i="15"/>
  <c r="AN980" i="15"/>
  <c r="AM980" i="15"/>
  <c r="AL980" i="15"/>
  <c r="AS979" i="15"/>
  <c r="AN979" i="15"/>
  <c r="AM979" i="15"/>
  <c r="AL979" i="15"/>
  <c r="AS978" i="15"/>
  <c r="AN978" i="15"/>
  <c r="AM978" i="15"/>
  <c r="AL978" i="15"/>
  <c r="AS977" i="15"/>
  <c r="AN977" i="15"/>
  <c r="AM977" i="15"/>
  <c r="AL977" i="15"/>
  <c r="AS976" i="15"/>
  <c r="AN976" i="15"/>
  <c r="AM976" i="15"/>
  <c r="AL976" i="15"/>
  <c r="AS975" i="15"/>
  <c r="AN975" i="15"/>
  <c r="AM975" i="15"/>
  <c r="AL975" i="15"/>
  <c r="AS974" i="15"/>
  <c r="AN974" i="15"/>
  <c r="AM974" i="15"/>
  <c r="AL974" i="15"/>
  <c r="AS973" i="15"/>
  <c r="AN973" i="15"/>
  <c r="AM973" i="15"/>
  <c r="AL973" i="15"/>
  <c r="AS972" i="15"/>
  <c r="AN972" i="15"/>
  <c r="AM972" i="15"/>
  <c r="AL972" i="15"/>
  <c r="AS971" i="15"/>
  <c r="AN971" i="15"/>
  <c r="AM971" i="15"/>
  <c r="AL971" i="15"/>
  <c r="AS970" i="15"/>
  <c r="AN970" i="15"/>
  <c r="AM970" i="15"/>
  <c r="AL970" i="15"/>
  <c r="AS969" i="15"/>
  <c r="AN969" i="15"/>
  <c r="AM969" i="15"/>
  <c r="AL969" i="15"/>
  <c r="AS968" i="15"/>
  <c r="AN968" i="15"/>
  <c r="AM968" i="15"/>
  <c r="AL968" i="15"/>
  <c r="AS967" i="15"/>
  <c r="AN967" i="15"/>
  <c r="AM967" i="15"/>
  <c r="AL967" i="15"/>
  <c r="AS966" i="15"/>
  <c r="AN966" i="15"/>
  <c r="AM966" i="15"/>
  <c r="AL966" i="15"/>
  <c r="AS965" i="15"/>
  <c r="AN965" i="15"/>
  <c r="AM965" i="15"/>
  <c r="AL965" i="15"/>
  <c r="AS964" i="15"/>
  <c r="AN964" i="15"/>
  <c r="AM964" i="15"/>
  <c r="AL964" i="15"/>
  <c r="AS963" i="15"/>
  <c r="AN963" i="15"/>
  <c r="AM963" i="15"/>
  <c r="AL963" i="15"/>
  <c r="AS962" i="15"/>
  <c r="AN962" i="15"/>
  <c r="AM962" i="15"/>
  <c r="AL962" i="15"/>
  <c r="AS961" i="15"/>
  <c r="AN961" i="15"/>
  <c r="AM961" i="15"/>
  <c r="AL961" i="15"/>
  <c r="AS960" i="15"/>
  <c r="AN960" i="15"/>
  <c r="AM960" i="15"/>
  <c r="AL960" i="15"/>
  <c r="AS959" i="15"/>
  <c r="AN959" i="15"/>
  <c r="AM959" i="15"/>
  <c r="AL959" i="15"/>
  <c r="AS958" i="15"/>
  <c r="AN958" i="15"/>
  <c r="AM958" i="15"/>
  <c r="AL958" i="15"/>
  <c r="AS957" i="15"/>
  <c r="AN957" i="15"/>
  <c r="AM957" i="15"/>
  <c r="AL957" i="15"/>
  <c r="AS956" i="15"/>
  <c r="AN956" i="15"/>
  <c r="AM956" i="15"/>
  <c r="AL956" i="15"/>
  <c r="AS955" i="15"/>
  <c r="AN955" i="15"/>
  <c r="AM955" i="15"/>
  <c r="AL955" i="15"/>
  <c r="AS954" i="15"/>
  <c r="AN954" i="15"/>
  <c r="AM954" i="15"/>
  <c r="AL954" i="15"/>
  <c r="AS953" i="15"/>
  <c r="AN953" i="15"/>
  <c r="AM953" i="15"/>
  <c r="AL953" i="15"/>
  <c r="AS952" i="15"/>
  <c r="AN952" i="15"/>
  <c r="AM952" i="15"/>
  <c r="AL952" i="15"/>
  <c r="AS951" i="15"/>
  <c r="AN951" i="15"/>
  <c r="AM951" i="15"/>
  <c r="AL951" i="15"/>
  <c r="AS950" i="15"/>
  <c r="AN950" i="15"/>
  <c r="AM950" i="15"/>
  <c r="AL950" i="15"/>
  <c r="AS949" i="15"/>
  <c r="AN949" i="15"/>
  <c r="AM949" i="15"/>
  <c r="AL949" i="15"/>
  <c r="AS948" i="15"/>
  <c r="AN948" i="15"/>
  <c r="AM948" i="15"/>
  <c r="AL948" i="15"/>
  <c r="AS947" i="15"/>
  <c r="AN947" i="15"/>
  <c r="AM947" i="15"/>
  <c r="AL947" i="15"/>
  <c r="AS946" i="15"/>
  <c r="AN946" i="15"/>
  <c r="AM946" i="15"/>
  <c r="AL946" i="15"/>
  <c r="AS945" i="15"/>
  <c r="AN945" i="15"/>
  <c r="AM945" i="15"/>
  <c r="AL945" i="15"/>
  <c r="AS944" i="15"/>
  <c r="AN944" i="15"/>
  <c r="AM944" i="15"/>
  <c r="AL944" i="15"/>
  <c r="AS943" i="15"/>
  <c r="AN943" i="15"/>
  <c r="AM943" i="15"/>
  <c r="AL943" i="15"/>
  <c r="AS942" i="15"/>
  <c r="AN942" i="15"/>
  <c r="AM942" i="15"/>
  <c r="AL942" i="15"/>
  <c r="AS941" i="15"/>
  <c r="AN941" i="15"/>
  <c r="AM941" i="15"/>
  <c r="AL941" i="15"/>
  <c r="AS940" i="15"/>
  <c r="AN940" i="15"/>
  <c r="AM940" i="15"/>
  <c r="AL940" i="15"/>
  <c r="AS939" i="15"/>
  <c r="AN939" i="15"/>
  <c r="AM939" i="15"/>
  <c r="AL939" i="15"/>
  <c r="AS938" i="15"/>
  <c r="AN938" i="15"/>
  <c r="AM938" i="15"/>
  <c r="AL938" i="15"/>
  <c r="AS937" i="15"/>
  <c r="AN937" i="15"/>
  <c r="AM937" i="15"/>
  <c r="AL937" i="15"/>
  <c r="AS936" i="15"/>
  <c r="AN936" i="15"/>
  <c r="AM936" i="15"/>
  <c r="AL936" i="15"/>
  <c r="AS935" i="15"/>
  <c r="AN935" i="15"/>
  <c r="AM935" i="15"/>
  <c r="AL935" i="15"/>
  <c r="AS934" i="15"/>
  <c r="AN934" i="15"/>
  <c r="AM934" i="15"/>
  <c r="AL934" i="15"/>
  <c r="AS933" i="15"/>
  <c r="AN933" i="15"/>
  <c r="AM933" i="15"/>
  <c r="AL933" i="15"/>
  <c r="AS932" i="15"/>
  <c r="AN932" i="15"/>
  <c r="AM932" i="15"/>
  <c r="AL932" i="15"/>
  <c r="AS931" i="15"/>
  <c r="AN931" i="15"/>
  <c r="AM931" i="15"/>
  <c r="AL931" i="15"/>
  <c r="AS930" i="15"/>
  <c r="AN930" i="15"/>
  <c r="AM930" i="15"/>
  <c r="AL930" i="15"/>
  <c r="AS929" i="15"/>
  <c r="AN929" i="15"/>
  <c r="AM929" i="15"/>
  <c r="AL929" i="15"/>
  <c r="AS928" i="15"/>
  <c r="AN928" i="15"/>
  <c r="AM928" i="15"/>
  <c r="AL928" i="15"/>
  <c r="AS927" i="15"/>
  <c r="AN927" i="15"/>
  <c r="AM927" i="15"/>
  <c r="AL927" i="15"/>
  <c r="AS926" i="15"/>
  <c r="AN926" i="15"/>
  <c r="AM926" i="15"/>
  <c r="AL926" i="15"/>
  <c r="AS925" i="15"/>
  <c r="AN925" i="15"/>
  <c r="AM925" i="15"/>
  <c r="AL925" i="15"/>
  <c r="AS924" i="15"/>
  <c r="AN924" i="15"/>
  <c r="AM924" i="15"/>
  <c r="AL924" i="15"/>
  <c r="AS923" i="15"/>
  <c r="AN923" i="15"/>
  <c r="AM923" i="15"/>
  <c r="AL923" i="15"/>
  <c r="AS922" i="15"/>
  <c r="AN922" i="15"/>
  <c r="AM922" i="15"/>
  <c r="AL922" i="15"/>
  <c r="AS921" i="15"/>
  <c r="AN921" i="15"/>
  <c r="AM921" i="15"/>
  <c r="AL921" i="15"/>
  <c r="AS920" i="15"/>
  <c r="AN920" i="15"/>
  <c r="AM920" i="15"/>
  <c r="AL920" i="15"/>
  <c r="AS919" i="15"/>
  <c r="AN919" i="15"/>
  <c r="AM919" i="15"/>
  <c r="AL919" i="15"/>
  <c r="AS918" i="15"/>
  <c r="AN918" i="15"/>
  <c r="AM918" i="15"/>
  <c r="AL918" i="15"/>
  <c r="AS917" i="15"/>
  <c r="AN917" i="15"/>
  <c r="AM917" i="15"/>
  <c r="AL917" i="15"/>
  <c r="AS916" i="15"/>
  <c r="AN916" i="15"/>
  <c r="AM916" i="15"/>
  <c r="AL916" i="15"/>
  <c r="AS915" i="15"/>
  <c r="AN915" i="15"/>
  <c r="AM915" i="15"/>
  <c r="AL915" i="15"/>
  <c r="AS914" i="15"/>
  <c r="AN914" i="15"/>
  <c r="AM914" i="15"/>
  <c r="AL914" i="15"/>
  <c r="AS913" i="15"/>
  <c r="AN913" i="15"/>
  <c r="AM913" i="15"/>
  <c r="AL913" i="15"/>
  <c r="AS912" i="15"/>
  <c r="AN912" i="15"/>
  <c r="AM912" i="15"/>
  <c r="AL912" i="15"/>
  <c r="AF912" i="15"/>
  <c r="AS911" i="15"/>
  <c r="AN911" i="15"/>
  <c r="AM911" i="15"/>
  <c r="AL911" i="15"/>
  <c r="AS910" i="15"/>
  <c r="AN910" i="15"/>
  <c r="AM910" i="15"/>
  <c r="AL910" i="15"/>
  <c r="AS909" i="15"/>
  <c r="AN909" i="15"/>
  <c r="AM909" i="15"/>
  <c r="AL909" i="15"/>
  <c r="AS908" i="15"/>
  <c r="AN908" i="15"/>
  <c r="AM908" i="15"/>
  <c r="AL908" i="15"/>
  <c r="AS907" i="15"/>
  <c r="AN907" i="15"/>
  <c r="AM907" i="15"/>
  <c r="AL907" i="15"/>
  <c r="AS906" i="15"/>
  <c r="AN906" i="15"/>
  <c r="AM906" i="15"/>
  <c r="AL906" i="15"/>
  <c r="AS905" i="15"/>
  <c r="AN905" i="15"/>
  <c r="AM905" i="15"/>
  <c r="AL905" i="15"/>
  <c r="AS904" i="15"/>
  <c r="AN904" i="15"/>
  <c r="AM904" i="15"/>
  <c r="AL904" i="15"/>
  <c r="AS903" i="15"/>
  <c r="AN903" i="15"/>
  <c r="AM903" i="15"/>
  <c r="AL903" i="15"/>
  <c r="AS902" i="15"/>
  <c r="AN902" i="15"/>
  <c r="AM902" i="15"/>
  <c r="AL902" i="15"/>
  <c r="AS901" i="15"/>
  <c r="AN901" i="15"/>
  <c r="AM901" i="15"/>
  <c r="AL901" i="15"/>
  <c r="AS900" i="15"/>
  <c r="AN900" i="15"/>
  <c r="AM900" i="15"/>
  <c r="AL900" i="15"/>
  <c r="AS899" i="15"/>
  <c r="AN899" i="15"/>
  <c r="AM899" i="15"/>
  <c r="AL899" i="15"/>
  <c r="AS898" i="15"/>
  <c r="AN898" i="15"/>
  <c r="AM898" i="15"/>
  <c r="AL898" i="15"/>
  <c r="AS897" i="15"/>
  <c r="AN897" i="15"/>
  <c r="AM897" i="15"/>
  <c r="AL897" i="15"/>
  <c r="AS896" i="15"/>
  <c r="AN896" i="15"/>
  <c r="AM896" i="15"/>
  <c r="AL896" i="15"/>
  <c r="AS895" i="15"/>
  <c r="AN895" i="15"/>
  <c r="AM895" i="15"/>
  <c r="AL895" i="15"/>
  <c r="AS894" i="15"/>
  <c r="AN894" i="15"/>
  <c r="AM894" i="15"/>
  <c r="AL894" i="15"/>
  <c r="AS893" i="15"/>
  <c r="AN893" i="15"/>
  <c r="AM893" i="15"/>
  <c r="AL893" i="15"/>
  <c r="AS892" i="15"/>
  <c r="AN892" i="15"/>
  <c r="AM892" i="15"/>
  <c r="AL892" i="15"/>
  <c r="AS891" i="15"/>
  <c r="AN891" i="15"/>
  <c r="AM891" i="15"/>
  <c r="AL891" i="15"/>
  <c r="AS890" i="15"/>
  <c r="AN890" i="15"/>
  <c r="AM890" i="15"/>
  <c r="AL890" i="15"/>
  <c r="AS889" i="15"/>
  <c r="AN889" i="15"/>
  <c r="AM889" i="15"/>
  <c r="AL889" i="15"/>
  <c r="AS888" i="15"/>
  <c r="AN888" i="15"/>
  <c r="AM888" i="15"/>
  <c r="AL888" i="15"/>
  <c r="AS887" i="15"/>
  <c r="AN887" i="15"/>
  <c r="AM887" i="15"/>
  <c r="AL887" i="15"/>
  <c r="AS886" i="15"/>
  <c r="AN886" i="15"/>
  <c r="AM886" i="15"/>
  <c r="AL886" i="15"/>
  <c r="AS885" i="15"/>
  <c r="AN885" i="15"/>
  <c r="AM885" i="15"/>
  <c r="AL885" i="15"/>
  <c r="AS884" i="15"/>
  <c r="AN884" i="15"/>
  <c r="AM884" i="15"/>
  <c r="AL884" i="15"/>
  <c r="AS883" i="15"/>
  <c r="AN883" i="15"/>
  <c r="AM883" i="15"/>
  <c r="AL883" i="15"/>
  <c r="AS882" i="15"/>
  <c r="AN882" i="15"/>
  <c r="AM882" i="15"/>
  <c r="AL882" i="15"/>
  <c r="AS881" i="15"/>
  <c r="AN881" i="15"/>
  <c r="AM881" i="15"/>
  <c r="AL881" i="15"/>
  <c r="AS880" i="15"/>
  <c r="AN880" i="15"/>
  <c r="AM880" i="15"/>
  <c r="AL880" i="15"/>
  <c r="AS879" i="15"/>
  <c r="AN879" i="15"/>
  <c r="AM879" i="15"/>
  <c r="AL879" i="15"/>
  <c r="AS878" i="15"/>
  <c r="AN878" i="15"/>
  <c r="AM878" i="15"/>
  <c r="AL878" i="15"/>
  <c r="AS877" i="15"/>
  <c r="AN877" i="15"/>
  <c r="AM877" i="15"/>
  <c r="AL877" i="15"/>
  <c r="AS876" i="15"/>
  <c r="AN876" i="15"/>
  <c r="AM876" i="15"/>
  <c r="AL876" i="15"/>
  <c r="AS875" i="15"/>
  <c r="AN875" i="15"/>
  <c r="AM875" i="15"/>
  <c r="AL875" i="15"/>
  <c r="AS874" i="15"/>
  <c r="AN874" i="15"/>
  <c r="AM874" i="15"/>
  <c r="AL874" i="15"/>
  <c r="AS873" i="15"/>
  <c r="AN873" i="15"/>
  <c r="AM873" i="15"/>
  <c r="AL873" i="15"/>
  <c r="AS872" i="15"/>
  <c r="AN872" i="15"/>
  <c r="AM872" i="15"/>
  <c r="AL872" i="15"/>
  <c r="AS871" i="15"/>
  <c r="AN871" i="15"/>
  <c r="AM871" i="15"/>
  <c r="AL871" i="15"/>
  <c r="AS870" i="15"/>
  <c r="AN870" i="15"/>
  <c r="AM870" i="15"/>
  <c r="AL870" i="15"/>
  <c r="AS869" i="15"/>
  <c r="AN869" i="15"/>
  <c r="AM869" i="15"/>
  <c r="AL869" i="15"/>
  <c r="AS868" i="15"/>
  <c r="AN868" i="15"/>
  <c r="AM868" i="15"/>
  <c r="AL868" i="15"/>
  <c r="AS867" i="15"/>
  <c r="AN867" i="15"/>
  <c r="AM867" i="15"/>
  <c r="AL867" i="15"/>
  <c r="AS866" i="15"/>
  <c r="AN866" i="15"/>
  <c r="AM866" i="15"/>
  <c r="AL866" i="15"/>
  <c r="AS865" i="15"/>
  <c r="AN865" i="15"/>
  <c r="AM865" i="15"/>
  <c r="AL865" i="15"/>
  <c r="AS864" i="15"/>
  <c r="AN864" i="15"/>
  <c r="AM864" i="15"/>
  <c r="AL864" i="15"/>
  <c r="AS863" i="15"/>
  <c r="AN863" i="15"/>
  <c r="AM863" i="15"/>
  <c r="AL863" i="15"/>
  <c r="AS862" i="15"/>
  <c r="AN862" i="15"/>
  <c r="AM862" i="15"/>
  <c r="AL862" i="15"/>
  <c r="AS861" i="15"/>
  <c r="AN861" i="15"/>
  <c r="AM861" i="15"/>
  <c r="AL861" i="15"/>
  <c r="AS860" i="15"/>
  <c r="AN860" i="15"/>
  <c r="AM860" i="15"/>
  <c r="AL860" i="15"/>
  <c r="AS859" i="15"/>
  <c r="AN859" i="15"/>
  <c r="AM859" i="15"/>
  <c r="AL859" i="15"/>
  <c r="AS858" i="15"/>
  <c r="AN858" i="15"/>
  <c r="AM858" i="15"/>
  <c r="AL858" i="15"/>
  <c r="AS857" i="15"/>
  <c r="AN857" i="15"/>
  <c r="AM857" i="15"/>
  <c r="AL857" i="15"/>
  <c r="AS856" i="15"/>
  <c r="AN856" i="15"/>
  <c r="AM856" i="15"/>
  <c r="AL856" i="15"/>
  <c r="AS855" i="15"/>
  <c r="AN855" i="15"/>
  <c r="AM855" i="15"/>
  <c r="AL855" i="15"/>
  <c r="AS854" i="15"/>
  <c r="AN854" i="15"/>
  <c r="AM854" i="15"/>
  <c r="AL854" i="15"/>
  <c r="AS853" i="15"/>
  <c r="AN853" i="15"/>
  <c r="AM853" i="15"/>
  <c r="AL853" i="15"/>
  <c r="AS852" i="15"/>
  <c r="AN852" i="15"/>
  <c r="AM852" i="15"/>
  <c r="AL852" i="15"/>
  <c r="AS851" i="15"/>
  <c r="AN851" i="15"/>
  <c r="AM851" i="15"/>
  <c r="AL851" i="15"/>
  <c r="AS850" i="15"/>
  <c r="AN850" i="15"/>
  <c r="AM850" i="15"/>
  <c r="AL850" i="15"/>
  <c r="AS849" i="15"/>
  <c r="AN849" i="15"/>
  <c r="AM849" i="15"/>
  <c r="AL849" i="15"/>
  <c r="AS848" i="15"/>
  <c r="AN848" i="15"/>
  <c r="AM848" i="15"/>
  <c r="AL848" i="15"/>
  <c r="AS847" i="15"/>
  <c r="AN847" i="15"/>
  <c r="AM847" i="15"/>
  <c r="AL847" i="15"/>
  <c r="AS846" i="15"/>
  <c r="AN846" i="15"/>
  <c r="AM846" i="15"/>
  <c r="AL846" i="15"/>
  <c r="AS845" i="15"/>
  <c r="AN845" i="15"/>
  <c r="AM845" i="15"/>
  <c r="AL845" i="15"/>
  <c r="AS844" i="15"/>
  <c r="AN844" i="15"/>
  <c r="AM844" i="15"/>
  <c r="AL844" i="15"/>
  <c r="AS843" i="15"/>
  <c r="AN843" i="15"/>
  <c r="AM843" i="15"/>
  <c r="AL843" i="15"/>
  <c r="AS842" i="15"/>
  <c r="AN842" i="15"/>
  <c r="AM842" i="15"/>
  <c r="AL842" i="15"/>
  <c r="AS841" i="15"/>
  <c r="AN841" i="15"/>
  <c r="AM841" i="15"/>
  <c r="AL841" i="15"/>
  <c r="AS840" i="15"/>
  <c r="AN840" i="15"/>
  <c r="AM840" i="15"/>
  <c r="AL840" i="15"/>
  <c r="AS839" i="15"/>
  <c r="AN839" i="15"/>
  <c r="AM839" i="15"/>
  <c r="AL839" i="15"/>
  <c r="AS838" i="15"/>
  <c r="AN838" i="15"/>
  <c r="AM838" i="15"/>
  <c r="AL838" i="15"/>
  <c r="AS837" i="15"/>
  <c r="AN837" i="15"/>
  <c r="AM837" i="15"/>
  <c r="AL837" i="15"/>
  <c r="AS836" i="15"/>
  <c r="AN836" i="15"/>
  <c r="AM836" i="15"/>
  <c r="AL836" i="15"/>
  <c r="AS835" i="15"/>
  <c r="AN835" i="15"/>
  <c r="AM835" i="15"/>
  <c r="AL835" i="15"/>
  <c r="AS834" i="15"/>
  <c r="AN834" i="15"/>
  <c r="AM834" i="15"/>
  <c r="AL834" i="15"/>
  <c r="AS833" i="15"/>
  <c r="AN833" i="15"/>
  <c r="AM833" i="15"/>
  <c r="AL833" i="15"/>
  <c r="AS832" i="15"/>
  <c r="AN832" i="15"/>
  <c r="AM832" i="15"/>
  <c r="AL832" i="15"/>
  <c r="AS831" i="15"/>
  <c r="AN831" i="15"/>
  <c r="AM831" i="15"/>
  <c r="AL831" i="15"/>
  <c r="AS830" i="15"/>
  <c r="AN830" i="15"/>
  <c r="AM830" i="15"/>
  <c r="AL830" i="15"/>
  <c r="AS829" i="15"/>
  <c r="AN829" i="15"/>
  <c r="AM829" i="15"/>
  <c r="AL829" i="15"/>
  <c r="AS828" i="15"/>
  <c r="AN828" i="15"/>
  <c r="AM828" i="15"/>
  <c r="AL828" i="15"/>
  <c r="AS827" i="15"/>
  <c r="AN827" i="15"/>
  <c r="AM827" i="15"/>
  <c r="AL827" i="15"/>
  <c r="AS826" i="15"/>
  <c r="AN826" i="15"/>
  <c r="AM826" i="15"/>
  <c r="AL826" i="15"/>
  <c r="AS825" i="15"/>
  <c r="AN825" i="15"/>
  <c r="AM825" i="15"/>
  <c r="AL825" i="15"/>
  <c r="AS824" i="15"/>
  <c r="AN824" i="15"/>
  <c r="AM824" i="15"/>
  <c r="AL824" i="15"/>
  <c r="AS823" i="15"/>
  <c r="AN823" i="15"/>
  <c r="AM823" i="15"/>
  <c r="AL823" i="15"/>
  <c r="AS822" i="15"/>
  <c r="AN822" i="15"/>
  <c r="AM822" i="15"/>
  <c r="AL822" i="15"/>
  <c r="AS821" i="15"/>
  <c r="AN821" i="15"/>
  <c r="AM821" i="15"/>
  <c r="AL821" i="15"/>
  <c r="AS820" i="15"/>
  <c r="AN820" i="15"/>
  <c r="AM820" i="15"/>
  <c r="AL820" i="15"/>
  <c r="AS819" i="15"/>
  <c r="AN819" i="15"/>
  <c r="AM819" i="15"/>
  <c r="AL819" i="15"/>
  <c r="AS818" i="15"/>
  <c r="AN818" i="15"/>
  <c r="AM818" i="15"/>
  <c r="AL818" i="15"/>
  <c r="AS817" i="15"/>
  <c r="AN817" i="15"/>
  <c r="AM817" i="15"/>
  <c r="AL817" i="15"/>
  <c r="AS816" i="15"/>
  <c r="AN816" i="15"/>
  <c r="AM816" i="15"/>
  <c r="AL816" i="15"/>
  <c r="AS815" i="15"/>
  <c r="AN815" i="15"/>
  <c r="AM815" i="15"/>
  <c r="AL815" i="15"/>
  <c r="AS814" i="15"/>
  <c r="AN814" i="15"/>
  <c r="AM814" i="15"/>
  <c r="AL814" i="15"/>
  <c r="AS813" i="15"/>
  <c r="AN813" i="15"/>
  <c r="AM813" i="15"/>
  <c r="AL813" i="15"/>
  <c r="AS812" i="15"/>
  <c r="AN812" i="15"/>
  <c r="AM812" i="15"/>
  <c r="AL812" i="15"/>
  <c r="AS811" i="15"/>
  <c r="AN811" i="15"/>
  <c r="AM811" i="15"/>
  <c r="AL811" i="15"/>
  <c r="AS810" i="15"/>
  <c r="AN810" i="15"/>
  <c r="AM810" i="15"/>
  <c r="AL810" i="15"/>
  <c r="AS809" i="15"/>
  <c r="AN809" i="15"/>
  <c r="AM809" i="15"/>
  <c r="AL809" i="15"/>
  <c r="AS808" i="15"/>
  <c r="AN808" i="15"/>
  <c r="AM808" i="15"/>
  <c r="AL808" i="15"/>
  <c r="AS807" i="15"/>
  <c r="AN807" i="15"/>
  <c r="AM807" i="15"/>
  <c r="AL807" i="15"/>
  <c r="AS806" i="15"/>
  <c r="AN806" i="15"/>
  <c r="AM806" i="15"/>
  <c r="AL806" i="15"/>
  <c r="AS805" i="15"/>
  <c r="AN805" i="15"/>
  <c r="AM805" i="15"/>
  <c r="AL805" i="15"/>
  <c r="AS804" i="15"/>
  <c r="AN804" i="15"/>
  <c r="AM804" i="15"/>
  <c r="AL804" i="15"/>
  <c r="AS803" i="15"/>
  <c r="AN803" i="15"/>
  <c r="AM803" i="15"/>
  <c r="AL803" i="15"/>
  <c r="AS802" i="15"/>
  <c r="AN802" i="15"/>
  <c r="AM802" i="15"/>
  <c r="AL802" i="15"/>
  <c r="AS801" i="15"/>
  <c r="AN801" i="15"/>
  <c r="AM801" i="15"/>
  <c r="AL801" i="15"/>
  <c r="AS800" i="15"/>
  <c r="AN800" i="15"/>
  <c r="AM800" i="15"/>
  <c r="AL800" i="15"/>
  <c r="AS799" i="15"/>
  <c r="AN799" i="15"/>
  <c r="AM799" i="15"/>
  <c r="AL799" i="15"/>
  <c r="AS798" i="15"/>
  <c r="AN798" i="15"/>
  <c r="AM798" i="15"/>
  <c r="AL798" i="15"/>
  <c r="AS797" i="15"/>
  <c r="AN797" i="15"/>
  <c r="AM797" i="15"/>
  <c r="AL797" i="15"/>
  <c r="AS796" i="15"/>
  <c r="AN796" i="15"/>
  <c r="AM796" i="15"/>
  <c r="AL796" i="15"/>
  <c r="AS795" i="15"/>
  <c r="AN795" i="15"/>
  <c r="AM795" i="15"/>
  <c r="AL795" i="15"/>
  <c r="AS794" i="15"/>
  <c r="AN794" i="15"/>
  <c r="AM794" i="15"/>
  <c r="AL794" i="15"/>
  <c r="AS793" i="15"/>
  <c r="AN793" i="15"/>
  <c r="AM793" i="15"/>
  <c r="AL793" i="15"/>
  <c r="AS792" i="15"/>
  <c r="AN792" i="15"/>
  <c r="AM792" i="15"/>
  <c r="AL792" i="15"/>
  <c r="AS791" i="15"/>
  <c r="AN791" i="15"/>
  <c r="AM791" i="15"/>
  <c r="AL791" i="15"/>
  <c r="AS790" i="15"/>
  <c r="AN790" i="15"/>
  <c r="AM790" i="15"/>
  <c r="AL790" i="15"/>
  <c r="AS789" i="15"/>
  <c r="AN789" i="15"/>
  <c r="AM789" i="15"/>
  <c r="AL789" i="15"/>
  <c r="AS788" i="15"/>
  <c r="AN788" i="15"/>
  <c r="AM788" i="15"/>
  <c r="AL788" i="15"/>
  <c r="AS787" i="15"/>
  <c r="AN787" i="15"/>
  <c r="AM787" i="15"/>
  <c r="AL787" i="15"/>
  <c r="AS786" i="15"/>
  <c r="AN786" i="15"/>
  <c r="AM786" i="15"/>
  <c r="AL786" i="15"/>
  <c r="AS785" i="15"/>
  <c r="AN785" i="15"/>
  <c r="AM785" i="15"/>
  <c r="AL785" i="15"/>
  <c r="AS784" i="15"/>
  <c r="AN784" i="15"/>
  <c r="AM784" i="15"/>
  <c r="AL784" i="15"/>
  <c r="AS783" i="15"/>
  <c r="AN783" i="15"/>
  <c r="AM783" i="15"/>
  <c r="AL783" i="15"/>
  <c r="AS782" i="15"/>
  <c r="AN782" i="15"/>
  <c r="AM782" i="15"/>
  <c r="AL782" i="15"/>
  <c r="AS781" i="15"/>
  <c r="AN781" i="15"/>
  <c r="AM781" i="15"/>
  <c r="AL781" i="15"/>
  <c r="AS780" i="15"/>
  <c r="AN780" i="15"/>
  <c r="AM780" i="15"/>
  <c r="AL780" i="15"/>
  <c r="AS779" i="15"/>
  <c r="AN779" i="15"/>
  <c r="AM779" i="15"/>
  <c r="AL779" i="15"/>
  <c r="AS778" i="15"/>
  <c r="AN778" i="15"/>
  <c r="AM778" i="15"/>
  <c r="AL778" i="15"/>
  <c r="AS777" i="15"/>
  <c r="AN777" i="15"/>
  <c r="AM777" i="15"/>
  <c r="AL777" i="15"/>
  <c r="AS776" i="15"/>
  <c r="AN776" i="15"/>
  <c r="AM776" i="15"/>
  <c r="AL776" i="15"/>
  <c r="AS775" i="15"/>
  <c r="AN775" i="15"/>
  <c r="AM775" i="15"/>
  <c r="AL775" i="15"/>
  <c r="AS774" i="15"/>
  <c r="AN774" i="15"/>
  <c r="AM774" i="15"/>
  <c r="AL774" i="15"/>
  <c r="AS773" i="15"/>
  <c r="AN773" i="15"/>
  <c r="AM773" i="15"/>
  <c r="AL773" i="15"/>
  <c r="AS772" i="15"/>
  <c r="AN772" i="15"/>
  <c r="AM772" i="15"/>
  <c r="AL772" i="15"/>
  <c r="AS771" i="15"/>
  <c r="AN771" i="15"/>
  <c r="AM771" i="15"/>
  <c r="AL771" i="15"/>
  <c r="AS770" i="15"/>
  <c r="AN770" i="15"/>
  <c r="AM770" i="15"/>
  <c r="AL770" i="15"/>
  <c r="AS769" i="15"/>
  <c r="AN769" i="15"/>
  <c r="AM769" i="15"/>
  <c r="AL769" i="15"/>
  <c r="AS768" i="15"/>
  <c r="AN768" i="15"/>
  <c r="AM768" i="15"/>
  <c r="AL768" i="15"/>
  <c r="AS767" i="15"/>
  <c r="AN767" i="15"/>
  <c r="AM767" i="15"/>
  <c r="AL767" i="15"/>
  <c r="AS766" i="15"/>
  <c r="AN766" i="15"/>
  <c r="AM766" i="15"/>
  <c r="AL766" i="15"/>
  <c r="AS765" i="15"/>
  <c r="AN765" i="15"/>
  <c r="AM765" i="15"/>
  <c r="AL765" i="15"/>
  <c r="AS764" i="15"/>
  <c r="AN764" i="15"/>
  <c r="AM764" i="15"/>
  <c r="AL764" i="15"/>
  <c r="AS763" i="15"/>
  <c r="AN763" i="15"/>
  <c r="AM763" i="15"/>
  <c r="AL763" i="15"/>
  <c r="AS762" i="15"/>
  <c r="AN762" i="15"/>
  <c r="AM762" i="15"/>
  <c r="AL762" i="15"/>
  <c r="AS761" i="15"/>
  <c r="AN761" i="15"/>
  <c r="AM761" i="15"/>
  <c r="AL761" i="15"/>
  <c r="AS760" i="15"/>
  <c r="AN760" i="15"/>
  <c r="AM760" i="15"/>
  <c r="AL760" i="15"/>
  <c r="AS759" i="15"/>
  <c r="AN759" i="15"/>
  <c r="AM759" i="15"/>
  <c r="AL759" i="15"/>
  <c r="AS758" i="15"/>
  <c r="AN758" i="15"/>
  <c r="AM758" i="15"/>
  <c r="AL758" i="15"/>
  <c r="AS757" i="15"/>
  <c r="AN757" i="15"/>
  <c r="AM757" i="15"/>
  <c r="AL757" i="15"/>
  <c r="AS756" i="15"/>
  <c r="AN756" i="15"/>
  <c r="AM756" i="15"/>
  <c r="AL756" i="15"/>
  <c r="AS755" i="15"/>
  <c r="AN755" i="15"/>
  <c r="AM755" i="15"/>
  <c r="AL755" i="15"/>
  <c r="AS754" i="15"/>
  <c r="AN754" i="15"/>
  <c r="AM754" i="15"/>
  <c r="AL754" i="15"/>
  <c r="AS753" i="15"/>
  <c r="AN753" i="15"/>
  <c r="AM753" i="15"/>
  <c r="AL753" i="15"/>
  <c r="AS752" i="15"/>
  <c r="AN752" i="15"/>
  <c r="AM752" i="15"/>
  <c r="AL752" i="15"/>
  <c r="AS751" i="15"/>
  <c r="AN751" i="15"/>
  <c r="AM751" i="15"/>
  <c r="AL751" i="15"/>
  <c r="AS750" i="15"/>
  <c r="AN750" i="15"/>
  <c r="AM750" i="15"/>
  <c r="AL750" i="15"/>
  <c r="AS749" i="15"/>
  <c r="AN749" i="15"/>
  <c r="AM749" i="15"/>
  <c r="AL749" i="15"/>
  <c r="AS748" i="15"/>
  <c r="AN748" i="15"/>
  <c r="AM748" i="15"/>
  <c r="AL748" i="15"/>
  <c r="AS747" i="15"/>
  <c r="AN747" i="15"/>
  <c r="AM747" i="15"/>
  <c r="AL747" i="15"/>
  <c r="AS746" i="15"/>
  <c r="AN746" i="15"/>
  <c r="AM746" i="15"/>
  <c r="AL746" i="15"/>
  <c r="AS745" i="15"/>
  <c r="AN745" i="15"/>
  <c r="AM745" i="15"/>
  <c r="AL745" i="15"/>
  <c r="AS744" i="15"/>
  <c r="AN744" i="15"/>
  <c r="AM744" i="15"/>
  <c r="AL744" i="15"/>
  <c r="AS743" i="15"/>
  <c r="AN743" i="15"/>
  <c r="AM743" i="15"/>
  <c r="AL743" i="15"/>
  <c r="AS742" i="15"/>
  <c r="AN742" i="15"/>
  <c r="AM742" i="15"/>
  <c r="AL742" i="15"/>
  <c r="AS741" i="15"/>
  <c r="AN741" i="15"/>
  <c r="AM741" i="15"/>
  <c r="AL741" i="15"/>
  <c r="AS740" i="15"/>
  <c r="AN740" i="15"/>
  <c r="AM740" i="15"/>
  <c r="AL740" i="15"/>
  <c r="AS739" i="15"/>
  <c r="AN739" i="15"/>
  <c r="AM739" i="15"/>
  <c r="AL739" i="15"/>
  <c r="AS738" i="15"/>
  <c r="AN738" i="15"/>
  <c r="AM738" i="15"/>
  <c r="AL738" i="15"/>
  <c r="AS737" i="15"/>
  <c r="AN737" i="15"/>
  <c r="AM737" i="15"/>
  <c r="AL737" i="15"/>
  <c r="AS736" i="15"/>
  <c r="AN736" i="15"/>
  <c r="AM736" i="15"/>
  <c r="AL736" i="15"/>
  <c r="AS735" i="15"/>
  <c r="AN735" i="15"/>
  <c r="AM735" i="15"/>
  <c r="AL735" i="15"/>
  <c r="AS734" i="15"/>
  <c r="AN734" i="15"/>
  <c r="AM734" i="15"/>
  <c r="AL734" i="15"/>
  <c r="AS733" i="15"/>
  <c r="AN733" i="15"/>
  <c r="AM733" i="15"/>
  <c r="AL733" i="15"/>
  <c r="AS732" i="15"/>
  <c r="AN732" i="15"/>
  <c r="AM732" i="15"/>
  <c r="AL732" i="15"/>
  <c r="AS731" i="15"/>
  <c r="AN731" i="15"/>
  <c r="AM731" i="15"/>
  <c r="AL731" i="15"/>
  <c r="AS730" i="15"/>
  <c r="AN730" i="15"/>
  <c r="AM730" i="15"/>
  <c r="AL730" i="15"/>
  <c r="AS729" i="15"/>
  <c r="AN729" i="15"/>
  <c r="AM729" i="15"/>
  <c r="AL729" i="15"/>
  <c r="AS728" i="15"/>
  <c r="AN728" i="15"/>
  <c r="AM728" i="15"/>
  <c r="AL728" i="15"/>
  <c r="AS727" i="15"/>
  <c r="AN727" i="15"/>
  <c r="AM727" i="15"/>
  <c r="AL727" i="15"/>
  <c r="AS726" i="15"/>
  <c r="AN726" i="15"/>
  <c r="AM726" i="15"/>
  <c r="AL726" i="15"/>
  <c r="AS725" i="15"/>
  <c r="AN725" i="15"/>
  <c r="AM725" i="15"/>
  <c r="AL725" i="15"/>
  <c r="AS724" i="15"/>
  <c r="AN724" i="15"/>
  <c r="AM724" i="15"/>
  <c r="AL724" i="15"/>
  <c r="AS723" i="15"/>
  <c r="AN723" i="15"/>
  <c r="AM723" i="15"/>
  <c r="AL723" i="15"/>
  <c r="AS722" i="15"/>
  <c r="AN722" i="15"/>
  <c r="AM722" i="15"/>
  <c r="AL722" i="15"/>
  <c r="AS721" i="15"/>
  <c r="AN721" i="15"/>
  <c r="AM721" i="15"/>
  <c r="AL721" i="15"/>
  <c r="AS720" i="15"/>
  <c r="AN720" i="15"/>
  <c r="AM720" i="15"/>
  <c r="AL720" i="15"/>
  <c r="AS719" i="15"/>
  <c r="AN719" i="15"/>
  <c r="AM719" i="15"/>
  <c r="AL719" i="15"/>
  <c r="AS718" i="15"/>
  <c r="AN718" i="15"/>
  <c r="AM718" i="15"/>
  <c r="AL718" i="15"/>
  <c r="AS717" i="15"/>
  <c r="AN717" i="15"/>
  <c r="AM717" i="15"/>
  <c r="AL717" i="15"/>
  <c r="AS716" i="15"/>
  <c r="AN716" i="15"/>
  <c r="AM716" i="15"/>
  <c r="AL716" i="15"/>
  <c r="AS715" i="15"/>
  <c r="AN715" i="15"/>
  <c r="AM715" i="15"/>
  <c r="AL715" i="15"/>
  <c r="AS714" i="15"/>
  <c r="AN714" i="15"/>
  <c r="AM714" i="15"/>
  <c r="AL714" i="15"/>
  <c r="AS713" i="15"/>
  <c r="AN713" i="15"/>
  <c r="AM713" i="15"/>
  <c r="AL713" i="15"/>
  <c r="AS712" i="15"/>
  <c r="AN712" i="15"/>
  <c r="AM712" i="15"/>
  <c r="AL712" i="15"/>
  <c r="AS711" i="15"/>
  <c r="AN711" i="15"/>
  <c r="AM711" i="15"/>
  <c r="AL711" i="15"/>
  <c r="AS710" i="15"/>
  <c r="AN710" i="15"/>
  <c r="AM710" i="15"/>
  <c r="AL710" i="15"/>
  <c r="AS709" i="15"/>
  <c r="AN709" i="15"/>
  <c r="AM709" i="15"/>
  <c r="AL709" i="15"/>
  <c r="AS708" i="15"/>
  <c r="AN708" i="15"/>
  <c r="AM708" i="15"/>
  <c r="AL708" i="15"/>
  <c r="AS707" i="15"/>
  <c r="AN707" i="15"/>
  <c r="AM707" i="15"/>
  <c r="AL707" i="15"/>
  <c r="AS706" i="15"/>
  <c r="AN706" i="15"/>
  <c r="AM706" i="15"/>
  <c r="AL706" i="15"/>
  <c r="AS705" i="15"/>
  <c r="AN705" i="15"/>
  <c r="AM705" i="15"/>
  <c r="AL705" i="15"/>
  <c r="AS704" i="15"/>
  <c r="AN704" i="15"/>
  <c r="AM704" i="15"/>
  <c r="AL704" i="15"/>
  <c r="AS703" i="15"/>
  <c r="AN703" i="15"/>
  <c r="AM703" i="15"/>
  <c r="AL703" i="15"/>
  <c r="AS702" i="15"/>
  <c r="AN702" i="15"/>
  <c r="AM702" i="15"/>
  <c r="AL702" i="15"/>
  <c r="AS701" i="15"/>
  <c r="AN701" i="15"/>
  <c r="AM701" i="15"/>
  <c r="AL701" i="15"/>
  <c r="AS700" i="15"/>
  <c r="AN700" i="15"/>
  <c r="AM700" i="15"/>
  <c r="AL700" i="15"/>
  <c r="AS699" i="15"/>
  <c r="AN699" i="15"/>
  <c r="AM699" i="15"/>
  <c r="AL699" i="15"/>
  <c r="AS698" i="15"/>
  <c r="AN698" i="15"/>
  <c r="AM698" i="15"/>
  <c r="AL698" i="15"/>
  <c r="AS697" i="15"/>
  <c r="AN697" i="15"/>
  <c r="AM697" i="15"/>
  <c r="AL697" i="15"/>
  <c r="AS696" i="15"/>
  <c r="AN696" i="15"/>
  <c r="AM696" i="15"/>
  <c r="AL696" i="15"/>
  <c r="AS695" i="15"/>
  <c r="AN695" i="15"/>
  <c r="AM695" i="15"/>
  <c r="AL695" i="15"/>
  <c r="AS694" i="15"/>
  <c r="AN694" i="15"/>
  <c r="AM694" i="15"/>
  <c r="AL694" i="15"/>
  <c r="AS693" i="15"/>
  <c r="AN693" i="15"/>
  <c r="AM693" i="15"/>
  <c r="AL693" i="15"/>
  <c r="AS692" i="15"/>
  <c r="AN692" i="15"/>
  <c r="AM692" i="15"/>
  <c r="AL692" i="15"/>
  <c r="AS691" i="15"/>
  <c r="AN691" i="15"/>
  <c r="AM691" i="15"/>
  <c r="AL691" i="15"/>
  <c r="AS690" i="15"/>
  <c r="AN690" i="15"/>
  <c r="AM690" i="15"/>
  <c r="AL690" i="15"/>
  <c r="AS689" i="15"/>
  <c r="AN689" i="15"/>
  <c r="AM689" i="15"/>
  <c r="AL689" i="15"/>
  <c r="AS688" i="15"/>
  <c r="AN688" i="15"/>
  <c r="AM688" i="15"/>
  <c r="AL688" i="15"/>
  <c r="AS687" i="15"/>
  <c r="AN687" i="15"/>
  <c r="AM687" i="15"/>
  <c r="AL687" i="15"/>
  <c r="AS686" i="15"/>
  <c r="AN686" i="15"/>
  <c r="AM686" i="15"/>
  <c r="AL686" i="15"/>
  <c r="AS685" i="15"/>
  <c r="AN685" i="15"/>
  <c r="AM685" i="15"/>
  <c r="AL685" i="15"/>
  <c r="AS684" i="15"/>
  <c r="AN684" i="15"/>
  <c r="AM684" i="15"/>
  <c r="AL684" i="15"/>
  <c r="AS683" i="15"/>
  <c r="AN683" i="15"/>
  <c r="AM683" i="15"/>
  <c r="AL683" i="15"/>
  <c r="AS682" i="15"/>
  <c r="AN682" i="15"/>
  <c r="AM682" i="15"/>
  <c r="AL682" i="15"/>
  <c r="AS681" i="15"/>
  <c r="AN681" i="15"/>
  <c r="AM681" i="15"/>
  <c r="AL681" i="15"/>
  <c r="AS680" i="15"/>
  <c r="AN680" i="15"/>
  <c r="AM680" i="15"/>
  <c r="AL680" i="15"/>
  <c r="AS679" i="15"/>
  <c r="AN679" i="15"/>
  <c r="AM679" i="15"/>
  <c r="AL679" i="15"/>
  <c r="AS678" i="15"/>
  <c r="AN678" i="15"/>
  <c r="AM678" i="15"/>
  <c r="AL678" i="15"/>
  <c r="AS677" i="15"/>
  <c r="AN677" i="15"/>
  <c r="AM677" i="15"/>
  <c r="AL677" i="15"/>
  <c r="AS676" i="15"/>
  <c r="AN676" i="15"/>
  <c r="AM676" i="15"/>
  <c r="AL676" i="15"/>
  <c r="AS675" i="15"/>
  <c r="AN675" i="15"/>
  <c r="AM675" i="15"/>
  <c r="AL675" i="15"/>
  <c r="AS674" i="15"/>
  <c r="AN674" i="15"/>
  <c r="AM674" i="15"/>
  <c r="AL674" i="15"/>
  <c r="AS673" i="15"/>
  <c r="AN673" i="15"/>
  <c r="AM673" i="15"/>
  <c r="AL673" i="15"/>
  <c r="AS672" i="15"/>
  <c r="AN672" i="15"/>
  <c r="AM672" i="15"/>
  <c r="AL672" i="15"/>
  <c r="AS671" i="15"/>
  <c r="AN671" i="15"/>
  <c r="AM671" i="15"/>
  <c r="AL671" i="15"/>
  <c r="AS670" i="15"/>
  <c r="AN670" i="15"/>
  <c r="AM670" i="15"/>
  <c r="AL670" i="15"/>
  <c r="AS669" i="15"/>
  <c r="AN669" i="15"/>
  <c r="AM669" i="15"/>
  <c r="AL669" i="15"/>
  <c r="AS668" i="15"/>
  <c r="AN668" i="15"/>
  <c r="AM668" i="15"/>
  <c r="AL668" i="15"/>
  <c r="AS667" i="15"/>
  <c r="AN667" i="15"/>
  <c r="AM667" i="15"/>
  <c r="AL667" i="15"/>
  <c r="AS666" i="15"/>
  <c r="AN666" i="15"/>
  <c r="AM666" i="15"/>
  <c r="AL666" i="15"/>
  <c r="AS665" i="15"/>
  <c r="AN665" i="15"/>
  <c r="AM665" i="15"/>
  <c r="AL665" i="15"/>
  <c r="AS664" i="15"/>
  <c r="AN664" i="15"/>
  <c r="AM664" i="15"/>
  <c r="AL664" i="15"/>
  <c r="AS663" i="15"/>
  <c r="AN663" i="15"/>
  <c r="AM663" i="15"/>
  <c r="AL663" i="15"/>
  <c r="AS662" i="15"/>
  <c r="AN662" i="15"/>
  <c r="AM662" i="15"/>
  <c r="AL662" i="15"/>
  <c r="AS661" i="15"/>
  <c r="AN661" i="15"/>
  <c r="AM661" i="15"/>
  <c r="AL661" i="15"/>
  <c r="AS660" i="15"/>
  <c r="AN660" i="15"/>
  <c r="AM660" i="15"/>
  <c r="AL660" i="15"/>
  <c r="AS659" i="15"/>
  <c r="AN659" i="15"/>
  <c r="AM659" i="15"/>
  <c r="AL659" i="15"/>
  <c r="AS658" i="15"/>
  <c r="AN658" i="15"/>
  <c r="AM658" i="15"/>
  <c r="AL658" i="15"/>
  <c r="AS657" i="15"/>
  <c r="AN657" i="15"/>
  <c r="AM657" i="15"/>
  <c r="AL657" i="15"/>
  <c r="AS656" i="15"/>
  <c r="AN656" i="15"/>
  <c r="AM656" i="15"/>
  <c r="AL656" i="15"/>
  <c r="AS655" i="15"/>
  <c r="AN655" i="15"/>
  <c r="AM655" i="15"/>
  <c r="AL655" i="15"/>
  <c r="AS654" i="15"/>
  <c r="AN654" i="15"/>
  <c r="AM654" i="15"/>
  <c r="AL654" i="15"/>
  <c r="AS653" i="15"/>
  <c r="AN653" i="15"/>
  <c r="AM653" i="15"/>
  <c r="AL653" i="15"/>
  <c r="AS652" i="15"/>
  <c r="AN652" i="15"/>
  <c r="AM652" i="15"/>
  <c r="AL652" i="15"/>
  <c r="AS651" i="15"/>
  <c r="AN651" i="15"/>
  <c r="AM651" i="15"/>
  <c r="AL651" i="15"/>
  <c r="AS650" i="15"/>
  <c r="AN650" i="15"/>
  <c r="AM650" i="15"/>
  <c r="AL650" i="15"/>
  <c r="AS649" i="15"/>
  <c r="AN649" i="15"/>
  <c r="AM649" i="15"/>
  <c r="AL649" i="15"/>
  <c r="AS648" i="15"/>
  <c r="AN648" i="15"/>
  <c r="AM648" i="15"/>
  <c r="AL648" i="15"/>
  <c r="AS647" i="15"/>
  <c r="AN647" i="15"/>
  <c r="AM647" i="15"/>
  <c r="AL647" i="15"/>
  <c r="AS646" i="15"/>
  <c r="AN646" i="15"/>
  <c r="AM646" i="15"/>
  <c r="AL646" i="15"/>
  <c r="AS645" i="15"/>
  <c r="AN645" i="15"/>
  <c r="AM645" i="15"/>
  <c r="AL645" i="15"/>
  <c r="AS644" i="15"/>
  <c r="AN644" i="15"/>
  <c r="AM644" i="15"/>
  <c r="AL644" i="15"/>
  <c r="AS643" i="15"/>
  <c r="AN643" i="15"/>
  <c r="AM643" i="15"/>
  <c r="AL643" i="15"/>
  <c r="AS642" i="15"/>
  <c r="AN642" i="15"/>
  <c r="AM642" i="15"/>
  <c r="AL642" i="15"/>
  <c r="AS641" i="15"/>
  <c r="AN641" i="15"/>
  <c r="AM641" i="15"/>
  <c r="AL641" i="15"/>
  <c r="AS640" i="15"/>
  <c r="AN640" i="15"/>
  <c r="AM640" i="15"/>
  <c r="AL640" i="15"/>
  <c r="AS639" i="15"/>
  <c r="AN639" i="15"/>
  <c r="AM639" i="15"/>
  <c r="AL639" i="15"/>
  <c r="AS638" i="15"/>
  <c r="AN638" i="15"/>
  <c r="AM638" i="15"/>
  <c r="AL638" i="15"/>
  <c r="AS637" i="15"/>
  <c r="AN637" i="15"/>
  <c r="AM637" i="15"/>
  <c r="AL637" i="15"/>
  <c r="AS636" i="15"/>
  <c r="AN636" i="15"/>
  <c r="AM636" i="15"/>
  <c r="AL636" i="15"/>
  <c r="AS635" i="15"/>
  <c r="AN635" i="15"/>
  <c r="AM635" i="15"/>
  <c r="AL635" i="15"/>
  <c r="AS634" i="15"/>
  <c r="AN634" i="15"/>
  <c r="AM634" i="15"/>
  <c r="AL634" i="15"/>
  <c r="AS633" i="15"/>
  <c r="AN633" i="15"/>
  <c r="AM633" i="15"/>
  <c r="AL633" i="15"/>
  <c r="AS632" i="15"/>
  <c r="AN632" i="15"/>
  <c r="AM632" i="15"/>
  <c r="AL632" i="15"/>
  <c r="AS631" i="15"/>
  <c r="AN631" i="15"/>
  <c r="AM631" i="15"/>
  <c r="AL631" i="15"/>
  <c r="AS630" i="15"/>
  <c r="AN630" i="15"/>
  <c r="AM630" i="15"/>
  <c r="AL630" i="15"/>
  <c r="AS629" i="15"/>
  <c r="AN629" i="15"/>
  <c r="AM629" i="15"/>
  <c r="AL629" i="15"/>
  <c r="AS628" i="15"/>
  <c r="AN628" i="15"/>
  <c r="AM628" i="15"/>
  <c r="AL628" i="15"/>
  <c r="AS627" i="15"/>
  <c r="AN627" i="15"/>
  <c r="AM627" i="15"/>
  <c r="AL627" i="15"/>
  <c r="AS626" i="15"/>
  <c r="AN626" i="15"/>
  <c r="AM626" i="15"/>
  <c r="AL626" i="15"/>
  <c r="AS625" i="15"/>
  <c r="AN625" i="15"/>
  <c r="AM625" i="15"/>
  <c r="AL625" i="15"/>
  <c r="AS624" i="15"/>
  <c r="AN624" i="15"/>
  <c r="AM624" i="15"/>
  <c r="AL624" i="15"/>
  <c r="AS623" i="15"/>
  <c r="AN623" i="15"/>
  <c r="AM623" i="15"/>
  <c r="AL623" i="15"/>
  <c r="AS622" i="15"/>
  <c r="AN622" i="15"/>
  <c r="AM622" i="15"/>
  <c r="AL622" i="15"/>
  <c r="AS621" i="15"/>
  <c r="AN621" i="15"/>
  <c r="AM621" i="15"/>
  <c r="AL621" i="15"/>
  <c r="AS620" i="15"/>
  <c r="AN620" i="15"/>
  <c r="AM620" i="15"/>
  <c r="AL620" i="15"/>
  <c r="AS619" i="15"/>
  <c r="AN619" i="15"/>
  <c r="AM619" i="15"/>
  <c r="AL619" i="15"/>
  <c r="AS618" i="15"/>
  <c r="AN618" i="15"/>
  <c r="AM618" i="15"/>
  <c r="AL618" i="15"/>
  <c r="AS617" i="15"/>
  <c r="AN617" i="15"/>
  <c r="AM617" i="15"/>
  <c r="AL617" i="15"/>
  <c r="AS616" i="15"/>
  <c r="AN616" i="15"/>
  <c r="AM616" i="15"/>
  <c r="AL616" i="15"/>
  <c r="AS615" i="15"/>
  <c r="AN615" i="15"/>
  <c r="AM615" i="15"/>
  <c r="AL615" i="15"/>
  <c r="AS614" i="15"/>
  <c r="AN614" i="15"/>
  <c r="AM614" i="15"/>
  <c r="AL614" i="15"/>
  <c r="AS613" i="15"/>
  <c r="AN613" i="15"/>
  <c r="AM613" i="15"/>
  <c r="AL613" i="15"/>
  <c r="AS612" i="15"/>
  <c r="AN612" i="15"/>
  <c r="AM612" i="15"/>
  <c r="AL612" i="15"/>
  <c r="AS611" i="15"/>
  <c r="AN611" i="15"/>
  <c r="AM611" i="15"/>
  <c r="AL611" i="15"/>
  <c r="AS610" i="15"/>
  <c r="AN610" i="15"/>
  <c r="AM610" i="15"/>
  <c r="AL610" i="15"/>
  <c r="AS609" i="15"/>
  <c r="AN609" i="15"/>
  <c r="AM609" i="15"/>
  <c r="AL609" i="15"/>
  <c r="AS608" i="15"/>
  <c r="AN608" i="15"/>
  <c r="AM608" i="15"/>
  <c r="AL608" i="15"/>
  <c r="AS607" i="15"/>
  <c r="AN607" i="15"/>
  <c r="AM607" i="15"/>
  <c r="AL607" i="15"/>
  <c r="AS606" i="15"/>
  <c r="AN606" i="15"/>
  <c r="AM606" i="15"/>
  <c r="AL606" i="15"/>
  <c r="AS605" i="15"/>
  <c r="AN605" i="15"/>
  <c r="AM605" i="15"/>
  <c r="AL605" i="15"/>
  <c r="AS604" i="15"/>
  <c r="AN604" i="15"/>
  <c r="AM604" i="15"/>
  <c r="AL604" i="15"/>
  <c r="AS603" i="15"/>
  <c r="AN603" i="15"/>
  <c r="AM603" i="15"/>
  <c r="AL603" i="15"/>
  <c r="AS602" i="15"/>
  <c r="AN602" i="15"/>
  <c r="AM602" i="15"/>
  <c r="AL602" i="15"/>
  <c r="AS601" i="15"/>
  <c r="AN601" i="15"/>
  <c r="AM601" i="15"/>
  <c r="AL601" i="15"/>
  <c r="AS600" i="15"/>
  <c r="AN600" i="15"/>
  <c r="AM600" i="15"/>
  <c r="AL600" i="15"/>
  <c r="AS599" i="15"/>
  <c r="AN599" i="15"/>
  <c r="AM599" i="15"/>
  <c r="AL599" i="15"/>
  <c r="AS598" i="15"/>
  <c r="AN598" i="15"/>
  <c r="AM598" i="15"/>
  <c r="AL598" i="15"/>
  <c r="AS597" i="15"/>
  <c r="AN597" i="15"/>
  <c r="AM597" i="15"/>
  <c r="AL597" i="15"/>
  <c r="AS596" i="15"/>
  <c r="AN596" i="15"/>
  <c r="AM596" i="15"/>
  <c r="AL596" i="15"/>
  <c r="AS595" i="15"/>
  <c r="AN595" i="15"/>
  <c r="AM595" i="15"/>
  <c r="AL595" i="15"/>
  <c r="AS594" i="15"/>
  <c r="AN594" i="15"/>
  <c r="AM594" i="15"/>
  <c r="AL594" i="15"/>
  <c r="AS593" i="15"/>
  <c r="AN593" i="15"/>
  <c r="AM593" i="15"/>
  <c r="AL593" i="15"/>
  <c r="AS592" i="15"/>
  <c r="AN592" i="15"/>
  <c r="AM592" i="15"/>
  <c r="AL592" i="15"/>
  <c r="AS591" i="15"/>
  <c r="AN591" i="15"/>
  <c r="AM591" i="15"/>
  <c r="AL591" i="15"/>
  <c r="AS590" i="15"/>
  <c r="AN590" i="15"/>
  <c r="AM590" i="15"/>
  <c r="AL590" i="15"/>
  <c r="AS589" i="15"/>
  <c r="AN589" i="15"/>
  <c r="AM589" i="15"/>
  <c r="AL589" i="15"/>
  <c r="AS588" i="15"/>
  <c r="AN588" i="15"/>
  <c r="AM588" i="15"/>
  <c r="AL588" i="15"/>
  <c r="AS587" i="15"/>
  <c r="AN587" i="15"/>
  <c r="AM587" i="15"/>
  <c r="AL587" i="15"/>
  <c r="AS586" i="15"/>
  <c r="AN586" i="15"/>
  <c r="AM586" i="15"/>
  <c r="AL586" i="15"/>
  <c r="AS585" i="15"/>
  <c r="AN585" i="15"/>
  <c r="AM585" i="15"/>
  <c r="AL585" i="15"/>
  <c r="AS584" i="15"/>
  <c r="AN584" i="15"/>
  <c r="AM584" i="15"/>
  <c r="AL584" i="15"/>
  <c r="AS583" i="15"/>
  <c r="AN583" i="15"/>
  <c r="AM583" i="15"/>
  <c r="AL583" i="15"/>
  <c r="AS582" i="15"/>
  <c r="AN582" i="15"/>
  <c r="AM582" i="15"/>
  <c r="AL582" i="15"/>
  <c r="AS581" i="15"/>
  <c r="AN581" i="15"/>
  <c r="AM581" i="15"/>
  <c r="AL581" i="15"/>
  <c r="AS580" i="15"/>
  <c r="AN580" i="15"/>
  <c r="AM580" i="15"/>
  <c r="AL580" i="15"/>
  <c r="AS579" i="15"/>
  <c r="AN579" i="15"/>
  <c r="AM579" i="15"/>
  <c r="AL579" i="15"/>
  <c r="AS578" i="15"/>
  <c r="AN578" i="15"/>
  <c r="AM578" i="15"/>
  <c r="AL578" i="15"/>
  <c r="AS577" i="15"/>
  <c r="AN577" i="15"/>
  <c r="AM577" i="15"/>
  <c r="AL577" i="15"/>
  <c r="AS576" i="15"/>
  <c r="AN576" i="15"/>
  <c r="AM576" i="15"/>
  <c r="AL576" i="15"/>
  <c r="AS575" i="15"/>
  <c r="AN575" i="15"/>
  <c r="AM575" i="15"/>
  <c r="AL575" i="15"/>
  <c r="AS574" i="15"/>
  <c r="AN574" i="15"/>
  <c r="AM574" i="15"/>
  <c r="AL574" i="15"/>
  <c r="AS573" i="15"/>
  <c r="AN573" i="15"/>
  <c r="AM573" i="15"/>
  <c r="AL573" i="15"/>
  <c r="AS572" i="15"/>
  <c r="AN572" i="15"/>
  <c r="AM572" i="15"/>
  <c r="AL572" i="15"/>
  <c r="AS571" i="15"/>
  <c r="AN571" i="15"/>
  <c r="AM571" i="15"/>
  <c r="AL571" i="15"/>
  <c r="AS570" i="15"/>
  <c r="AN570" i="15"/>
  <c r="AM570" i="15"/>
  <c r="AL570" i="15"/>
  <c r="AS569" i="15"/>
  <c r="AN569" i="15"/>
  <c r="AM569" i="15"/>
  <c r="AL569" i="15"/>
  <c r="AS568" i="15"/>
  <c r="AN568" i="15"/>
  <c r="AM568" i="15"/>
  <c r="AL568" i="15"/>
  <c r="AS567" i="15"/>
  <c r="AN567" i="15"/>
  <c r="AM567" i="15"/>
  <c r="AL567" i="15"/>
  <c r="AS566" i="15"/>
  <c r="AN566" i="15"/>
  <c r="AM566" i="15"/>
  <c r="AL566" i="15"/>
  <c r="AS565" i="15"/>
  <c r="AN565" i="15"/>
  <c r="AM565" i="15"/>
  <c r="AL565" i="15"/>
  <c r="AS564" i="15"/>
  <c r="AN564" i="15"/>
  <c r="AM564" i="15"/>
  <c r="AL564" i="15"/>
  <c r="AS563" i="15"/>
  <c r="AN563" i="15"/>
  <c r="AM563" i="15"/>
  <c r="AL563" i="15"/>
  <c r="AS562" i="15"/>
  <c r="AN562" i="15"/>
  <c r="AM562" i="15"/>
  <c r="AL562" i="15"/>
  <c r="AS561" i="15"/>
  <c r="AN561" i="15"/>
  <c r="AM561" i="15"/>
  <c r="AL561" i="15"/>
  <c r="AS560" i="15"/>
  <c r="AN560" i="15"/>
  <c r="AM560" i="15"/>
  <c r="AL560" i="15"/>
  <c r="AS559" i="15"/>
  <c r="AN559" i="15"/>
  <c r="AM559" i="15"/>
  <c r="AL559" i="15"/>
  <c r="AS558" i="15"/>
  <c r="AN558" i="15"/>
  <c r="AM558" i="15"/>
  <c r="AL558" i="15"/>
  <c r="AS557" i="15"/>
  <c r="AN557" i="15"/>
  <c r="AM557" i="15"/>
  <c r="AL557" i="15"/>
  <c r="AS556" i="15"/>
  <c r="AN556" i="15"/>
  <c r="AM556" i="15"/>
  <c r="AL556" i="15"/>
  <c r="AS555" i="15"/>
  <c r="AN555" i="15"/>
  <c r="AM555" i="15"/>
  <c r="AL555" i="15"/>
  <c r="AS554" i="15"/>
  <c r="AN554" i="15"/>
  <c r="AM554" i="15"/>
  <c r="AL554" i="15"/>
  <c r="AS553" i="15"/>
  <c r="AN553" i="15"/>
  <c r="AM553" i="15"/>
  <c r="AL553" i="15"/>
  <c r="AS552" i="15"/>
  <c r="AN552" i="15"/>
  <c r="AM552" i="15"/>
  <c r="AL552" i="15"/>
  <c r="AS551" i="15"/>
  <c r="AN551" i="15"/>
  <c r="AM551" i="15"/>
  <c r="AL551" i="15"/>
  <c r="AS550" i="15"/>
  <c r="AN550" i="15"/>
  <c r="AM550" i="15"/>
  <c r="AL550" i="15"/>
  <c r="AS549" i="15"/>
  <c r="AN549" i="15"/>
  <c r="AM549" i="15"/>
  <c r="AL549" i="15"/>
  <c r="AS548" i="15"/>
  <c r="AN548" i="15"/>
  <c r="AM548" i="15"/>
  <c r="AL548" i="15"/>
  <c r="AS547" i="15"/>
  <c r="AN547" i="15"/>
  <c r="AM547" i="15"/>
  <c r="AL547" i="15"/>
  <c r="AS546" i="15"/>
  <c r="AN546" i="15"/>
  <c r="AM546" i="15"/>
  <c r="AL546" i="15"/>
  <c r="AS545" i="15"/>
  <c r="AN545" i="15"/>
  <c r="AM545" i="15"/>
  <c r="AL545" i="15"/>
  <c r="AS544" i="15"/>
  <c r="AN544" i="15"/>
  <c r="AM544" i="15"/>
  <c r="AL544" i="15"/>
  <c r="AS543" i="15"/>
  <c r="AN543" i="15"/>
  <c r="AM543" i="15"/>
  <c r="AL543" i="15"/>
  <c r="AS542" i="15"/>
  <c r="AN542" i="15"/>
  <c r="AM542" i="15"/>
  <c r="AL542" i="15"/>
  <c r="AS541" i="15"/>
  <c r="AN541" i="15"/>
  <c r="AM541" i="15"/>
  <c r="AL541" i="15"/>
  <c r="AS540" i="15"/>
  <c r="AN540" i="15"/>
  <c r="AM540" i="15"/>
  <c r="AL540" i="15"/>
  <c r="AS539" i="15"/>
  <c r="AN539" i="15"/>
  <c r="AM539" i="15"/>
  <c r="AL539" i="15"/>
  <c r="AS538" i="15"/>
  <c r="AN538" i="15"/>
  <c r="AM538" i="15"/>
  <c r="AL538" i="15"/>
  <c r="AS537" i="15"/>
  <c r="AN537" i="15"/>
  <c r="AM537" i="15"/>
  <c r="AL537" i="15"/>
  <c r="AS536" i="15"/>
  <c r="AN536" i="15"/>
  <c r="AM536" i="15"/>
  <c r="AL536" i="15"/>
  <c r="AS535" i="15"/>
  <c r="AN535" i="15"/>
  <c r="AM535" i="15"/>
  <c r="AL535" i="15"/>
  <c r="AS534" i="15"/>
  <c r="AN534" i="15"/>
  <c r="AM534" i="15"/>
  <c r="AL534" i="15"/>
  <c r="AS533" i="15"/>
  <c r="AN533" i="15"/>
  <c r="AM533" i="15"/>
  <c r="AL533" i="15"/>
  <c r="AS532" i="15"/>
  <c r="AN532" i="15"/>
  <c r="AM532" i="15"/>
  <c r="AL532" i="15"/>
  <c r="AS531" i="15"/>
  <c r="AN531" i="15"/>
  <c r="AM531" i="15"/>
  <c r="AL531" i="15"/>
  <c r="AS530" i="15"/>
  <c r="AN530" i="15"/>
  <c r="AM530" i="15"/>
  <c r="AL530" i="15"/>
  <c r="AS529" i="15"/>
  <c r="AN529" i="15"/>
  <c r="AM529" i="15"/>
  <c r="AL529" i="15"/>
  <c r="AS528" i="15"/>
  <c r="AN528" i="15"/>
  <c r="AM528" i="15"/>
  <c r="AL528" i="15"/>
  <c r="AS527" i="15"/>
  <c r="AN527" i="15"/>
  <c r="AM527" i="15"/>
  <c r="AL527" i="15"/>
  <c r="AS526" i="15"/>
  <c r="AN526" i="15"/>
  <c r="AM526" i="15"/>
  <c r="AL526" i="15"/>
  <c r="AS525" i="15"/>
  <c r="AN525" i="15"/>
  <c r="AM525" i="15"/>
  <c r="AL525" i="15"/>
  <c r="AS524" i="15"/>
  <c r="AN524" i="15"/>
  <c r="AM524" i="15"/>
  <c r="AL524" i="15"/>
  <c r="AS523" i="15"/>
  <c r="AN523" i="15"/>
  <c r="AM523" i="15"/>
  <c r="AL523" i="15"/>
  <c r="AS522" i="15"/>
  <c r="AN522" i="15"/>
  <c r="AM522" i="15"/>
  <c r="AL522" i="15"/>
  <c r="AS521" i="15"/>
  <c r="AN521" i="15"/>
  <c r="AM521" i="15"/>
  <c r="AL521" i="15"/>
  <c r="AS520" i="15"/>
  <c r="AN520" i="15"/>
  <c r="AM520" i="15"/>
  <c r="AL520" i="15"/>
  <c r="AS519" i="15"/>
  <c r="AN519" i="15"/>
  <c r="AM519" i="15"/>
  <c r="AL519" i="15"/>
  <c r="AS518" i="15"/>
  <c r="AN518" i="15"/>
  <c r="AM518" i="15"/>
  <c r="AL518" i="15"/>
  <c r="AS517" i="15"/>
  <c r="AN517" i="15"/>
  <c r="AM517" i="15"/>
  <c r="AL517" i="15"/>
  <c r="AS516" i="15"/>
  <c r="AN516" i="15"/>
  <c r="AM516" i="15"/>
  <c r="AL516" i="15"/>
  <c r="AS515" i="15"/>
  <c r="AN515" i="15"/>
  <c r="AM515" i="15"/>
  <c r="AL515" i="15"/>
  <c r="AS514" i="15"/>
  <c r="AN514" i="15"/>
  <c r="AM514" i="15"/>
  <c r="AL514" i="15"/>
  <c r="AS513" i="15"/>
  <c r="AN513" i="15"/>
  <c r="AM513" i="15"/>
  <c r="AL513" i="15"/>
  <c r="AS512" i="15"/>
  <c r="AN512" i="15"/>
  <c r="AM512" i="15"/>
  <c r="AL512" i="15"/>
  <c r="AS511" i="15"/>
  <c r="AN511" i="15"/>
  <c r="AM511" i="15"/>
  <c r="AL511" i="15"/>
  <c r="AS510" i="15"/>
  <c r="AN510" i="15"/>
  <c r="AM510" i="15"/>
  <c r="AL510" i="15"/>
  <c r="AS509" i="15"/>
  <c r="AN509" i="15"/>
  <c r="AM509" i="15"/>
  <c r="AL509" i="15"/>
  <c r="AS508" i="15"/>
  <c r="AN508" i="15"/>
  <c r="AM508" i="15"/>
  <c r="AL508" i="15"/>
  <c r="AS507" i="15"/>
  <c r="AN507" i="15"/>
  <c r="AM507" i="15"/>
  <c r="AL507" i="15"/>
  <c r="AS506" i="15"/>
  <c r="AN506" i="15"/>
  <c r="AM506" i="15"/>
  <c r="AL506" i="15"/>
  <c r="AS505" i="15"/>
  <c r="AN505" i="15"/>
  <c r="AM505" i="15"/>
  <c r="AL505" i="15"/>
  <c r="AS504" i="15"/>
  <c r="AN504" i="15"/>
  <c r="AM504" i="15"/>
  <c r="AL504" i="15"/>
  <c r="AS503" i="15"/>
  <c r="AN503" i="15"/>
  <c r="AM503" i="15"/>
  <c r="AL503" i="15"/>
  <c r="AS502" i="15"/>
  <c r="AN502" i="15"/>
  <c r="AM502" i="15"/>
  <c r="AL502" i="15"/>
  <c r="AS501" i="15"/>
  <c r="AN501" i="15"/>
  <c r="AM501" i="15"/>
  <c r="AL501" i="15"/>
  <c r="AS500" i="15"/>
  <c r="AN500" i="15"/>
  <c r="AM500" i="15"/>
  <c r="AL500" i="15"/>
  <c r="AS499" i="15"/>
  <c r="AN499" i="15"/>
  <c r="AM499" i="15"/>
  <c r="AL499" i="15"/>
  <c r="AS498" i="15"/>
  <c r="AN498" i="15"/>
  <c r="AM498" i="15"/>
  <c r="AL498" i="15"/>
  <c r="AS497" i="15"/>
  <c r="AN497" i="15"/>
  <c r="AM497" i="15"/>
  <c r="AL497" i="15"/>
  <c r="AS496" i="15"/>
  <c r="AN496" i="15"/>
  <c r="AM496" i="15"/>
  <c r="AL496" i="15"/>
  <c r="AS495" i="15"/>
  <c r="AN495" i="15"/>
  <c r="AM495" i="15"/>
  <c r="AL495" i="15"/>
  <c r="AS494" i="15"/>
  <c r="AN494" i="15"/>
  <c r="AM494" i="15"/>
  <c r="AL494" i="15"/>
  <c r="AS493" i="15"/>
  <c r="AN493" i="15"/>
  <c r="AM493" i="15"/>
  <c r="AL493" i="15"/>
  <c r="AS492" i="15"/>
  <c r="AN492" i="15"/>
  <c r="AM492" i="15"/>
  <c r="AL492" i="15"/>
  <c r="AS491" i="15"/>
  <c r="AN491" i="15"/>
  <c r="AM491" i="15"/>
  <c r="AL491" i="15"/>
  <c r="AS490" i="15"/>
  <c r="AN490" i="15"/>
  <c r="AM490" i="15"/>
  <c r="AL490" i="15"/>
  <c r="AS489" i="15"/>
  <c r="AN489" i="15"/>
  <c r="AM489" i="15"/>
  <c r="AL489" i="15"/>
  <c r="AS488" i="15"/>
  <c r="AN488" i="15"/>
  <c r="AM488" i="15"/>
  <c r="AL488" i="15"/>
  <c r="AS487" i="15"/>
  <c r="AN487" i="15"/>
  <c r="AM487" i="15"/>
  <c r="AL487" i="15"/>
  <c r="AS486" i="15"/>
  <c r="AN486" i="15"/>
  <c r="AM486" i="15"/>
  <c r="AL486" i="15"/>
  <c r="AS485" i="15"/>
  <c r="AN485" i="15"/>
  <c r="AM485" i="15"/>
  <c r="AL485" i="15"/>
  <c r="AS484" i="15"/>
  <c r="AN484" i="15"/>
  <c r="AM484" i="15"/>
  <c r="AL484" i="15"/>
  <c r="AS483" i="15"/>
  <c r="AN483" i="15"/>
  <c r="AM483" i="15"/>
  <c r="AL483" i="15"/>
  <c r="AS482" i="15"/>
  <c r="AN482" i="15"/>
  <c r="AM482" i="15"/>
  <c r="AL482" i="15"/>
  <c r="AS481" i="15"/>
  <c r="AN481" i="15"/>
  <c r="AM481" i="15"/>
  <c r="AL481" i="15"/>
  <c r="AS480" i="15"/>
  <c r="AN480" i="15"/>
  <c r="AM480" i="15"/>
  <c r="AL480" i="15"/>
  <c r="AS479" i="15"/>
  <c r="AN479" i="15"/>
  <c r="AM479" i="15"/>
  <c r="AL479" i="15"/>
  <c r="AS478" i="15"/>
  <c r="AN478" i="15"/>
  <c r="AM478" i="15"/>
  <c r="AL478" i="15"/>
  <c r="AS477" i="15"/>
  <c r="AN477" i="15"/>
  <c r="AM477" i="15"/>
  <c r="AL477" i="15"/>
  <c r="AS476" i="15"/>
  <c r="AN476" i="15"/>
  <c r="AM476" i="15"/>
  <c r="AL476" i="15"/>
  <c r="AS475" i="15"/>
  <c r="AN475" i="15"/>
  <c r="AM475" i="15"/>
  <c r="AL475" i="15"/>
  <c r="AS474" i="15"/>
  <c r="AN474" i="15"/>
  <c r="AM474" i="15"/>
  <c r="AL474" i="15"/>
  <c r="AS473" i="15"/>
  <c r="AN473" i="15"/>
  <c r="AM473" i="15"/>
  <c r="AL473" i="15"/>
  <c r="AS472" i="15"/>
  <c r="AN472" i="15"/>
  <c r="AM472" i="15"/>
  <c r="AL472" i="15"/>
  <c r="AS471" i="15"/>
  <c r="AN471" i="15"/>
  <c r="AM471" i="15"/>
  <c r="AL471" i="15"/>
  <c r="AS470" i="15"/>
  <c r="AN470" i="15"/>
  <c r="AM470" i="15"/>
  <c r="AL470" i="15"/>
  <c r="AS469" i="15"/>
  <c r="AN469" i="15"/>
  <c r="AM469" i="15"/>
  <c r="AL469" i="15"/>
  <c r="AS468" i="15"/>
  <c r="AN468" i="15"/>
  <c r="AM468" i="15"/>
  <c r="AL468" i="15"/>
  <c r="AS467" i="15"/>
  <c r="AN467" i="15"/>
  <c r="AM467" i="15"/>
  <c r="AL467" i="15"/>
  <c r="AS466" i="15"/>
  <c r="AN466" i="15"/>
  <c r="AM466" i="15"/>
  <c r="AL466" i="15"/>
  <c r="AS465" i="15"/>
  <c r="AN465" i="15"/>
  <c r="AM465" i="15"/>
  <c r="AL465" i="15"/>
  <c r="AS464" i="15"/>
  <c r="AN464" i="15"/>
  <c r="AM464" i="15"/>
  <c r="AL464" i="15"/>
  <c r="AS463" i="15"/>
  <c r="AN463" i="15"/>
  <c r="AM463" i="15"/>
  <c r="AL463" i="15"/>
  <c r="AS462" i="15"/>
  <c r="AN462" i="15"/>
  <c r="AM462" i="15"/>
  <c r="AL462" i="15"/>
  <c r="AS461" i="15"/>
  <c r="AN461" i="15"/>
  <c r="AM461" i="15"/>
  <c r="AL461" i="15"/>
  <c r="AS460" i="15"/>
  <c r="AN460" i="15"/>
  <c r="AM460" i="15"/>
  <c r="AL460" i="15"/>
  <c r="AS459" i="15"/>
  <c r="AN459" i="15"/>
  <c r="AM459" i="15"/>
  <c r="AL459" i="15"/>
  <c r="AS458" i="15"/>
  <c r="AN458" i="15"/>
  <c r="AM458" i="15"/>
  <c r="AL458" i="15"/>
  <c r="AS457" i="15"/>
  <c r="AN457" i="15"/>
  <c r="AM457" i="15"/>
  <c r="AL457" i="15"/>
  <c r="AS456" i="15"/>
  <c r="AN456" i="15"/>
  <c r="AM456" i="15"/>
  <c r="AL456" i="15"/>
  <c r="AS455" i="15"/>
  <c r="AN455" i="15"/>
  <c r="AM455" i="15"/>
  <c r="AL455" i="15"/>
  <c r="AS454" i="15"/>
  <c r="AN454" i="15"/>
  <c r="AM454" i="15"/>
  <c r="AL454" i="15"/>
  <c r="AS453" i="15"/>
  <c r="AN453" i="15"/>
  <c r="AM453" i="15"/>
  <c r="AL453" i="15"/>
  <c r="AS452" i="15"/>
  <c r="AN452" i="15"/>
  <c r="AM452" i="15"/>
  <c r="AL452" i="15"/>
  <c r="AS451" i="15"/>
  <c r="AN451" i="15"/>
  <c r="AM451" i="15"/>
  <c r="AL451" i="15"/>
  <c r="AS450" i="15"/>
  <c r="AN450" i="15"/>
  <c r="AM450" i="15"/>
  <c r="AL450" i="15"/>
  <c r="AS449" i="15"/>
  <c r="AN449" i="15"/>
  <c r="AM449" i="15"/>
  <c r="AL449" i="15"/>
  <c r="AS448" i="15"/>
  <c r="AN448" i="15"/>
  <c r="AM448" i="15"/>
  <c r="AL448" i="15"/>
  <c r="AS447" i="15"/>
  <c r="AN447" i="15"/>
  <c r="AM447" i="15"/>
  <c r="AL447" i="15"/>
  <c r="AS446" i="15"/>
  <c r="AN446" i="15"/>
  <c r="AM446" i="15"/>
  <c r="AL446" i="15"/>
  <c r="AS445" i="15"/>
  <c r="AN445" i="15"/>
  <c r="AM445" i="15"/>
  <c r="AL445" i="15"/>
  <c r="AS444" i="15"/>
  <c r="AN444" i="15"/>
  <c r="AM444" i="15"/>
  <c r="AL444" i="15"/>
  <c r="AS443" i="15"/>
  <c r="AN443" i="15"/>
  <c r="AM443" i="15"/>
  <c r="AL443" i="15"/>
  <c r="AS442" i="15"/>
  <c r="AN442" i="15"/>
  <c r="AM442" i="15"/>
  <c r="AL442" i="15"/>
  <c r="AS441" i="15"/>
  <c r="AN441" i="15"/>
  <c r="AM441" i="15"/>
  <c r="AL441" i="15"/>
  <c r="AS440" i="15"/>
  <c r="AN440" i="15"/>
  <c r="AM440" i="15"/>
  <c r="AL440" i="15"/>
  <c r="AS439" i="15"/>
  <c r="AN439" i="15"/>
  <c r="AM439" i="15"/>
  <c r="AL439" i="15"/>
  <c r="AS438" i="15"/>
  <c r="AN438" i="15"/>
  <c r="AM438" i="15"/>
  <c r="AL438" i="15"/>
  <c r="AS437" i="15"/>
  <c r="AN437" i="15"/>
  <c r="AM437" i="15"/>
  <c r="AL437" i="15"/>
  <c r="AS436" i="15"/>
  <c r="AN436" i="15"/>
  <c r="AM436" i="15"/>
  <c r="AL436" i="15"/>
  <c r="AS435" i="15"/>
  <c r="AN435" i="15"/>
  <c r="AM435" i="15"/>
  <c r="AL435" i="15"/>
  <c r="AS434" i="15"/>
  <c r="AN434" i="15"/>
  <c r="AM434" i="15"/>
  <c r="AL434" i="15"/>
  <c r="AS433" i="15"/>
  <c r="AN433" i="15"/>
  <c r="AM433" i="15"/>
  <c r="AL433" i="15"/>
  <c r="AS432" i="15"/>
  <c r="AN432" i="15"/>
  <c r="AM432" i="15"/>
  <c r="AL432" i="15"/>
  <c r="AS431" i="15"/>
  <c r="AN431" i="15"/>
  <c r="AM431" i="15"/>
  <c r="AL431" i="15"/>
  <c r="AS430" i="15"/>
  <c r="AN430" i="15"/>
  <c r="AM430" i="15"/>
  <c r="AL430" i="15"/>
  <c r="AS429" i="15"/>
  <c r="AN429" i="15"/>
  <c r="AM429" i="15"/>
  <c r="AL429" i="15"/>
  <c r="AS428" i="15"/>
  <c r="AN428" i="15"/>
  <c r="AM428" i="15"/>
  <c r="AL428" i="15"/>
  <c r="AS427" i="15"/>
  <c r="AN427" i="15"/>
  <c r="AM427" i="15"/>
  <c r="AL427" i="15"/>
  <c r="AS426" i="15"/>
  <c r="AN426" i="15"/>
  <c r="AM426" i="15"/>
  <c r="AL426" i="15"/>
  <c r="AS425" i="15"/>
  <c r="AN425" i="15"/>
  <c r="AM425" i="15"/>
  <c r="AL425" i="15"/>
  <c r="AS424" i="15"/>
  <c r="AN424" i="15"/>
  <c r="AM424" i="15"/>
  <c r="AL424" i="15"/>
  <c r="AS423" i="15"/>
  <c r="AN423" i="15"/>
  <c r="AM423" i="15"/>
  <c r="AL423" i="15"/>
  <c r="AS422" i="15"/>
  <c r="AN422" i="15"/>
  <c r="AM422" i="15"/>
  <c r="AL422" i="15"/>
  <c r="AS421" i="15"/>
  <c r="AN421" i="15"/>
  <c r="AM421" i="15"/>
  <c r="AL421" i="15"/>
  <c r="AS420" i="15"/>
  <c r="AN420" i="15"/>
  <c r="AM420" i="15"/>
  <c r="AL420" i="15"/>
  <c r="AS419" i="15"/>
  <c r="AN419" i="15"/>
  <c r="AM419" i="15"/>
  <c r="AL419" i="15"/>
  <c r="AS418" i="15"/>
  <c r="AN418" i="15"/>
  <c r="AM418" i="15"/>
  <c r="AL418" i="15"/>
  <c r="AS417" i="15"/>
  <c r="AN417" i="15"/>
  <c r="AM417" i="15"/>
  <c r="AL417" i="15"/>
  <c r="AS416" i="15"/>
  <c r="AN416" i="15"/>
  <c r="AM416" i="15"/>
  <c r="AL416" i="15"/>
  <c r="AS415" i="15"/>
  <c r="AN415" i="15"/>
  <c r="AM415" i="15"/>
  <c r="AL415" i="15"/>
  <c r="AS414" i="15"/>
  <c r="AN414" i="15"/>
  <c r="AM414" i="15"/>
  <c r="AL414" i="15"/>
  <c r="AS413" i="15"/>
  <c r="AN413" i="15"/>
  <c r="AM413" i="15"/>
  <c r="AL413" i="15"/>
  <c r="AS412" i="15"/>
  <c r="AN412" i="15"/>
  <c r="AM412" i="15"/>
  <c r="AL412" i="15"/>
  <c r="AS411" i="15"/>
  <c r="AN411" i="15"/>
  <c r="AM411" i="15"/>
  <c r="AL411" i="15"/>
  <c r="AS410" i="15"/>
  <c r="AN410" i="15"/>
  <c r="AM410" i="15"/>
  <c r="AL410" i="15"/>
  <c r="AS409" i="15"/>
  <c r="AN409" i="15"/>
  <c r="AM409" i="15"/>
  <c r="AL409" i="15"/>
  <c r="AS408" i="15"/>
  <c r="AN408" i="15"/>
  <c r="AM408" i="15"/>
  <c r="AL408" i="15"/>
  <c r="AS407" i="15"/>
  <c r="AN407" i="15"/>
  <c r="AM407" i="15"/>
  <c r="AL407" i="15"/>
  <c r="AS406" i="15"/>
  <c r="AN406" i="15"/>
  <c r="AM406" i="15"/>
  <c r="AL406" i="15"/>
  <c r="AS405" i="15"/>
  <c r="AN405" i="15"/>
  <c r="AM405" i="15"/>
  <c r="AL405" i="15"/>
  <c r="AS404" i="15"/>
  <c r="AN404" i="15"/>
  <c r="AM404" i="15"/>
  <c r="AL404" i="15"/>
  <c r="AS403" i="15"/>
  <c r="AN403" i="15"/>
  <c r="AM403" i="15"/>
  <c r="AL403" i="15"/>
  <c r="AS402" i="15"/>
  <c r="AN402" i="15"/>
  <c r="AM402" i="15"/>
  <c r="AL402" i="15"/>
  <c r="AS401" i="15"/>
  <c r="AN401" i="15"/>
  <c r="AM401" i="15"/>
  <c r="AL401" i="15"/>
  <c r="AS400" i="15"/>
  <c r="AN400" i="15"/>
  <c r="AM400" i="15"/>
  <c r="AL400" i="15"/>
  <c r="AS399" i="15"/>
  <c r="AN399" i="15"/>
  <c r="AM399" i="15"/>
  <c r="AL399" i="15"/>
  <c r="AS398" i="15"/>
  <c r="AN398" i="15"/>
  <c r="AM398" i="15"/>
  <c r="AL398" i="15"/>
  <c r="AS397" i="15"/>
  <c r="AN397" i="15"/>
  <c r="AM397" i="15"/>
  <c r="AL397" i="15"/>
  <c r="AS396" i="15"/>
  <c r="AN396" i="15"/>
  <c r="AM396" i="15"/>
  <c r="AL396" i="15"/>
  <c r="AS395" i="15"/>
  <c r="AN395" i="15"/>
  <c r="AM395" i="15"/>
  <c r="AL395" i="15"/>
  <c r="AS394" i="15"/>
  <c r="AN394" i="15"/>
  <c r="AM394" i="15"/>
  <c r="AL394" i="15"/>
  <c r="AS393" i="15"/>
  <c r="AN393" i="15"/>
  <c r="AM393" i="15"/>
  <c r="AL393" i="15"/>
  <c r="AS392" i="15"/>
  <c r="AN392" i="15"/>
  <c r="AM392" i="15"/>
  <c r="AL392" i="15"/>
  <c r="AS391" i="15"/>
  <c r="AN391" i="15"/>
  <c r="AM391" i="15"/>
  <c r="AL391" i="15"/>
  <c r="AS390" i="15"/>
  <c r="AN390" i="15"/>
  <c r="AM390" i="15"/>
  <c r="AL390" i="15"/>
  <c r="AS389" i="15"/>
  <c r="AN389" i="15"/>
  <c r="AM389" i="15"/>
  <c r="AL389" i="15"/>
  <c r="AS388" i="15"/>
  <c r="AN388" i="15"/>
  <c r="AM388" i="15"/>
  <c r="AL388" i="15"/>
  <c r="AS387" i="15"/>
  <c r="AN387" i="15"/>
  <c r="AM387" i="15"/>
  <c r="AL387" i="15"/>
  <c r="AS386" i="15"/>
  <c r="AN386" i="15"/>
  <c r="AM386" i="15"/>
  <c r="AL386" i="15"/>
  <c r="AS385" i="15"/>
  <c r="AN385" i="15"/>
  <c r="AM385" i="15"/>
  <c r="AL385" i="15"/>
  <c r="AS384" i="15"/>
  <c r="AN384" i="15"/>
  <c r="AM384" i="15"/>
  <c r="AL384" i="15"/>
  <c r="AS383" i="15"/>
  <c r="AN383" i="15"/>
  <c r="AM383" i="15"/>
  <c r="AL383" i="15"/>
  <c r="AS382" i="15"/>
  <c r="AN382" i="15"/>
  <c r="AM382" i="15"/>
  <c r="AL382" i="15"/>
  <c r="AS381" i="15"/>
  <c r="AN381" i="15"/>
  <c r="AM381" i="15"/>
  <c r="AL381" i="15"/>
  <c r="AS380" i="15"/>
  <c r="AN380" i="15"/>
  <c r="AM380" i="15"/>
  <c r="AL380" i="15"/>
  <c r="AS379" i="15"/>
  <c r="AN379" i="15"/>
  <c r="AM379" i="15"/>
  <c r="AL379" i="15"/>
  <c r="AS378" i="15"/>
  <c r="AN378" i="15"/>
  <c r="AM378" i="15"/>
  <c r="AL378" i="15"/>
  <c r="AS377" i="15"/>
  <c r="AN377" i="15"/>
  <c r="AM377" i="15"/>
  <c r="AL377" i="15"/>
  <c r="AS376" i="15"/>
  <c r="AN376" i="15"/>
  <c r="AM376" i="15"/>
  <c r="AL376" i="15"/>
  <c r="AS375" i="15"/>
  <c r="AN375" i="15"/>
  <c r="AM375" i="15"/>
  <c r="AL375" i="15"/>
  <c r="AS374" i="15"/>
  <c r="AN374" i="15"/>
  <c r="AM374" i="15"/>
  <c r="AL374" i="15"/>
  <c r="AS373" i="15"/>
  <c r="AN373" i="15"/>
  <c r="AM373" i="15"/>
  <c r="AL373" i="15"/>
  <c r="AS372" i="15"/>
  <c r="AN372" i="15"/>
  <c r="AM372" i="15"/>
  <c r="AL372" i="15"/>
  <c r="AS371" i="15"/>
  <c r="AN371" i="15"/>
  <c r="AM371" i="15"/>
  <c r="AL371" i="15"/>
  <c r="AS370" i="15"/>
  <c r="AN370" i="15"/>
  <c r="AM370" i="15"/>
  <c r="AL370" i="15"/>
  <c r="AS369" i="15"/>
  <c r="AN369" i="15"/>
  <c r="AM369" i="15"/>
  <c r="AL369" i="15"/>
  <c r="AS368" i="15"/>
  <c r="AN368" i="15"/>
  <c r="AM368" i="15"/>
  <c r="AL368" i="15"/>
  <c r="AS367" i="15"/>
  <c r="AN367" i="15"/>
  <c r="AM367" i="15"/>
  <c r="AL367" i="15"/>
  <c r="AS366" i="15"/>
  <c r="AN366" i="15"/>
  <c r="AM366" i="15"/>
  <c r="AL366" i="15"/>
  <c r="AS365" i="15"/>
  <c r="AN365" i="15"/>
  <c r="AM365" i="15"/>
  <c r="AL365" i="15"/>
  <c r="AS364" i="15"/>
  <c r="AN364" i="15"/>
  <c r="AM364" i="15"/>
  <c r="AL364" i="15"/>
  <c r="AS363" i="15"/>
  <c r="AN363" i="15"/>
  <c r="AM363" i="15"/>
  <c r="AL363" i="15"/>
  <c r="AS362" i="15"/>
  <c r="AN362" i="15"/>
  <c r="AM362" i="15"/>
  <c r="AL362" i="15"/>
  <c r="AS361" i="15"/>
  <c r="AN361" i="15"/>
  <c r="AM361" i="15"/>
  <c r="AL361" i="15"/>
  <c r="AS360" i="15"/>
  <c r="AN360" i="15"/>
  <c r="AM360" i="15"/>
  <c r="AL360" i="15"/>
  <c r="AS359" i="15"/>
  <c r="AN359" i="15"/>
  <c r="AM359" i="15"/>
  <c r="AL359" i="15"/>
  <c r="AS358" i="15"/>
  <c r="AN358" i="15"/>
  <c r="AM358" i="15"/>
  <c r="AL358" i="15"/>
  <c r="AS357" i="15"/>
  <c r="AN357" i="15"/>
  <c r="AM357" i="15"/>
  <c r="AL357" i="15"/>
  <c r="AS356" i="15"/>
  <c r="AN356" i="15"/>
  <c r="AM356" i="15"/>
  <c r="AL356" i="15"/>
  <c r="AS355" i="15"/>
  <c r="AN355" i="15"/>
  <c r="AM355" i="15"/>
  <c r="AL355" i="15"/>
  <c r="AS354" i="15"/>
  <c r="AN354" i="15"/>
  <c r="AM354" i="15"/>
  <c r="AL354" i="15"/>
  <c r="AS353" i="15"/>
  <c r="AN353" i="15"/>
  <c r="AM353" i="15"/>
  <c r="AL353" i="15"/>
  <c r="AS352" i="15"/>
  <c r="AN352" i="15"/>
  <c r="AM352" i="15"/>
  <c r="AL352" i="15"/>
  <c r="AS351" i="15"/>
  <c r="AN351" i="15"/>
  <c r="AM351" i="15"/>
  <c r="AL351" i="15"/>
  <c r="AS350" i="15"/>
  <c r="AN350" i="15"/>
  <c r="AM350" i="15"/>
  <c r="AL350" i="15"/>
  <c r="AS349" i="15"/>
  <c r="AN349" i="15"/>
  <c r="AM349" i="15"/>
  <c r="AL349" i="15"/>
  <c r="AS348" i="15"/>
  <c r="AN348" i="15"/>
  <c r="AM348" i="15"/>
  <c r="AL348" i="15"/>
  <c r="AS347" i="15"/>
  <c r="AN347" i="15"/>
  <c r="AM347" i="15"/>
  <c r="AL347" i="15"/>
  <c r="AS346" i="15"/>
  <c r="AN346" i="15"/>
  <c r="AM346" i="15"/>
  <c r="AL346" i="15"/>
  <c r="AS345" i="15"/>
  <c r="AN345" i="15"/>
  <c r="AM345" i="15"/>
  <c r="AL345" i="15"/>
  <c r="AS344" i="15"/>
  <c r="AN344" i="15"/>
  <c r="AM344" i="15"/>
  <c r="AL344" i="15"/>
  <c r="AS343" i="15"/>
  <c r="AN343" i="15"/>
  <c r="AM343" i="15"/>
  <c r="AL343" i="15"/>
  <c r="AS342" i="15"/>
  <c r="AN342" i="15"/>
  <c r="AM342" i="15"/>
  <c r="AL342" i="15"/>
  <c r="AS341" i="15"/>
  <c r="AN341" i="15"/>
  <c r="AM341" i="15"/>
  <c r="AL341" i="15"/>
  <c r="AS340" i="15"/>
  <c r="AN340" i="15"/>
  <c r="AM340" i="15"/>
  <c r="AL340" i="15"/>
  <c r="AS339" i="15"/>
  <c r="AN339" i="15"/>
  <c r="AM339" i="15"/>
  <c r="AL339" i="15"/>
  <c r="AS338" i="15"/>
  <c r="AN338" i="15"/>
  <c r="AM338" i="15"/>
  <c r="AL338" i="15"/>
  <c r="AS337" i="15"/>
  <c r="AN337" i="15"/>
  <c r="AM337" i="15"/>
  <c r="AL337" i="15"/>
  <c r="AS336" i="15"/>
  <c r="AN336" i="15"/>
  <c r="AM336" i="15"/>
  <c r="AL336" i="15"/>
  <c r="AS335" i="15"/>
  <c r="AN335" i="15"/>
  <c r="AM335" i="15"/>
  <c r="AL335" i="15"/>
  <c r="AS334" i="15"/>
  <c r="AN334" i="15"/>
  <c r="AM334" i="15"/>
  <c r="AL334" i="15"/>
  <c r="AS333" i="15"/>
  <c r="AN333" i="15"/>
  <c r="AM333" i="15"/>
  <c r="AL333" i="15"/>
  <c r="AS332" i="15"/>
  <c r="AN332" i="15"/>
  <c r="AM332" i="15"/>
  <c r="AL332" i="15"/>
  <c r="AS331" i="15"/>
  <c r="AN331" i="15"/>
  <c r="AM331" i="15"/>
  <c r="AL331" i="15"/>
  <c r="AS330" i="15"/>
  <c r="AN330" i="15"/>
  <c r="AM330" i="15"/>
  <c r="AL330" i="15"/>
  <c r="AS329" i="15"/>
  <c r="AN329" i="15"/>
  <c r="AM329" i="15"/>
  <c r="AL329" i="15"/>
  <c r="AS328" i="15"/>
  <c r="AN328" i="15"/>
  <c r="AM328" i="15"/>
  <c r="AL328" i="15"/>
  <c r="AS327" i="15"/>
  <c r="AN327" i="15"/>
  <c r="AM327" i="15"/>
  <c r="AL327" i="15"/>
  <c r="AS326" i="15"/>
  <c r="AN326" i="15"/>
  <c r="AM326" i="15"/>
  <c r="AL326" i="15"/>
  <c r="AS325" i="15"/>
  <c r="AN325" i="15"/>
  <c r="AM325" i="15"/>
  <c r="AL325" i="15"/>
  <c r="AS324" i="15"/>
  <c r="AN324" i="15"/>
  <c r="AM324" i="15"/>
  <c r="AL324" i="15"/>
  <c r="AS323" i="15"/>
  <c r="AN323" i="15"/>
  <c r="AM323" i="15"/>
  <c r="AL323" i="15"/>
  <c r="AS322" i="15"/>
  <c r="AN322" i="15"/>
  <c r="AM322" i="15"/>
  <c r="AL322" i="15"/>
  <c r="AS321" i="15"/>
  <c r="AN321" i="15"/>
  <c r="AM321" i="15"/>
  <c r="AL321" i="15"/>
  <c r="AS320" i="15"/>
  <c r="AN320" i="15"/>
  <c r="AM320" i="15"/>
  <c r="AL320" i="15"/>
  <c r="AS319" i="15"/>
  <c r="AN319" i="15"/>
  <c r="AM319" i="15"/>
  <c r="AL319" i="15"/>
  <c r="AS318" i="15"/>
  <c r="AN318" i="15"/>
  <c r="AM318" i="15"/>
  <c r="AL318" i="15"/>
  <c r="AS317" i="15"/>
  <c r="AN317" i="15"/>
  <c r="AM317" i="15"/>
  <c r="AL317" i="15"/>
  <c r="AS316" i="15"/>
  <c r="AN316" i="15"/>
  <c r="AM316" i="15"/>
  <c r="AL316" i="15"/>
  <c r="AS315" i="15"/>
  <c r="AN315" i="15"/>
  <c r="AM315" i="15"/>
  <c r="AL315" i="15"/>
  <c r="AS314" i="15"/>
  <c r="AN314" i="15"/>
  <c r="AM314" i="15"/>
  <c r="AL314" i="15"/>
  <c r="AS313" i="15"/>
  <c r="AN313" i="15"/>
  <c r="AM313" i="15"/>
  <c r="AL313" i="15"/>
  <c r="AS312" i="15"/>
  <c r="AN312" i="15"/>
  <c r="AM312" i="15"/>
  <c r="AL312" i="15"/>
  <c r="AS311" i="15"/>
  <c r="AN311" i="15"/>
  <c r="AM311" i="15"/>
  <c r="AL311" i="15"/>
  <c r="AS310" i="15"/>
  <c r="AN310" i="15"/>
  <c r="AM310" i="15"/>
  <c r="AL310" i="15"/>
  <c r="AS309" i="15"/>
  <c r="AN309" i="15"/>
  <c r="AM309" i="15"/>
  <c r="AL309" i="15"/>
  <c r="AS308" i="15"/>
  <c r="AN308" i="15"/>
  <c r="AM308" i="15"/>
  <c r="AL308" i="15"/>
  <c r="AS307" i="15"/>
  <c r="AN307" i="15"/>
  <c r="AM307" i="15"/>
  <c r="AL307" i="15"/>
  <c r="AS306" i="15"/>
  <c r="AN306" i="15"/>
  <c r="AM306" i="15"/>
  <c r="AL306" i="15"/>
  <c r="AS305" i="15"/>
  <c r="AN305" i="15"/>
  <c r="AM305" i="15"/>
  <c r="AL305" i="15"/>
  <c r="AS304" i="15"/>
  <c r="AN304" i="15"/>
  <c r="AM304" i="15"/>
  <c r="AL304" i="15"/>
  <c r="AS303" i="15"/>
  <c r="AN303" i="15"/>
  <c r="AM303" i="15"/>
  <c r="AL303" i="15"/>
  <c r="AS302" i="15"/>
  <c r="AN302" i="15"/>
  <c r="AM302" i="15"/>
  <c r="AL302" i="15"/>
  <c r="AS301" i="15"/>
  <c r="AN301" i="15"/>
  <c r="AM301" i="15"/>
  <c r="AL301" i="15"/>
  <c r="AS300" i="15"/>
  <c r="AN300" i="15"/>
  <c r="AM300" i="15"/>
  <c r="AL300" i="15"/>
  <c r="AS299" i="15"/>
  <c r="AN299" i="15"/>
  <c r="AM299" i="15"/>
  <c r="AL299" i="15"/>
  <c r="AS298" i="15"/>
  <c r="AN298" i="15"/>
  <c r="AM298" i="15"/>
  <c r="AL298" i="15"/>
  <c r="AS297" i="15"/>
  <c r="AN297" i="15"/>
  <c r="AM297" i="15"/>
  <c r="AL297" i="15"/>
  <c r="AS296" i="15"/>
  <c r="AN296" i="15"/>
  <c r="AM296" i="15"/>
  <c r="AL296" i="15"/>
  <c r="AS295" i="15"/>
  <c r="AN295" i="15"/>
  <c r="AM295" i="15"/>
  <c r="AL295" i="15"/>
  <c r="AS294" i="15"/>
  <c r="AN294" i="15"/>
  <c r="AM294" i="15"/>
  <c r="AL294" i="15"/>
  <c r="AS293" i="15"/>
  <c r="AN293" i="15"/>
  <c r="AM293" i="15"/>
  <c r="AL293" i="15"/>
  <c r="AS292" i="15"/>
  <c r="AN292" i="15"/>
  <c r="AM292" i="15"/>
  <c r="AL292" i="15"/>
  <c r="AS291" i="15"/>
  <c r="AN291" i="15"/>
  <c r="AM291" i="15"/>
  <c r="AL291" i="15"/>
  <c r="AS290" i="15"/>
  <c r="AN290" i="15"/>
  <c r="AM290" i="15"/>
  <c r="AL290" i="15"/>
  <c r="AS289" i="15"/>
  <c r="AN289" i="15"/>
  <c r="AM289" i="15"/>
  <c r="AL289" i="15"/>
  <c r="AS288" i="15"/>
  <c r="AN288" i="15"/>
  <c r="AM288" i="15"/>
  <c r="AL288" i="15"/>
  <c r="AS287" i="15"/>
  <c r="AN287" i="15"/>
  <c r="AM287" i="15"/>
  <c r="AL287" i="15"/>
  <c r="AS286" i="15"/>
  <c r="AN286" i="15"/>
  <c r="AM286" i="15"/>
  <c r="AL286" i="15"/>
  <c r="AS285" i="15"/>
  <c r="AN285" i="15"/>
  <c r="AM285" i="15"/>
  <c r="AL285" i="15"/>
  <c r="AS284" i="15"/>
  <c r="AN284" i="15"/>
  <c r="AM284" i="15"/>
  <c r="AL284" i="15"/>
  <c r="AS283" i="15"/>
  <c r="AN283" i="15"/>
  <c r="AM283" i="15"/>
  <c r="AL283" i="15"/>
  <c r="AS282" i="15"/>
  <c r="AN282" i="15"/>
  <c r="AM282" i="15"/>
  <c r="AL282" i="15"/>
  <c r="AS281" i="15"/>
  <c r="AN281" i="15"/>
  <c r="AM281" i="15"/>
  <c r="AL281" i="15"/>
  <c r="AS280" i="15"/>
  <c r="AN280" i="15"/>
  <c r="AM280" i="15"/>
  <c r="AL280" i="15"/>
  <c r="AS279" i="15"/>
  <c r="AN279" i="15"/>
  <c r="AM279" i="15"/>
  <c r="AL279" i="15"/>
  <c r="AS278" i="15"/>
  <c r="AN278" i="15"/>
  <c r="AM278" i="15"/>
  <c r="AL278" i="15"/>
  <c r="AS277" i="15"/>
  <c r="AN277" i="15"/>
  <c r="AM277" i="15"/>
  <c r="AL277" i="15"/>
  <c r="AS276" i="15"/>
  <c r="AN276" i="15"/>
  <c r="AM276" i="15"/>
  <c r="AL276" i="15"/>
  <c r="AS275" i="15"/>
  <c r="AN275" i="15"/>
  <c r="AM275" i="15"/>
  <c r="AL275" i="15"/>
  <c r="AS274" i="15"/>
  <c r="AN274" i="15"/>
  <c r="AM274" i="15"/>
  <c r="AL274" i="15"/>
  <c r="AS273" i="15"/>
  <c r="AN273" i="15"/>
  <c r="AM273" i="15"/>
  <c r="AL273" i="15"/>
  <c r="AS272" i="15"/>
  <c r="AN272" i="15"/>
  <c r="AM272" i="15"/>
  <c r="AL272" i="15"/>
  <c r="AS271" i="15"/>
  <c r="AN271" i="15"/>
  <c r="AM271" i="15"/>
  <c r="AL271" i="15"/>
  <c r="AS270" i="15"/>
  <c r="AN270" i="15"/>
  <c r="AM270" i="15"/>
  <c r="AL270" i="15"/>
  <c r="AS269" i="15"/>
  <c r="AN269" i="15"/>
  <c r="AM269" i="15"/>
  <c r="AL269" i="15"/>
  <c r="AS268" i="15"/>
  <c r="AN268" i="15"/>
  <c r="AM268" i="15"/>
  <c r="AL268" i="15"/>
  <c r="AS267" i="15"/>
  <c r="AN267" i="15"/>
  <c r="AM267" i="15"/>
  <c r="AL267" i="15"/>
  <c r="AS266" i="15"/>
  <c r="AN266" i="15"/>
  <c r="AM266" i="15"/>
  <c r="AL266" i="15"/>
  <c r="AS265" i="15"/>
  <c r="AN265" i="15"/>
  <c r="AM265" i="15"/>
  <c r="AL265" i="15"/>
  <c r="AS264" i="15"/>
  <c r="AN264" i="15"/>
  <c r="AM264" i="15"/>
  <c r="AL264" i="15"/>
  <c r="AS263" i="15"/>
  <c r="AN263" i="15"/>
  <c r="AM263" i="15"/>
  <c r="AL263" i="15"/>
  <c r="AS262" i="15"/>
  <c r="AN262" i="15"/>
  <c r="AM262" i="15"/>
  <c r="AL262" i="15"/>
  <c r="AS261" i="15"/>
  <c r="AN261" i="15"/>
  <c r="AM261" i="15"/>
  <c r="AL261" i="15"/>
  <c r="AS260" i="15"/>
  <c r="AN260" i="15"/>
  <c r="AM260" i="15"/>
  <c r="AL260" i="15"/>
  <c r="AS259" i="15"/>
  <c r="AN259" i="15"/>
  <c r="AM259" i="15"/>
  <c r="AL259" i="15"/>
  <c r="AS258" i="15"/>
  <c r="AN258" i="15"/>
  <c r="AM258" i="15"/>
  <c r="AL258" i="15"/>
  <c r="AS257" i="15"/>
  <c r="AN257" i="15"/>
  <c r="AM257" i="15"/>
  <c r="AL257" i="15"/>
  <c r="AS256" i="15"/>
  <c r="AN256" i="15"/>
  <c r="AM256" i="15"/>
  <c r="AL256" i="15"/>
  <c r="AS255" i="15"/>
  <c r="AN255" i="15"/>
  <c r="AM255" i="15"/>
  <c r="AL255" i="15"/>
  <c r="AS254" i="15"/>
  <c r="AN254" i="15"/>
  <c r="AM254" i="15"/>
  <c r="AL254" i="15"/>
  <c r="AS253" i="15"/>
  <c r="AN253" i="15"/>
  <c r="AM253" i="15"/>
  <c r="AL253" i="15"/>
  <c r="AS252" i="15"/>
  <c r="AN252" i="15"/>
  <c r="AM252" i="15"/>
  <c r="AL252" i="15"/>
  <c r="AS251" i="15"/>
  <c r="AN251" i="15"/>
  <c r="AM251" i="15"/>
  <c r="AL251" i="15"/>
  <c r="AS250" i="15"/>
  <c r="AN250" i="15"/>
  <c r="AM250" i="15"/>
  <c r="AL250" i="15"/>
  <c r="AS249" i="15"/>
  <c r="AN249" i="15"/>
  <c r="AM249" i="15"/>
  <c r="AL249" i="15"/>
  <c r="AS248" i="15"/>
  <c r="AN248" i="15"/>
  <c r="AM248" i="15"/>
  <c r="AL248" i="15"/>
  <c r="AS247" i="15"/>
  <c r="AN247" i="15"/>
  <c r="AM247" i="15"/>
  <c r="AL247" i="15"/>
  <c r="AS246" i="15"/>
  <c r="AN246" i="15"/>
  <c r="AM246" i="15"/>
  <c r="AL246" i="15"/>
  <c r="AS245" i="15"/>
  <c r="AN245" i="15"/>
  <c r="AM245" i="15"/>
  <c r="AL245" i="15"/>
  <c r="AS244" i="15"/>
  <c r="AN244" i="15"/>
  <c r="AM244" i="15"/>
  <c r="AL244" i="15"/>
  <c r="AS243" i="15"/>
  <c r="AN243" i="15"/>
  <c r="AM243" i="15"/>
  <c r="AL243" i="15"/>
  <c r="AS242" i="15"/>
  <c r="AN242" i="15"/>
  <c r="AM242" i="15"/>
  <c r="AL242" i="15"/>
  <c r="AS241" i="15"/>
  <c r="AN241" i="15"/>
  <c r="AM241" i="15"/>
  <c r="AL241" i="15"/>
  <c r="AS240" i="15"/>
  <c r="AN240" i="15"/>
  <c r="AM240" i="15"/>
  <c r="AL240" i="15"/>
  <c r="AS239" i="15"/>
  <c r="AN239" i="15"/>
  <c r="AM239" i="15"/>
  <c r="AL239" i="15"/>
  <c r="AS238" i="15"/>
  <c r="AN238" i="15"/>
  <c r="AM238" i="15"/>
  <c r="AL238" i="15"/>
  <c r="AS237" i="15"/>
  <c r="AN237" i="15"/>
  <c r="AM237" i="15"/>
  <c r="AL237" i="15"/>
  <c r="AS236" i="15"/>
  <c r="AN236" i="15"/>
  <c r="AM236" i="15"/>
  <c r="AL236" i="15"/>
  <c r="AS235" i="15"/>
  <c r="AN235" i="15"/>
  <c r="AM235" i="15"/>
  <c r="AL235" i="15"/>
  <c r="AS234" i="15"/>
  <c r="AN234" i="15"/>
  <c r="AM234" i="15"/>
  <c r="AL234" i="15"/>
  <c r="AS233" i="15"/>
  <c r="AN233" i="15"/>
  <c r="AM233" i="15"/>
  <c r="AL233" i="15"/>
  <c r="AS232" i="15"/>
  <c r="AN232" i="15"/>
  <c r="AM232" i="15"/>
  <c r="AL232" i="15"/>
  <c r="AS231" i="15"/>
  <c r="AN231" i="15"/>
  <c r="AM231" i="15"/>
  <c r="AL231" i="15"/>
  <c r="AS230" i="15"/>
  <c r="AN230" i="15"/>
  <c r="AM230" i="15"/>
  <c r="AL230" i="15"/>
  <c r="AS229" i="15"/>
  <c r="AN229" i="15"/>
  <c r="AM229" i="15"/>
  <c r="AL229" i="15"/>
  <c r="AS228" i="15"/>
  <c r="AN228" i="15"/>
  <c r="AM228" i="15"/>
  <c r="AL228" i="15"/>
  <c r="AS227" i="15"/>
  <c r="AN227" i="15"/>
  <c r="AM227" i="15"/>
  <c r="AL227" i="15"/>
  <c r="AS226" i="15"/>
  <c r="AN226" i="15"/>
  <c r="AM226" i="15"/>
  <c r="AL226" i="15"/>
  <c r="AS225" i="15"/>
  <c r="AN225" i="15"/>
  <c r="AM225" i="15"/>
  <c r="AL225" i="15"/>
  <c r="AS224" i="15"/>
  <c r="AN224" i="15"/>
  <c r="AM224" i="15"/>
  <c r="AL224" i="15"/>
  <c r="AS223" i="15"/>
  <c r="AN223" i="15"/>
  <c r="AM223" i="15"/>
  <c r="AL223" i="15"/>
  <c r="AS222" i="15"/>
  <c r="AN222" i="15"/>
  <c r="AM222" i="15"/>
  <c r="AL222" i="15"/>
  <c r="AS221" i="15"/>
  <c r="AN221" i="15"/>
  <c r="AM221" i="15"/>
  <c r="AL221" i="15"/>
  <c r="AS220" i="15"/>
  <c r="AN220" i="15"/>
  <c r="AM220" i="15"/>
  <c r="AL220" i="15"/>
  <c r="AS219" i="15"/>
  <c r="AN219" i="15"/>
  <c r="AM219" i="15"/>
  <c r="AL219" i="15"/>
  <c r="AS218" i="15"/>
  <c r="AN218" i="15"/>
  <c r="AM218" i="15"/>
  <c r="AL218" i="15"/>
  <c r="AS217" i="15"/>
  <c r="AN217" i="15"/>
  <c r="AM217" i="15"/>
  <c r="AL217" i="15"/>
  <c r="AS216" i="15"/>
  <c r="AN216" i="15"/>
  <c r="AM216" i="15"/>
  <c r="AL216" i="15"/>
  <c r="AS215" i="15"/>
  <c r="AN215" i="15"/>
  <c r="AM215" i="15"/>
  <c r="AL215" i="15"/>
  <c r="AS214" i="15"/>
  <c r="AN214" i="15"/>
  <c r="AM214" i="15"/>
  <c r="AL214" i="15"/>
  <c r="AS213" i="15"/>
  <c r="AN213" i="15"/>
  <c r="AM213" i="15"/>
  <c r="AL213" i="15"/>
  <c r="AS212" i="15"/>
  <c r="AN212" i="15"/>
  <c r="AM212" i="15"/>
  <c r="AL212" i="15"/>
  <c r="AS211" i="15"/>
  <c r="AN211" i="15"/>
  <c r="AM211" i="15"/>
  <c r="AL211" i="15"/>
  <c r="AS210" i="15"/>
  <c r="AN210" i="15"/>
  <c r="AM210" i="15"/>
  <c r="AL210" i="15"/>
  <c r="AS209" i="15"/>
  <c r="AN209" i="15"/>
  <c r="AM209" i="15"/>
  <c r="AL209" i="15"/>
  <c r="AS208" i="15"/>
  <c r="AN208" i="15"/>
  <c r="AM208" i="15"/>
  <c r="AL208" i="15"/>
  <c r="AS207" i="15"/>
  <c r="AN207" i="15"/>
  <c r="AM207" i="15"/>
  <c r="AL207" i="15"/>
  <c r="AS206" i="15"/>
  <c r="AN206" i="15"/>
  <c r="AM206" i="15"/>
  <c r="AL206" i="15"/>
  <c r="AS205" i="15"/>
  <c r="AN205" i="15"/>
  <c r="AM205" i="15"/>
  <c r="AL205" i="15"/>
  <c r="AS204" i="15"/>
  <c r="AN204" i="15"/>
  <c r="AM204" i="15"/>
  <c r="AL204" i="15"/>
  <c r="AS203" i="15"/>
  <c r="AN203" i="15"/>
  <c r="AM203" i="15"/>
  <c r="AL203" i="15"/>
  <c r="AS202" i="15"/>
  <c r="AN202" i="15"/>
  <c r="AM202" i="15"/>
  <c r="AL202" i="15"/>
  <c r="AS201" i="15"/>
  <c r="AN201" i="15"/>
  <c r="AM201" i="15"/>
  <c r="AL201" i="15"/>
  <c r="AS200" i="15"/>
  <c r="AN200" i="15"/>
  <c r="AM200" i="15"/>
  <c r="AL200" i="15"/>
  <c r="AS199" i="15"/>
  <c r="AN199" i="15"/>
  <c r="AM199" i="15"/>
  <c r="AL199" i="15"/>
  <c r="AS198" i="15"/>
  <c r="AN198" i="15"/>
  <c r="AM198" i="15"/>
  <c r="AL198" i="15"/>
  <c r="AS197" i="15"/>
  <c r="AN197" i="15"/>
  <c r="AM197" i="15"/>
  <c r="AL197" i="15"/>
  <c r="AS196" i="15"/>
  <c r="AN196" i="15"/>
  <c r="AM196" i="15"/>
  <c r="AL196" i="15"/>
  <c r="AS195" i="15"/>
  <c r="AN195" i="15"/>
  <c r="AM195" i="15"/>
  <c r="AL195" i="15"/>
  <c r="AS194" i="15"/>
  <c r="AN194" i="15"/>
  <c r="AM194" i="15"/>
  <c r="AL194" i="15"/>
  <c r="AS193" i="15"/>
  <c r="AN193" i="15"/>
  <c r="AM193" i="15"/>
  <c r="AL193" i="15"/>
  <c r="AS192" i="15"/>
  <c r="AN192" i="15"/>
  <c r="AM192" i="15"/>
  <c r="AL192" i="15"/>
  <c r="AS191" i="15"/>
  <c r="AN191" i="15"/>
  <c r="AM191" i="15"/>
  <c r="AL191" i="15"/>
  <c r="AS190" i="15"/>
  <c r="AN190" i="15"/>
  <c r="AM190" i="15"/>
  <c r="AL190" i="15"/>
  <c r="AS189" i="15"/>
  <c r="AN189" i="15"/>
  <c r="AM189" i="15"/>
  <c r="AL189" i="15"/>
  <c r="AS188" i="15"/>
  <c r="AN188" i="15"/>
  <c r="AM188" i="15"/>
  <c r="AL188" i="15"/>
  <c r="AS187" i="15"/>
  <c r="AN187" i="15"/>
  <c r="AM187" i="15"/>
  <c r="AL187" i="15"/>
  <c r="AS186" i="15"/>
  <c r="AN186" i="15"/>
  <c r="AM186" i="15"/>
  <c r="AL186" i="15"/>
  <c r="AS185" i="15"/>
  <c r="AN185" i="15"/>
  <c r="AM185" i="15"/>
  <c r="AL185" i="15"/>
  <c r="AS184" i="15"/>
  <c r="AN184" i="15"/>
  <c r="AM184" i="15"/>
  <c r="AL184" i="15"/>
  <c r="AS183" i="15"/>
  <c r="AN183" i="15"/>
  <c r="AM183" i="15"/>
  <c r="AL183" i="15"/>
  <c r="AS182" i="15"/>
  <c r="AN182" i="15"/>
  <c r="AM182" i="15"/>
  <c r="AL182" i="15"/>
  <c r="AS181" i="15"/>
  <c r="AN181" i="15"/>
  <c r="AM181" i="15"/>
  <c r="AL181" i="15"/>
  <c r="AS180" i="15"/>
  <c r="AN180" i="15"/>
  <c r="AM180" i="15"/>
  <c r="AL180" i="15"/>
  <c r="AS179" i="15"/>
  <c r="AN179" i="15"/>
  <c r="AM179" i="15"/>
  <c r="AL179" i="15"/>
  <c r="AS178" i="15"/>
  <c r="AN178" i="15"/>
  <c r="AM178" i="15"/>
  <c r="AL178" i="15"/>
  <c r="AS177" i="15"/>
  <c r="AN177" i="15"/>
  <c r="AM177" i="15"/>
  <c r="AL177" i="15"/>
  <c r="AS176" i="15"/>
  <c r="AN176" i="15"/>
  <c r="AM176" i="15"/>
  <c r="AL176" i="15"/>
  <c r="AS175" i="15"/>
  <c r="AN175" i="15"/>
  <c r="AM175" i="15"/>
  <c r="AL175" i="15"/>
  <c r="AS174" i="15"/>
  <c r="AN174" i="15"/>
  <c r="AM174" i="15"/>
  <c r="AL174" i="15"/>
  <c r="AS173" i="15"/>
  <c r="AN173" i="15"/>
  <c r="AM173" i="15"/>
  <c r="AL173" i="15"/>
  <c r="AS172" i="15"/>
  <c r="AN172" i="15"/>
  <c r="AM172" i="15"/>
  <c r="AL172" i="15"/>
  <c r="AS171" i="15"/>
  <c r="AN171" i="15"/>
  <c r="AM171" i="15"/>
  <c r="AL171" i="15"/>
  <c r="AS170" i="15"/>
  <c r="AN170" i="15"/>
  <c r="AM170" i="15"/>
  <c r="AL170" i="15"/>
  <c r="AS169" i="15"/>
  <c r="AN169" i="15"/>
  <c r="AM169" i="15"/>
  <c r="AL169" i="15"/>
  <c r="AS168" i="15"/>
  <c r="AN168" i="15"/>
  <c r="AM168" i="15"/>
  <c r="AL168" i="15"/>
  <c r="AS167" i="15"/>
  <c r="AN167" i="15"/>
  <c r="AM167" i="15"/>
  <c r="AL167" i="15"/>
  <c r="AS166" i="15"/>
  <c r="AN166" i="15"/>
  <c r="AM166" i="15"/>
  <c r="AL166" i="15"/>
  <c r="AS165" i="15"/>
  <c r="AN165" i="15"/>
  <c r="AM165" i="15"/>
  <c r="AL165" i="15"/>
  <c r="AS164" i="15"/>
  <c r="AN164" i="15"/>
  <c r="AM164" i="15"/>
  <c r="AL164" i="15"/>
  <c r="AS163" i="15"/>
  <c r="AN163" i="15"/>
  <c r="AM163" i="15"/>
  <c r="AL163" i="15"/>
  <c r="AS162" i="15"/>
  <c r="AN162" i="15"/>
  <c r="AM162" i="15"/>
  <c r="AL162" i="15"/>
  <c r="AS161" i="15"/>
  <c r="AN161" i="15"/>
  <c r="AM161" i="15"/>
  <c r="AL161" i="15"/>
  <c r="AS160" i="15"/>
  <c r="AN160" i="15"/>
  <c r="AM160" i="15"/>
  <c r="AL160" i="15"/>
  <c r="AS159" i="15"/>
  <c r="AN159" i="15"/>
  <c r="AM159" i="15"/>
  <c r="AL159" i="15"/>
  <c r="AS158" i="15"/>
  <c r="AN158" i="15"/>
  <c r="AM158" i="15"/>
  <c r="AL158" i="15"/>
  <c r="AS157" i="15"/>
  <c r="AN157" i="15"/>
  <c r="AM157" i="15"/>
  <c r="AL157" i="15"/>
  <c r="AS156" i="15"/>
  <c r="AN156" i="15"/>
  <c r="AM156" i="15"/>
  <c r="AL156" i="15"/>
  <c r="AS155" i="15"/>
  <c r="AN155" i="15"/>
  <c r="AM155" i="15"/>
  <c r="AL155" i="15"/>
  <c r="AS154" i="15"/>
  <c r="AN154" i="15"/>
  <c r="AM154" i="15"/>
  <c r="AL154" i="15"/>
  <c r="AS153" i="15"/>
  <c r="AN153" i="15"/>
  <c r="AM153" i="15"/>
  <c r="AL153" i="15"/>
  <c r="AS152" i="15"/>
  <c r="AN152" i="15"/>
  <c r="AM152" i="15"/>
  <c r="AL152" i="15"/>
  <c r="AS151" i="15"/>
  <c r="AN151" i="15"/>
  <c r="AM151" i="15"/>
  <c r="AL151" i="15"/>
  <c r="AS150" i="15"/>
  <c r="AN150" i="15"/>
  <c r="AM150" i="15"/>
  <c r="AL150" i="15"/>
  <c r="AS149" i="15"/>
  <c r="AN149" i="15"/>
  <c r="AM149" i="15"/>
  <c r="AL149" i="15"/>
  <c r="AS148" i="15"/>
  <c r="AN148" i="15"/>
  <c r="AM148" i="15"/>
  <c r="AL148" i="15"/>
  <c r="AS147" i="15"/>
  <c r="AN147" i="15"/>
  <c r="AM147" i="15"/>
  <c r="AL147" i="15"/>
  <c r="AS146" i="15"/>
  <c r="AN146" i="15"/>
  <c r="AM146" i="15"/>
  <c r="AL146" i="15"/>
  <c r="AS145" i="15"/>
  <c r="AN145" i="15"/>
  <c r="AM145" i="15"/>
  <c r="AL145" i="15"/>
  <c r="AS144" i="15"/>
  <c r="AN144" i="15"/>
  <c r="AM144" i="15"/>
  <c r="AL144" i="15"/>
  <c r="AS143" i="15"/>
  <c r="AN143" i="15"/>
  <c r="AM143" i="15"/>
  <c r="AL143" i="15"/>
  <c r="AS142" i="15"/>
  <c r="AN142" i="15"/>
  <c r="AM142" i="15"/>
  <c r="AL142" i="15"/>
  <c r="AS141" i="15"/>
  <c r="AN141" i="15"/>
  <c r="AM141" i="15"/>
  <c r="AL141" i="15"/>
  <c r="AS140" i="15"/>
  <c r="AN140" i="15"/>
  <c r="AM140" i="15"/>
  <c r="AL140" i="15"/>
  <c r="AS139" i="15"/>
  <c r="AN139" i="15"/>
  <c r="AM139" i="15"/>
  <c r="AL139" i="15"/>
  <c r="AS138" i="15"/>
  <c r="AN138" i="15"/>
  <c r="AM138" i="15"/>
  <c r="AL138" i="15"/>
  <c r="AS137" i="15"/>
  <c r="AN137" i="15"/>
  <c r="AM137" i="15"/>
  <c r="AL137" i="15"/>
  <c r="AS136" i="15"/>
  <c r="AN136" i="15"/>
  <c r="AM136" i="15"/>
  <c r="AL136" i="15"/>
  <c r="AS135" i="15"/>
  <c r="AN135" i="15"/>
  <c r="AM135" i="15"/>
  <c r="AL135" i="15"/>
  <c r="AS134" i="15"/>
  <c r="AN134" i="15"/>
  <c r="AM134" i="15"/>
  <c r="AL134" i="15"/>
  <c r="AS133" i="15"/>
  <c r="AN133" i="15"/>
  <c r="AM133" i="15"/>
  <c r="AL133" i="15"/>
  <c r="AS132" i="15"/>
  <c r="AN132" i="15"/>
  <c r="AM132" i="15"/>
  <c r="AL132" i="15"/>
  <c r="AS131" i="15"/>
  <c r="AN131" i="15"/>
  <c r="AM131" i="15"/>
  <c r="AL131" i="15"/>
  <c r="AS130" i="15"/>
  <c r="AN130" i="15"/>
  <c r="AM130" i="15"/>
  <c r="AL130" i="15"/>
  <c r="AS129" i="15"/>
  <c r="AN129" i="15"/>
  <c r="AM129" i="15"/>
  <c r="AL129" i="15"/>
  <c r="AS128" i="15"/>
  <c r="AN128" i="15"/>
  <c r="AM128" i="15"/>
  <c r="AL128" i="15"/>
  <c r="AS127" i="15"/>
  <c r="AN127" i="15"/>
  <c r="AM127" i="15"/>
  <c r="AL127" i="15"/>
  <c r="AS126" i="15"/>
  <c r="AN126" i="15"/>
  <c r="AM126" i="15"/>
  <c r="AL126" i="15"/>
  <c r="AS125" i="15"/>
  <c r="AN125" i="15"/>
  <c r="AM125" i="15"/>
  <c r="AL125" i="15"/>
  <c r="AS124" i="15"/>
  <c r="AN124" i="15"/>
  <c r="AM124" i="15"/>
  <c r="AL124" i="15"/>
  <c r="AS123" i="15"/>
  <c r="AN123" i="15"/>
  <c r="AM123" i="15"/>
  <c r="AL123" i="15"/>
  <c r="AS122" i="15"/>
  <c r="AN122" i="15"/>
  <c r="AM122" i="15"/>
  <c r="AL122" i="15"/>
  <c r="AS121" i="15"/>
  <c r="AN121" i="15"/>
  <c r="AM121" i="15"/>
  <c r="AL121" i="15"/>
  <c r="AS120" i="15"/>
  <c r="AN120" i="15"/>
  <c r="AM120" i="15"/>
  <c r="AL120" i="15"/>
  <c r="AS119" i="15"/>
  <c r="AN119" i="15"/>
  <c r="AM119" i="15"/>
  <c r="AL119" i="15"/>
  <c r="AS118" i="15"/>
  <c r="AN118" i="15"/>
  <c r="AM118" i="15"/>
  <c r="AL118" i="15"/>
  <c r="AS117" i="15"/>
  <c r="AN117" i="15"/>
  <c r="AM117" i="15"/>
  <c r="AL117" i="15"/>
  <c r="AS116" i="15"/>
  <c r="AN116" i="15"/>
  <c r="AM116" i="15"/>
  <c r="AL116" i="15"/>
  <c r="AS115" i="15"/>
  <c r="AN115" i="15"/>
  <c r="AM115" i="15"/>
  <c r="AL115" i="15"/>
  <c r="AF115" i="15"/>
  <c r="AS114" i="15"/>
  <c r="AN114" i="15"/>
  <c r="AM114" i="15"/>
  <c r="AK114" i="15" s="1"/>
  <c r="AL114" i="15"/>
  <c r="AS113" i="15"/>
  <c r="AN113" i="15"/>
  <c r="AM113" i="15"/>
  <c r="AL113" i="15"/>
  <c r="AS112" i="15"/>
  <c r="AN112" i="15"/>
  <c r="AM112" i="15"/>
  <c r="AL112" i="15"/>
  <c r="AS111" i="15"/>
  <c r="AN111" i="15"/>
  <c r="AM111" i="15"/>
  <c r="AL111" i="15"/>
  <c r="AS110" i="15"/>
  <c r="AN110" i="15"/>
  <c r="AM110" i="15"/>
  <c r="AK110" i="15" s="1"/>
  <c r="AL110" i="15"/>
  <c r="AS109" i="15"/>
  <c r="AN109" i="15"/>
  <c r="AM109" i="15"/>
  <c r="AL109" i="15"/>
  <c r="AS108" i="15"/>
  <c r="AN108" i="15"/>
  <c r="AM108" i="15"/>
  <c r="AL108" i="15"/>
  <c r="AS107" i="15"/>
  <c r="AN107" i="15"/>
  <c r="AM107" i="15"/>
  <c r="AL107" i="15"/>
  <c r="AS106" i="15"/>
  <c r="AN106" i="15"/>
  <c r="AM106" i="15"/>
  <c r="AK106" i="15" s="1"/>
  <c r="AL106" i="15"/>
  <c r="AS105" i="15"/>
  <c r="AN105" i="15"/>
  <c r="AM105" i="15"/>
  <c r="AL105" i="15"/>
  <c r="AS104" i="15"/>
  <c r="AN104" i="15"/>
  <c r="AM104" i="15"/>
  <c r="AL104" i="15"/>
  <c r="AS103" i="15"/>
  <c r="AN103" i="15"/>
  <c r="AM103" i="15"/>
  <c r="AL103" i="15"/>
  <c r="AS102" i="15"/>
  <c r="AN102" i="15"/>
  <c r="AM102" i="15"/>
  <c r="AK102" i="15" s="1"/>
  <c r="AL102" i="15"/>
  <c r="AS101" i="15"/>
  <c r="AN101" i="15"/>
  <c r="AM101" i="15"/>
  <c r="AL101" i="15"/>
  <c r="AS100" i="15"/>
  <c r="AN100" i="15"/>
  <c r="AM100" i="15"/>
  <c r="AL100" i="15"/>
  <c r="AS99" i="15"/>
  <c r="AN99" i="15"/>
  <c r="AM99" i="15"/>
  <c r="AL99" i="15"/>
  <c r="AS98" i="15"/>
  <c r="AN98" i="15"/>
  <c r="AM98" i="15"/>
  <c r="AL98" i="15"/>
  <c r="AS97" i="15"/>
  <c r="AN97" i="15"/>
  <c r="AM97" i="15"/>
  <c r="AL97" i="15"/>
  <c r="AS96" i="15"/>
  <c r="AN96" i="15"/>
  <c r="AM96" i="15"/>
  <c r="AL96" i="15"/>
  <c r="AS95" i="15"/>
  <c r="AN95" i="15"/>
  <c r="AM95" i="15"/>
  <c r="AL95" i="15"/>
  <c r="AS94" i="15"/>
  <c r="AN94" i="15"/>
  <c r="AM94" i="15"/>
  <c r="AL94" i="15"/>
  <c r="AS93" i="15"/>
  <c r="AN93" i="15"/>
  <c r="AM93" i="15"/>
  <c r="AL93" i="15"/>
  <c r="AS92" i="15"/>
  <c r="AN92" i="15"/>
  <c r="AM92" i="15"/>
  <c r="AL92" i="15"/>
  <c r="AH92" i="15"/>
  <c r="AS91" i="15"/>
  <c r="AN91" i="15"/>
  <c r="AM91" i="15"/>
  <c r="AL91" i="15"/>
  <c r="AH91" i="15"/>
  <c r="AS90" i="15"/>
  <c r="AN90" i="15"/>
  <c r="AM90" i="15"/>
  <c r="AL90" i="15"/>
  <c r="AH90" i="15"/>
  <c r="AS89" i="15"/>
  <c r="AN89" i="15"/>
  <c r="AM89" i="15"/>
  <c r="AL89" i="15"/>
  <c r="AS88" i="15"/>
  <c r="AN88" i="15"/>
  <c r="AM88" i="15"/>
  <c r="AL88" i="15"/>
  <c r="AS87" i="15"/>
  <c r="AN87" i="15"/>
  <c r="AM87" i="15"/>
  <c r="AL87" i="15"/>
  <c r="AS86" i="15"/>
  <c r="AN86" i="15"/>
  <c r="AM86" i="15"/>
  <c r="AL86" i="15"/>
  <c r="AS85" i="15"/>
  <c r="AN85" i="15"/>
  <c r="AM85" i="15"/>
  <c r="AL85" i="15"/>
  <c r="AS84" i="15"/>
  <c r="AN84" i="15"/>
  <c r="AM84" i="15"/>
  <c r="AL84" i="15"/>
  <c r="AS83" i="15"/>
  <c r="AN83" i="15"/>
  <c r="AM83" i="15"/>
  <c r="AL83" i="15"/>
  <c r="AS82" i="15"/>
  <c r="AN82" i="15"/>
  <c r="AM82" i="15"/>
  <c r="AL82" i="15"/>
  <c r="AS81" i="15"/>
  <c r="AN81" i="15"/>
  <c r="AM81" i="15"/>
  <c r="AL81" i="15"/>
  <c r="AS80" i="15"/>
  <c r="AN80" i="15"/>
  <c r="AM80" i="15"/>
  <c r="AL80" i="15"/>
  <c r="AH80" i="15"/>
  <c r="AS79" i="15"/>
  <c r="AN79" i="15"/>
  <c r="AM79" i="15"/>
  <c r="AL79" i="15"/>
  <c r="AH79" i="15"/>
  <c r="AS78" i="15"/>
  <c r="AN78" i="15"/>
  <c r="AM78" i="15"/>
  <c r="AL78" i="15"/>
  <c r="AH78" i="15"/>
  <c r="AS77" i="15"/>
  <c r="AN77" i="15"/>
  <c r="AM77" i="15"/>
  <c r="AL77" i="15"/>
  <c r="AH77" i="15"/>
  <c r="AS76" i="15"/>
  <c r="AN76" i="15"/>
  <c r="AM76" i="15"/>
  <c r="AL76" i="15"/>
  <c r="AS75" i="15"/>
  <c r="AN75" i="15"/>
  <c r="AM75" i="15"/>
  <c r="AL75" i="15"/>
  <c r="AS74" i="15"/>
  <c r="AN74" i="15"/>
  <c r="AM74" i="15"/>
  <c r="AL74" i="15"/>
  <c r="AS73" i="15"/>
  <c r="AN73" i="15"/>
  <c r="AM73" i="15"/>
  <c r="AL73" i="15"/>
  <c r="AS72" i="15"/>
  <c r="AN72" i="15"/>
  <c r="AM72" i="15"/>
  <c r="AL72" i="15"/>
  <c r="AS71" i="15"/>
  <c r="AN71" i="15"/>
  <c r="AM71" i="15"/>
  <c r="AL71" i="15"/>
  <c r="AS70" i="15"/>
  <c r="AN70" i="15"/>
  <c r="AM70" i="15"/>
  <c r="AL70" i="15"/>
  <c r="AS69" i="15"/>
  <c r="AN69" i="15"/>
  <c r="AM69" i="15"/>
  <c r="AL69" i="15"/>
  <c r="AS68" i="15"/>
  <c r="AN68" i="15"/>
  <c r="AM68" i="15"/>
  <c r="AL68" i="15"/>
  <c r="AS67" i="15"/>
  <c r="AN67" i="15"/>
  <c r="AM67" i="15"/>
  <c r="AL67" i="15"/>
  <c r="AS66" i="15"/>
  <c r="AN66" i="15"/>
  <c r="AM66" i="15"/>
  <c r="AL66" i="15"/>
  <c r="AS65" i="15"/>
  <c r="AN65" i="15"/>
  <c r="AM65" i="15"/>
  <c r="AL65" i="15"/>
  <c r="AS64" i="15"/>
  <c r="AN64" i="15"/>
  <c r="AM64" i="15"/>
  <c r="AL64" i="15"/>
  <c r="AS63" i="15"/>
  <c r="AN63" i="15"/>
  <c r="AM63" i="15"/>
  <c r="AL63" i="15"/>
  <c r="AS62" i="15"/>
  <c r="AN62" i="15"/>
  <c r="AM62" i="15"/>
  <c r="AL62" i="15"/>
  <c r="AS61" i="15"/>
  <c r="AN61" i="15"/>
  <c r="AM61" i="15"/>
  <c r="AL61" i="15"/>
  <c r="AS60" i="15"/>
  <c r="AN60" i="15"/>
  <c r="AM60" i="15"/>
  <c r="AL60" i="15"/>
  <c r="AS59" i="15"/>
  <c r="AN59" i="15"/>
  <c r="AM59" i="15"/>
  <c r="AL59" i="15"/>
  <c r="AS58" i="15"/>
  <c r="AN58" i="15"/>
  <c r="AM58" i="15"/>
  <c r="AL58" i="15"/>
  <c r="AS57" i="15"/>
  <c r="AN57" i="15"/>
  <c r="AM57" i="15"/>
  <c r="AL57" i="15"/>
  <c r="AS56" i="15"/>
  <c r="AN56" i="15"/>
  <c r="AM56" i="15"/>
  <c r="AL56" i="15"/>
  <c r="AS55" i="15"/>
  <c r="AN55" i="15"/>
  <c r="AM55" i="15"/>
  <c r="AL55" i="15"/>
  <c r="AS54" i="15"/>
  <c r="AN54" i="15"/>
  <c r="AM54" i="15"/>
  <c r="AL54" i="15"/>
  <c r="AS53" i="15"/>
  <c r="AN53" i="15"/>
  <c r="AM53" i="15"/>
  <c r="AL53" i="15"/>
  <c r="AS52" i="15"/>
  <c r="AN52" i="15"/>
  <c r="AM52" i="15"/>
  <c r="AL52" i="15"/>
  <c r="AS51" i="15"/>
  <c r="AN51" i="15"/>
  <c r="AM51" i="15"/>
  <c r="AL51" i="15"/>
  <c r="AS50" i="15"/>
  <c r="AN50" i="15"/>
  <c r="AM50" i="15"/>
  <c r="AL50" i="15"/>
  <c r="AS49" i="15"/>
  <c r="AN49" i="15"/>
  <c r="AM49" i="15"/>
  <c r="AL49" i="15"/>
  <c r="AS48" i="15"/>
  <c r="AN48" i="15"/>
  <c r="AM48" i="15"/>
  <c r="AL48" i="15"/>
  <c r="AS47" i="15"/>
  <c r="AN47" i="15"/>
  <c r="AM47" i="15"/>
  <c r="AL47" i="15"/>
  <c r="AS46" i="15"/>
  <c r="AN46" i="15"/>
  <c r="AM46" i="15"/>
  <c r="AL46" i="15"/>
  <c r="AS45" i="15"/>
  <c r="AN45" i="15"/>
  <c r="AM45" i="15"/>
  <c r="AL45" i="15"/>
  <c r="AS44" i="15"/>
  <c r="AN44" i="15"/>
  <c r="AM44" i="15"/>
  <c r="AL44" i="15"/>
  <c r="AS43" i="15"/>
  <c r="AN43" i="15"/>
  <c r="AM43" i="15"/>
  <c r="AL43" i="15"/>
  <c r="AS42" i="15"/>
  <c r="AN42" i="15"/>
  <c r="AM42" i="15"/>
  <c r="AL42" i="15"/>
  <c r="AS41" i="15"/>
  <c r="AN41" i="15"/>
  <c r="AM41" i="15"/>
  <c r="AL41" i="15"/>
  <c r="AS40" i="15"/>
  <c r="AN40" i="15"/>
  <c r="AM40" i="15"/>
  <c r="AL40" i="15"/>
  <c r="AS39" i="15"/>
  <c r="AN39" i="15"/>
  <c r="AM39" i="15"/>
  <c r="AL39" i="15"/>
  <c r="AS38" i="15"/>
  <c r="AN38" i="15"/>
  <c r="AM38" i="15"/>
  <c r="AL38" i="15"/>
  <c r="AS37" i="15"/>
  <c r="AN37" i="15"/>
  <c r="AM37" i="15"/>
  <c r="AL37" i="15"/>
  <c r="AS36" i="15"/>
  <c r="AN36" i="15"/>
  <c r="AM36" i="15"/>
  <c r="AL36" i="15"/>
  <c r="AS35" i="15"/>
  <c r="AN35" i="15"/>
  <c r="AM35" i="15"/>
  <c r="AL35" i="15"/>
  <c r="AS34" i="15"/>
  <c r="AN34" i="15"/>
  <c r="AM34" i="15"/>
  <c r="AL34" i="15"/>
  <c r="AS33" i="15"/>
  <c r="AN33" i="15"/>
  <c r="AM33" i="15"/>
  <c r="AL33" i="15"/>
  <c r="AS32" i="15"/>
  <c r="AN32" i="15"/>
  <c r="AM32" i="15"/>
  <c r="AL32" i="15"/>
  <c r="AS31" i="15"/>
  <c r="AN31" i="15"/>
  <c r="AM31" i="15"/>
  <c r="AL31" i="15"/>
  <c r="AS30" i="15"/>
  <c r="AN30" i="15"/>
  <c r="AM30" i="15"/>
  <c r="AL30" i="15"/>
  <c r="AS29" i="15"/>
  <c r="AN29" i="15"/>
  <c r="AM29" i="15"/>
  <c r="AL29" i="15"/>
  <c r="AS28" i="15"/>
  <c r="AN28" i="15"/>
  <c r="AM28" i="15"/>
  <c r="AL28" i="15"/>
  <c r="AS27" i="15"/>
  <c r="AN27" i="15"/>
  <c r="AM27" i="15"/>
  <c r="AL27" i="15"/>
  <c r="AS26" i="15"/>
  <c r="AN26" i="15"/>
  <c r="AM26" i="15"/>
  <c r="AL26" i="15"/>
  <c r="AS25" i="15"/>
  <c r="AN25" i="15"/>
  <c r="AM25" i="15"/>
  <c r="AL25" i="15"/>
  <c r="AS24" i="15"/>
  <c r="AN24" i="15"/>
  <c r="AM24" i="15"/>
  <c r="AL24" i="15"/>
  <c r="AS23" i="15"/>
  <c r="AN23" i="15"/>
  <c r="AM23" i="15"/>
  <c r="AL23" i="15"/>
  <c r="AS22" i="15"/>
  <c r="AN22" i="15"/>
  <c r="AM22" i="15"/>
  <c r="AL22" i="15"/>
  <c r="AS21" i="15"/>
  <c r="AN21" i="15"/>
  <c r="AM21" i="15"/>
  <c r="AL21" i="15"/>
  <c r="AS20" i="15"/>
  <c r="AN20" i="15"/>
  <c r="AM20" i="15"/>
  <c r="AL20" i="15"/>
  <c r="AS19" i="15"/>
  <c r="AN19" i="15"/>
  <c r="AM19" i="15"/>
  <c r="AL19" i="15"/>
  <c r="AS18" i="15"/>
  <c r="AN18" i="15"/>
  <c r="AM18" i="15"/>
  <c r="AL18" i="15"/>
  <c r="AF18" i="15"/>
  <c r="AS17" i="15"/>
  <c r="AN17" i="15"/>
  <c r="AM17" i="15"/>
  <c r="AL17" i="15"/>
  <c r="AS16" i="15"/>
  <c r="AN16" i="15"/>
  <c r="AM16" i="15"/>
  <c r="AL16" i="15"/>
  <c r="AS15" i="15"/>
  <c r="AN15" i="15"/>
  <c r="AM15" i="15"/>
  <c r="AL15" i="15"/>
  <c r="AS14" i="15"/>
  <c r="AN14" i="15"/>
  <c r="AM14" i="15"/>
  <c r="AK14" i="15" s="1"/>
  <c r="AL14" i="15"/>
  <c r="AS13" i="15"/>
  <c r="AN13" i="15"/>
  <c r="AM13" i="15"/>
  <c r="AL13" i="15"/>
  <c r="AS12" i="15"/>
  <c r="AN12" i="15"/>
  <c r="AM12" i="15"/>
  <c r="AL12" i="15"/>
  <c r="AS11" i="15"/>
  <c r="AN11" i="15"/>
  <c r="AM11" i="15"/>
  <c r="AL11" i="15"/>
  <c r="AS10" i="15"/>
  <c r="AN10" i="15"/>
  <c r="AM10" i="15"/>
  <c r="AL10" i="15"/>
  <c r="AS9" i="15"/>
  <c r="AN9" i="15"/>
  <c r="AM9" i="15"/>
  <c r="AK9" i="15" s="1"/>
  <c r="AL9" i="15"/>
  <c r="AS8" i="15"/>
  <c r="AN8" i="15"/>
  <c r="AM8" i="15"/>
  <c r="AL8" i="15"/>
  <c r="AS7" i="15"/>
  <c r="AN7" i="15"/>
  <c r="AM7" i="15"/>
  <c r="AL7" i="15"/>
  <c r="AS6" i="15"/>
  <c r="AN6" i="15"/>
  <c r="AM6" i="15"/>
  <c r="AL6" i="15"/>
  <c r="AS5" i="15"/>
  <c r="AN5" i="15"/>
  <c r="AM5" i="15"/>
  <c r="AL5" i="15"/>
  <c r="AS4" i="15"/>
  <c r="AN4" i="15"/>
  <c r="AM4" i="15"/>
  <c r="AL4" i="15"/>
  <c r="AS3" i="15"/>
  <c r="AN3" i="15"/>
  <c r="AM3" i="15"/>
  <c r="AL3" i="15"/>
  <c r="AS2" i="15"/>
  <c r="AN2" i="15"/>
  <c r="AM2" i="15"/>
  <c r="AL2" i="15"/>
  <c r="AF2" i="15"/>
  <c r="R21" i="7"/>
  <c r="P21" i="7"/>
  <c r="AK4" i="15" l="1"/>
  <c r="AK382" i="15"/>
  <c r="AK386" i="15"/>
  <c r="AK446" i="15"/>
  <c r="AK450" i="15"/>
  <c r="AK452" i="15"/>
  <c r="AK456" i="15"/>
  <c r="AK460" i="15"/>
  <c r="AK464" i="15"/>
  <c r="AK469" i="15"/>
  <c r="AK474" i="15"/>
  <c r="AK476" i="15"/>
  <c r="AK477" i="15"/>
  <c r="AK478" i="15"/>
  <c r="AK480" i="15"/>
  <c r="AK481" i="15"/>
  <c r="AK482" i="15"/>
  <c r="AK488" i="15"/>
  <c r="AK92" i="15"/>
  <c r="AK127" i="15"/>
  <c r="AK159" i="15"/>
  <c r="AK215" i="15"/>
  <c r="AK154" i="15"/>
  <c r="AK162" i="15"/>
  <c r="AK194" i="15"/>
  <c r="AK22" i="15"/>
  <c r="AK38" i="15"/>
  <c r="AK74" i="15"/>
  <c r="AK387" i="15"/>
  <c r="AK391" i="15"/>
  <c r="AK395" i="15"/>
  <c r="AK399" i="15"/>
  <c r="AK411" i="15"/>
  <c r="AK443" i="15"/>
  <c r="AK52" i="15"/>
  <c r="AK60" i="15"/>
  <c r="AK66" i="15"/>
  <c r="AK68" i="15"/>
  <c r="AK70" i="15"/>
  <c r="AK76" i="15"/>
  <c r="AK28" i="15"/>
  <c r="AK222" i="15"/>
  <c r="AK246" i="15"/>
  <c r="AK254" i="15"/>
  <c r="AK256" i="15"/>
  <c r="AK258" i="15"/>
  <c r="AK282" i="15"/>
  <c r="AK284" i="15"/>
  <c r="AK286" i="15"/>
  <c r="AK288" i="15"/>
  <c r="AK290" i="15"/>
  <c r="AK318" i="15"/>
  <c r="AK322" i="15"/>
  <c r="AK324" i="15"/>
  <c r="AK328" i="15"/>
  <c r="AK332" i="15"/>
  <c r="AK336" i="15"/>
  <c r="AK340" i="15"/>
  <c r="AK342" i="15"/>
  <c r="AK350" i="15"/>
  <c r="AK352" i="15"/>
  <c r="AK374" i="15"/>
  <c r="AK376" i="15"/>
  <c r="AK378" i="15"/>
  <c r="AK380" i="15"/>
  <c r="AK57" i="15"/>
  <c r="AK121" i="15"/>
  <c r="AK402" i="15"/>
  <c r="AK414" i="15"/>
  <c r="AK117" i="15"/>
  <c r="AK125" i="15"/>
  <c r="AK25" i="15"/>
  <c r="AK249" i="15"/>
  <c r="AK253" i="15"/>
  <c r="AK257" i="15"/>
  <c r="AK289" i="15"/>
  <c r="AK321" i="15"/>
  <c r="AK357" i="15"/>
  <c r="AK361" i="15"/>
  <c r="AK365" i="15"/>
  <c r="AK369" i="15"/>
  <c r="AK373" i="15"/>
  <c r="AK377" i="15"/>
  <c r="AK381" i="15"/>
  <c r="AK45" i="15"/>
  <c r="AK278" i="15"/>
  <c r="AK10" i="15"/>
  <c r="AK12" i="15"/>
  <c r="AK41" i="15"/>
  <c r="AK77" i="15"/>
  <c r="AK82" i="15"/>
  <c r="AK153" i="15"/>
  <c r="AK226" i="15"/>
  <c r="AK230" i="15"/>
  <c r="AK234" i="15"/>
  <c r="AK238" i="15"/>
  <c r="AK242" i="15"/>
  <c r="AK262" i="15"/>
  <c r="AK266" i="15"/>
  <c r="AK270" i="15"/>
  <c r="AK274" i="15"/>
  <c r="AK346" i="15"/>
  <c r="AK354" i="15"/>
  <c r="AK451" i="15"/>
  <c r="AK455" i="15"/>
  <c r="AK459" i="15"/>
  <c r="AK463" i="15"/>
  <c r="AK65" i="15"/>
  <c r="AK95" i="15"/>
  <c r="AK158" i="15"/>
  <c r="AK30" i="15"/>
  <c r="AK131" i="15"/>
  <c r="AK135" i="15"/>
  <c r="AK139" i="15"/>
  <c r="AK143" i="15"/>
  <c r="AK147" i="15"/>
  <c r="AK165" i="15"/>
  <c r="AK169" i="15"/>
  <c r="AK173" i="15"/>
  <c r="AK177" i="15"/>
  <c r="AK181" i="15"/>
  <c r="AK185" i="15"/>
  <c r="AK189" i="15"/>
  <c r="AK193" i="15"/>
  <c r="AK221" i="15"/>
  <c r="AK310" i="15"/>
  <c r="AK358" i="15"/>
  <c r="AK362" i="15"/>
  <c r="AK366" i="15"/>
  <c r="AK370" i="15"/>
  <c r="AK406" i="15"/>
  <c r="AK408" i="15"/>
  <c r="AK438" i="15"/>
  <c r="AK440" i="15"/>
  <c r="AK442" i="15"/>
  <c r="AK444" i="15"/>
  <c r="AK235" i="15"/>
  <c r="AK259" i="15"/>
  <c r="AK394" i="15"/>
  <c r="AK44" i="15"/>
  <c r="AK46" i="15"/>
  <c r="AK50" i="15"/>
  <c r="AK62" i="15"/>
  <c r="AK231" i="15"/>
  <c r="AK239" i="15"/>
  <c r="AK243" i="15"/>
  <c r="AK263" i="15"/>
  <c r="AK275" i="15"/>
  <c r="AK283" i="15"/>
  <c r="AK398" i="15"/>
  <c r="AK7" i="15"/>
  <c r="AK126" i="15"/>
  <c r="AK136" i="15"/>
  <c r="AK140" i="15"/>
  <c r="AK144" i="15"/>
  <c r="AK148" i="15"/>
  <c r="AK150" i="15"/>
  <c r="AK152" i="15"/>
  <c r="AK311" i="15"/>
  <c r="AK315" i="15"/>
  <c r="AK343" i="15"/>
  <c r="AK351" i="15"/>
  <c r="AK470" i="15"/>
  <c r="AK83" i="15"/>
  <c r="AK87" i="15"/>
  <c r="AK227" i="15"/>
  <c r="AK267" i="15"/>
  <c r="AK271" i="15"/>
  <c r="AK390" i="15"/>
  <c r="AK410" i="15"/>
  <c r="AK2" i="15"/>
  <c r="AK33" i="15"/>
  <c r="AK37" i="15"/>
  <c r="AK118" i="15"/>
  <c r="AK122" i="15"/>
  <c r="AK134" i="15"/>
  <c r="AK182" i="15"/>
  <c r="AK184" i="15"/>
  <c r="AK186" i="15"/>
  <c r="AK188" i="15"/>
  <c r="AK190" i="15"/>
  <c r="AK214" i="15"/>
  <c r="AK216" i="15"/>
  <c r="AK218" i="15"/>
  <c r="AK220" i="15"/>
  <c r="AK405" i="15"/>
  <c r="AK409" i="15"/>
  <c r="AK421" i="15"/>
  <c r="AK425" i="15"/>
  <c r="AK429" i="15"/>
  <c r="AK433" i="15"/>
  <c r="AK437" i="15"/>
  <c r="AK466" i="15"/>
  <c r="AK107" i="15"/>
  <c r="AK111" i="15"/>
  <c r="AK115" i="15"/>
  <c r="AK119" i="15"/>
  <c r="AK163" i="15"/>
  <c r="AK167" i="15"/>
  <c r="AK171" i="15"/>
  <c r="AK175" i="15"/>
  <c r="AK179" i="15"/>
  <c r="AK198" i="15"/>
  <c r="AK403" i="15"/>
  <c r="AK422" i="15"/>
  <c r="AK11" i="15"/>
  <c r="AK15" i="15"/>
  <c r="AK17" i="15"/>
  <c r="AK21" i="15"/>
  <c r="AK23" i="15"/>
  <c r="AK34" i="15"/>
  <c r="AK36" i="15"/>
  <c r="AK49" i="15"/>
  <c r="AK53" i="15"/>
  <c r="AK55" i="15"/>
  <c r="AK61" i="15"/>
  <c r="AK81" i="15"/>
  <c r="AK85" i="15"/>
  <c r="AK89" i="15"/>
  <c r="AK94" i="15"/>
  <c r="AK129" i="15"/>
  <c r="AK133" i="15"/>
  <c r="AK138" i="15"/>
  <c r="AK142" i="15"/>
  <c r="AK146" i="15"/>
  <c r="AK156" i="15"/>
  <c r="AK183" i="15"/>
  <c r="AK187" i="15"/>
  <c r="AK224" i="15"/>
  <c r="AK323" i="15"/>
  <c r="AK327" i="15"/>
  <c r="AK331" i="15"/>
  <c r="AK335" i="15"/>
  <c r="AK339" i="15"/>
  <c r="AK345" i="15"/>
  <c r="AK384" i="15"/>
  <c r="AK407" i="15"/>
  <c r="AK413" i="15"/>
  <c r="AK448" i="15"/>
  <c r="AK471" i="15"/>
  <c r="AK475" i="15"/>
  <c r="AK42" i="15"/>
  <c r="AK79" i="15"/>
  <c r="AK314" i="15"/>
  <c r="AK392" i="15"/>
  <c r="AK396" i="15"/>
  <c r="AK417" i="15"/>
  <c r="AK103" i="15"/>
  <c r="AK123" i="15"/>
  <c r="AK202" i="15"/>
  <c r="AK206" i="15"/>
  <c r="AK210" i="15"/>
  <c r="AK247" i="15"/>
  <c r="AK251" i="15"/>
  <c r="AK426" i="15"/>
  <c r="AK430" i="15"/>
  <c r="AK467" i="15"/>
  <c r="AK8" i="15"/>
  <c r="AK27" i="15"/>
  <c r="AK98" i="15"/>
  <c r="AK160" i="15"/>
  <c r="AK281" i="15"/>
  <c r="AK312" i="15"/>
  <c r="AK316" i="15"/>
  <c r="AK349" i="15"/>
  <c r="AK388" i="15"/>
  <c r="AK400" i="15"/>
  <c r="AK6" i="15"/>
  <c r="AK19" i="15"/>
  <c r="AK29" i="15"/>
  <c r="AK63" i="15"/>
  <c r="AK69" i="15"/>
  <c r="AK71" i="15"/>
  <c r="AK91" i="15"/>
  <c r="AK100" i="15"/>
  <c r="AK104" i="15"/>
  <c r="AK108" i="15"/>
  <c r="AK112" i="15"/>
  <c r="AK116" i="15"/>
  <c r="AK124" i="15"/>
  <c r="AK195" i="15"/>
  <c r="AK199" i="15"/>
  <c r="AK203" i="15"/>
  <c r="AK207" i="15"/>
  <c r="AK211" i="15"/>
  <c r="AK217" i="15"/>
  <c r="AK248" i="15"/>
  <c r="AK250" i="15"/>
  <c r="AK252" i="15"/>
  <c r="AK279" i="15"/>
  <c r="AK285" i="15"/>
  <c r="AK294" i="15"/>
  <c r="AK298" i="15"/>
  <c r="AK302" i="15"/>
  <c r="AK306" i="15"/>
  <c r="AK320" i="15"/>
  <c r="AK347" i="15"/>
  <c r="AK353" i="15"/>
  <c r="AK404" i="15"/>
  <c r="AK415" i="15"/>
  <c r="AK419" i="15"/>
  <c r="AK423" i="15"/>
  <c r="AK427" i="15"/>
  <c r="AK431" i="15"/>
  <c r="AK31" i="15"/>
  <c r="AK128" i="15"/>
  <c r="AK130" i="15"/>
  <c r="AK132" i="15"/>
  <c r="AK166" i="15"/>
  <c r="AK170" i="15"/>
  <c r="AK178" i="15"/>
  <c r="AK219" i="15"/>
  <c r="AK260" i="15"/>
  <c r="AK272" i="15"/>
  <c r="AK287" i="15"/>
  <c r="AK301" i="15"/>
  <c r="AK305" i="15"/>
  <c r="AK309" i="15"/>
  <c r="AK344" i="15"/>
  <c r="AK359" i="15"/>
  <c r="AK363" i="15"/>
  <c r="AK371" i="15"/>
  <c r="AK375" i="15"/>
  <c r="AK449" i="15"/>
  <c r="AK484" i="15"/>
  <c r="AK3" i="15"/>
  <c r="AK5" i="15"/>
  <c r="AK58" i="15"/>
  <c r="AK151" i="15"/>
  <c r="AK157" i="15"/>
  <c r="AK174" i="15"/>
  <c r="AK192" i="15"/>
  <c r="AK225" i="15"/>
  <c r="AK264" i="15"/>
  <c r="AK268" i="15"/>
  <c r="AK276" i="15"/>
  <c r="AK293" i="15"/>
  <c r="AK297" i="15"/>
  <c r="AK355" i="15"/>
  <c r="AK367" i="15"/>
  <c r="AK16" i="15"/>
  <c r="AK18" i="15"/>
  <c r="AK20" i="15"/>
  <c r="AK26" i="15"/>
  <c r="AK39" i="15"/>
  <c r="AK54" i="15"/>
  <c r="AK97" i="15"/>
  <c r="AK99" i="15"/>
  <c r="AK101" i="15"/>
  <c r="AK105" i="15"/>
  <c r="AK113" i="15"/>
  <c r="AK155" i="15"/>
  <c r="AK161" i="15"/>
  <c r="AK196" i="15"/>
  <c r="AK200" i="15"/>
  <c r="AK204" i="15"/>
  <c r="AK208" i="15"/>
  <c r="AK212" i="15"/>
  <c r="AK223" i="15"/>
  <c r="AK229" i="15"/>
  <c r="AK233" i="15"/>
  <c r="AK237" i="15"/>
  <c r="AK241" i="15"/>
  <c r="AK245" i="15"/>
  <c r="AK280" i="15"/>
  <c r="AK291" i="15"/>
  <c r="AK295" i="15"/>
  <c r="AK299" i="15"/>
  <c r="AK303" i="15"/>
  <c r="AK307" i="15"/>
  <c r="AK313" i="15"/>
  <c r="AK317" i="15"/>
  <c r="AK326" i="15"/>
  <c r="AK330" i="15"/>
  <c r="AK334" i="15"/>
  <c r="AK338" i="15"/>
  <c r="AK348" i="15"/>
  <c r="AK418" i="15"/>
  <c r="AK420" i="15"/>
  <c r="AK424" i="15"/>
  <c r="AK428" i="15"/>
  <c r="AK432" i="15"/>
  <c r="AK434" i="15"/>
  <c r="AK436" i="15"/>
  <c r="AK447" i="15"/>
  <c r="AK453" i="15"/>
  <c r="AK457" i="15"/>
  <c r="AK461" i="15"/>
  <c r="AK465" i="15"/>
  <c r="AK486" i="15"/>
  <c r="AK379" i="15"/>
  <c r="AK385" i="15"/>
  <c r="AK412" i="15"/>
  <c r="AK435" i="15"/>
  <c r="AK441" i="15"/>
  <c r="AK468" i="15"/>
  <c r="AK479" i="15"/>
  <c r="AK485" i="15"/>
  <c r="AK489" i="15"/>
  <c r="AK47" i="15"/>
  <c r="AK73" i="15"/>
  <c r="AK80" i="15"/>
  <c r="AK86" i="15"/>
  <c r="AK88" i="15"/>
  <c r="AK93" i="15"/>
  <c r="AK137" i="15"/>
  <c r="AK141" i="15"/>
  <c r="AK145" i="15"/>
  <c r="AK149" i="15"/>
  <c r="AK164" i="15"/>
  <c r="AK168" i="15"/>
  <c r="AK172" i="15"/>
  <c r="AK176" i="15"/>
  <c r="AK180" i="15"/>
  <c r="AK191" i="15"/>
  <c r="AK197" i="15"/>
  <c r="AK201" i="15"/>
  <c r="AK205" i="15"/>
  <c r="AK209" i="15"/>
  <c r="AK213" i="15"/>
  <c r="AK228" i="15"/>
  <c r="AK232" i="15"/>
  <c r="AK236" i="15"/>
  <c r="AK240" i="15"/>
  <c r="AK244" i="15"/>
  <c r="AK255" i="15"/>
  <c r="AK261" i="15"/>
  <c r="AK265" i="15"/>
  <c r="AK269" i="15"/>
  <c r="AK273" i="15"/>
  <c r="AK277" i="15"/>
  <c r="AK292" i="15"/>
  <c r="AK296" i="15"/>
  <c r="AK300" i="15"/>
  <c r="AK304" i="15"/>
  <c r="AK308" i="15"/>
  <c r="AK319" i="15"/>
  <c r="AK325" i="15"/>
  <c r="AK329" i="15"/>
  <c r="AK333" i="15"/>
  <c r="AK337" i="15"/>
  <c r="AK341" i="15"/>
  <c r="AK356" i="15"/>
  <c r="AK360" i="15"/>
  <c r="AK364" i="15"/>
  <c r="AK368" i="15"/>
  <c r="AK372" i="15"/>
  <c r="AK383" i="15"/>
  <c r="AK389" i="15"/>
  <c r="AK393" i="15"/>
  <c r="AK397" i="15"/>
  <c r="AK401" i="15"/>
  <c r="AK416" i="15"/>
  <c r="AK439" i="15"/>
  <c r="AK445" i="15"/>
  <c r="AK454" i="15"/>
  <c r="AK458" i="15"/>
  <c r="AK462" i="15"/>
  <c r="AK472" i="15"/>
  <c r="AK483" i="15"/>
  <c r="AK487" i="15"/>
  <c r="AK473" i="15"/>
  <c r="AK43" i="15"/>
  <c r="AK48" i="15"/>
  <c r="AK75" i="15"/>
  <c r="AK78" i="15"/>
  <c r="AK35" i="15"/>
  <c r="AK40" i="15"/>
  <c r="AK67" i="15"/>
  <c r="AK72" i="15"/>
  <c r="AK90" i="15"/>
  <c r="AK32" i="15"/>
  <c r="AK59" i="15"/>
  <c r="AK64" i="15"/>
  <c r="AK24" i="15"/>
  <c r="AK13" i="15"/>
  <c r="AK51" i="15"/>
  <c r="AK56" i="15"/>
  <c r="AK84" i="15"/>
  <c r="AK96" i="15"/>
  <c r="AK109" i="15"/>
  <c r="AK120" i="15"/>
  <c r="J18" i="9" l="1"/>
  <c r="J19" i="9"/>
  <c r="J20" i="9"/>
  <c r="J21" i="9"/>
  <c r="J22" i="9"/>
  <c r="J23" i="9"/>
  <c r="J24" i="9"/>
  <c r="J25" i="9"/>
  <c r="J26" i="9"/>
  <c r="J27" i="9"/>
  <c r="J28" i="9"/>
  <c r="J29" i="9"/>
  <c r="J30" i="9"/>
  <c r="J31" i="9"/>
  <c r="J32" i="9"/>
  <c r="J33" i="9"/>
  <c r="J34" i="9"/>
  <c r="J35" i="9"/>
  <c r="J36" i="9"/>
  <c r="J37" i="9"/>
  <c r="J38" i="9"/>
  <c r="J39" i="9"/>
  <c r="J40" i="9"/>
  <c r="J41" i="9"/>
  <c r="J42" i="9"/>
  <c r="J43" i="9"/>
  <c r="J44" i="9"/>
  <c r="J45" i="9"/>
  <c r="J46" i="9"/>
  <c r="J47" i="9"/>
  <c r="J48" i="9"/>
  <c r="J49" i="9"/>
  <c r="J50" i="9"/>
  <c r="J51" i="9"/>
  <c r="J52" i="9"/>
  <c r="J53" i="9"/>
  <c r="J54" i="9"/>
  <c r="J55" i="9"/>
  <c r="J56" i="9"/>
  <c r="J57" i="9"/>
  <c r="J58" i="9"/>
  <c r="J59" i="9"/>
  <c r="J60" i="9"/>
  <c r="J61" i="9"/>
  <c r="J62" i="9"/>
  <c r="J63" i="9"/>
  <c r="J64" i="9"/>
  <c r="J65" i="9"/>
  <c r="J66" i="9"/>
  <c r="J67" i="9"/>
  <c r="J68" i="9"/>
  <c r="J69" i="9"/>
  <c r="J70" i="9"/>
  <c r="J71" i="9"/>
  <c r="J72" i="9"/>
  <c r="J73" i="9"/>
  <c r="J74" i="9"/>
  <c r="J75" i="9"/>
  <c r="J76" i="9"/>
  <c r="J77" i="9"/>
  <c r="J78" i="9"/>
  <c r="J79" i="9"/>
  <c r="J80" i="9"/>
  <c r="J81" i="9"/>
  <c r="J82" i="9"/>
  <c r="J83" i="9"/>
  <c r="J84" i="9"/>
  <c r="J85" i="9"/>
  <c r="J86" i="9"/>
  <c r="J87" i="9"/>
  <c r="J88" i="9"/>
  <c r="J89" i="9"/>
  <c r="J90" i="9"/>
  <c r="J91" i="9"/>
  <c r="J92" i="9"/>
  <c r="J93" i="9"/>
  <c r="J94" i="9"/>
  <c r="J95" i="9"/>
  <c r="J96" i="9"/>
  <c r="J97" i="9"/>
  <c r="J98" i="9"/>
  <c r="J99" i="9"/>
  <c r="J100" i="9"/>
  <c r="J101" i="9"/>
  <c r="J102" i="9"/>
  <c r="J103" i="9"/>
  <c r="J104" i="9"/>
  <c r="J105" i="9"/>
  <c r="J106" i="9"/>
  <c r="J107" i="9"/>
  <c r="J108" i="9"/>
  <c r="J109" i="9"/>
  <c r="J110" i="9"/>
  <c r="J111" i="9"/>
  <c r="J112" i="9"/>
  <c r="J113" i="9"/>
  <c r="J114" i="9"/>
  <c r="J115" i="9"/>
  <c r="J116" i="9"/>
  <c r="J117" i="9"/>
  <c r="J118" i="9"/>
  <c r="J119" i="9"/>
  <c r="J120" i="9"/>
  <c r="J121" i="9"/>
  <c r="J122" i="9"/>
  <c r="J17" i="9"/>
  <c r="J16" i="9"/>
  <c r="E17" i="9"/>
  <c r="E18" i="9"/>
  <c r="I17" i="9"/>
  <c r="I18" i="9"/>
  <c r="I19" i="9"/>
  <c r="I20" i="9"/>
  <c r="I21" i="9"/>
  <c r="I22" i="9"/>
  <c r="I23" i="9"/>
  <c r="I24" i="9"/>
  <c r="I25" i="9"/>
  <c r="I26" i="9"/>
  <c r="I27" i="9"/>
  <c r="I28" i="9"/>
  <c r="I29" i="9"/>
  <c r="I30" i="9"/>
  <c r="I31" i="9"/>
  <c r="I32" i="9"/>
  <c r="I33" i="9"/>
  <c r="I34" i="9"/>
  <c r="I35" i="9"/>
  <c r="I36" i="9"/>
  <c r="I37" i="9"/>
  <c r="I38" i="9"/>
  <c r="I39" i="9"/>
  <c r="I40" i="9"/>
  <c r="I41" i="9"/>
  <c r="I42" i="9"/>
  <c r="I43" i="9"/>
  <c r="I44" i="9"/>
  <c r="I45" i="9"/>
  <c r="I46" i="9"/>
  <c r="I47" i="9"/>
  <c r="I48" i="9"/>
  <c r="I49" i="9"/>
  <c r="I50" i="9"/>
  <c r="I51" i="9"/>
  <c r="I52" i="9"/>
  <c r="I53" i="9"/>
  <c r="I54" i="9"/>
  <c r="I55" i="9"/>
  <c r="I56" i="9"/>
  <c r="I57" i="9"/>
  <c r="I58" i="9"/>
  <c r="I59" i="9"/>
  <c r="I60" i="9"/>
  <c r="I61" i="9"/>
  <c r="I62" i="9"/>
  <c r="I63" i="9"/>
  <c r="I64" i="9"/>
  <c r="I65" i="9"/>
  <c r="I66" i="9"/>
  <c r="I67" i="9"/>
  <c r="I68" i="9"/>
  <c r="I69" i="9"/>
  <c r="I70" i="9"/>
  <c r="I71" i="9"/>
  <c r="I72" i="9"/>
  <c r="I73" i="9"/>
  <c r="I74" i="9"/>
  <c r="I75" i="9"/>
  <c r="I76" i="9"/>
  <c r="I77" i="9"/>
  <c r="I78" i="9"/>
  <c r="I79" i="9"/>
  <c r="I80" i="9"/>
  <c r="I81" i="9"/>
  <c r="I82" i="9"/>
  <c r="I83" i="9"/>
  <c r="I84" i="9"/>
  <c r="I85" i="9"/>
  <c r="I86" i="9"/>
  <c r="I87" i="9"/>
  <c r="I88" i="9"/>
  <c r="I89" i="9"/>
  <c r="I90" i="9"/>
  <c r="I91" i="9"/>
  <c r="I92" i="9"/>
  <c r="I93" i="9"/>
  <c r="I94" i="9"/>
  <c r="I95" i="9"/>
  <c r="I96" i="9"/>
  <c r="I97" i="9"/>
  <c r="I98" i="9"/>
  <c r="I99" i="9"/>
  <c r="I100" i="9"/>
  <c r="I101" i="9"/>
  <c r="I102" i="9"/>
  <c r="I103" i="9"/>
  <c r="I104" i="9"/>
  <c r="I105" i="9"/>
  <c r="I106" i="9"/>
  <c r="I107" i="9"/>
  <c r="I108" i="9"/>
  <c r="I109" i="9"/>
  <c r="I110" i="9"/>
  <c r="I111" i="9"/>
  <c r="I112" i="9"/>
  <c r="I113" i="9"/>
  <c r="I114" i="9"/>
  <c r="I115" i="9"/>
  <c r="I116" i="9"/>
  <c r="I117" i="9"/>
  <c r="I118" i="9"/>
  <c r="I119" i="9"/>
  <c r="I120" i="9"/>
  <c r="I121" i="9"/>
  <c r="I122" i="9"/>
  <c r="I16" i="9"/>
  <c r="H16" i="9"/>
  <c r="G16" i="9"/>
  <c r="E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C50" i="9"/>
  <c r="C51" i="9"/>
  <c r="C52" i="9"/>
  <c r="C53" i="9"/>
  <c r="C54" i="9"/>
  <c r="C55" i="9"/>
  <c r="C56" i="9"/>
  <c r="C57" i="9"/>
  <c r="C58" i="9"/>
  <c r="C59" i="9"/>
  <c r="C60" i="9"/>
  <c r="C61" i="9"/>
  <c r="C62" i="9"/>
  <c r="C63" i="9"/>
  <c r="C64" i="9"/>
  <c r="C65" i="9"/>
  <c r="C66" i="9"/>
  <c r="C67" i="9"/>
  <c r="C68" i="9"/>
  <c r="C69" i="9"/>
  <c r="C70" i="9"/>
  <c r="C71" i="9"/>
  <c r="C72" i="9"/>
  <c r="C73" i="9"/>
  <c r="C74" i="9"/>
  <c r="C75" i="9"/>
  <c r="C76" i="9"/>
  <c r="C77" i="9"/>
  <c r="C78" i="9"/>
  <c r="C79" i="9"/>
  <c r="C80" i="9"/>
  <c r="C81" i="9"/>
  <c r="C82" i="9"/>
  <c r="C83" i="9"/>
  <c r="C84" i="9"/>
  <c r="C85" i="9"/>
  <c r="C86" i="9"/>
  <c r="C87" i="9"/>
  <c r="C88" i="9"/>
  <c r="C89" i="9"/>
  <c r="C90" i="9"/>
  <c r="C91" i="9"/>
  <c r="C92" i="9"/>
  <c r="C93" i="9"/>
  <c r="C94" i="9"/>
  <c r="C95" i="9"/>
  <c r="C96" i="9"/>
  <c r="C97" i="9"/>
  <c r="C98" i="9"/>
  <c r="C99" i="9"/>
  <c r="C100" i="9"/>
  <c r="C101" i="9"/>
  <c r="C102" i="9"/>
  <c r="C103" i="9"/>
  <c r="C104" i="9"/>
  <c r="C105" i="9"/>
  <c r="C106" i="9"/>
  <c r="C107" i="9"/>
  <c r="C108" i="9"/>
  <c r="C109" i="9"/>
  <c r="C110" i="9"/>
  <c r="C111" i="9"/>
  <c r="C112" i="9"/>
  <c r="C113" i="9"/>
  <c r="C114" i="9"/>
  <c r="C115" i="9"/>
  <c r="C116" i="9"/>
  <c r="C117" i="9"/>
  <c r="C118" i="9"/>
  <c r="C119" i="9"/>
  <c r="C120" i="9"/>
  <c r="C121" i="9"/>
  <c r="C122" i="9"/>
  <c r="C16" i="9"/>
  <c r="F16" i="9"/>
  <c r="D16" i="9"/>
  <c r="D17" i="9"/>
  <c r="D18" i="9"/>
  <c r="D19" i="9"/>
  <c r="D20" i="9"/>
  <c r="D21" i="9"/>
  <c r="D22" i="9"/>
  <c r="D23" i="9"/>
  <c r="D24" i="9"/>
  <c r="D25" i="9"/>
  <c r="D26" i="9"/>
  <c r="D27" i="9"/>
  <c r="D28" i="9"/>
  <c r="D29" i="9"/>
  <c r="D30" i="9"/>
  <c r="D31" i="9"/>
  <c r="D32" i="9"/>
  <c r="D33" i="9"/>
  <c r="D34" i="9"/>
  <c r="D35" i="9"/>
  <c r="D36" i="9"/>
  <c r="D37" i="9"/>
  <c r="D38" i="9"/>
  <c r="D39" i="9"/>
  <c r="D40" i="9"/>
  <c r="D41" i="9"/>
  <c r="D42" i="9"/>
  <c r="D43" i="9"/>
  <c r="D44" i="9"/>
  <c r="D45" i="9"/>
  <c r="D46" i="9"/>
  <c r="D47" i="9"/>
  <c r="D48" i="9"/>
  <c r="D49" i="9"/>
  <c r="D50" i="9"/>
  <c r="D51" i="9"/>
  <c r="D52" i="9"/>
  <c r="D53" i="9"/>
  <c r="D54" i="9"/>
  <c r="D55" i="9"/>
  <c r="D56" i="9"/>
  <c r="D57" i="9"/>
  <c r="D58" i="9"/>
  <c r="D59" i="9"/>
  <c r="D60" i="9"/>
  <c r="D61" i="9"/>
  <c r="D62" i="9"/>
  <c r="D63" i="9"/>
  <c r="D64" i="9"/>
  <c r="D65" i="9"/>
  <c r="D66" i="9"/>
  <c r="D67" i="9"/>
  <c r="D68" i="9"/>
  <c r="D69" i="9"/>
  <c r="D70" i="9"/>
  <c r="D71" i="9"/>
  <c r="D72" i="9"/>
  <c r="D73" i="9"/>
  <c r="D74" i="9"/>
  <c r="D75" i="9"/>
  <c r="D76" i="9"/>
  <c r="D77" i="9"/>
  <c r="D78" i="9"/>
  <c r="D79" i="9"/>
  <c r="D80" i="9"/>
  <c r="D81" i="9"/>
  <c r="D82" i="9"/>
  <c r="D83" i="9"/>
  <c r="D84" i="9"/>
  <c r="D85" i="9"/>
  <c r="D86" i="9"/>
  <c r="D87" i="9"/>
  <c r="D88" i="9"/>
  <c r="D89" i="9"/>
  <c r="D90" i="9"/>
  <c r="D91" i="9"/>
  <c r="D92" i="9"/>
  <c r="D93" i="9"/>
  <c r="D94" i="9"/>
  <c r="D95" i="9"/>
  <c r="D96" i="9"/>
  <c r="D97" i="9"/>
  <c r="D98" i="9"/>
  <c r="D99" i="9"/>
  <c r="D100" i="9"/>
  <c r="D101" i="9"/>
  <c r="D102" i="9"/>
  <c r="D103" i="9"/>
  <c r="D104" i="9"/>
  <c r="D105" i="9"/>
  <c r="D106" i="9"/>
  <c r="D107" i="9"/>
  <c r="D108" i="9"/>
  <c r="D109" i="9"/>
  <c r="D110" i="9"/>
  <c r="D111" i="9"/>
  <c r="D112" i="9"/>
  <c r="D113" i="9"/>
  <c r="D114" i="9"/>
  <c r="D115" i="9"/>
  <c r="D116" i="9"/>
  <c r="D117" i="9"/>
  <c r="D118" i="9"/>
  <c r="D119" i="9"/>
  <c r="D120" i="9"/>
  <c r="D121" i="9"/>
  <c r="D122"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12" i="9"/>
  <c r="B113" i="9"/>
  <c r="B114" i="9"/>
  <c r="B115" i="9"/>
  <c r="B116" i="9"/>
  <c r="B117" i="9"/>
  <c r="B118" i="9"/>
  <c r="B119" i="9"/>
  <c r="B120" i="9"/>
  <c r="B121" i="9"/>
  <c r="B122" i="9"/>
  <c r="C10" i="6"/>
  <c r="I13" i="20" s="1"/>
  <c r="C13" i="6"/>
  <c r="H16" i="20" s="1"/>
  <c r="B11" i="6"/>
  <c r="H14" i="20" s="1"/>
  <c r="O3" i="10"/>
  <c r="O4" i="10"/>
  <c r="O5" i="10"/>
  <c r="O6" i="10"/>
  <c r="O7" i="10"/>
  <c r="O8" i="10"/>
  <c r="O9" i="10"/>
  <c r="O10" i="10"/>
  <c r="O11" i="10"/>
  <c r="O12" i="10"/>
  <c r="O13" i="10"/>
  <c r="O14" i="10"/>
  <c r="O15" i="10"/>
  <c r="O16" i="10"/>
  <c r="O17" i="10"/>
  <c r="O18" i="10"/>
  <c r="O19" i="10"/>
  <c r="O20" i="10"/>
  <c r="O21" i="10"/>
  <c r="O22" i="10"/>
  <c r="O23" i="10"/>
  <c r="O24" i="10"/>
  <c r="O25" i="10"/>
  <c r="O26" i="10"/>
  <c r="O27" i="10"/>
  <c r="O28" i="10"/>
  <c r="O29" i="10"/>
  <c r="O30" i="10"/>
  <c r="O31" i="10"/>
  <c r="O32" i="10"/>
  <c r="O33" i="10"/>
  <c r="O34" i="10"/>
  <c r="O35" i="10"/>
  <c r="O36" i="10"/>
  <c r="O37" i="10"/>
  <c r="O38" i="10"/>
  <c r="O39" i="10"/>
  <c r="O40" i="10"/>
  <c r="O41" i="10"/>
  <c r="O42" i="10"/>
  <c r="O43" i="10"/>
  <c r="O44" i="10"/>
  <c r="O45" i="10"/>
  <c r="O46" i="10"/>
  <c r="O2" i="10"/>
  <c r="I11" i="10"/>
  <c r="I16" i="10"/>
  <c r="I37" i="10"/>
  <c r="I36" i="10"/>
  <c r="I32" i="10"/>
  <c r="I31" i="10"/>
  <c r="I30" i="10"/>
  <c r="I29" i="10"/>
  <c r="I28" i="10"/>
  <c r="I27" i="10"/>
  <c r="I26" i="10"/>
  <c r="I25" i="10"/>
  <c r="I24" i="10"/>
  <c r="I23" i="10"/>
  <c r="I22" i="10"/>
  <c r="I21" i="10"/>
  <c r="I20" i="10"/>
  <c r="I19" i="10"/>
  <c r="I3" i="10"/>
  <c r="I4" i="10"/>
  <c r="I5" i="10"/>
  <c r="I6" i="10"/>
  <c r="I7" i="10"/>
  <c r="I8" i="10"/>
  <c r="I9" i="10"/>
  <c r="I10" i="10"/>
  <c r="I12" i="10"/>
  <c r="I13" i="10"/>
  <c r="I14" i="10"/>
  <c r="I15" i="10"/>
  <c r="I17" i="10"/>
  <c r="I18" i="10"/>
  <c r="I33" i="10"/>
  <c r="I34" i="10"/>
  <c r="I35" i="10"/>
  <c r="I38" i="10"/>
  <c r="I39" i="10"/>
  <c r="I40" i="10"/>
  <c r="I41" i="10"/>
  <c r="I42" i="10"/>
  <c r="I43" i="10"/>
  <c r="I44" i="10"/>
  <c r="I45" i="10"/>
  <c r="I46" i="10"/>
  <c r="I2" i="10"/>
  <c r="E17" i="17" l="1"/>
  <c r="E21" i="17"/>
  <c r="E25" i="17"/>
  <c r="E29" i="17"/>
  <c r="E33" i="17"/>
  <c r="E37" i="17"/>
  <c r="E41" i="17"/>
  <c r="E45" i="17"/>
  <c r="E49" i="17"/>
  <c r="E53" i="17"/>
  <c r="E57" i="17"/>
  <c r="E61" i="17"/>
  <c r="E65" i="17"/>
  <c r="E69" i="17"/>
  <c r="E73" i="17"/>
  <c r="E77" i="17"/>
  <c r="E81" i="17"/>
  <c r="E85" i="17"/>
  <c r="E89" i="17"/>
  <c r="E93" i="17"/>
  <c r="E97" i="17"/>
  <c r="E101" i="17"/>
  <c r="E105" i="17"/>
  <c r="E109" i="17"/>
  <c r="E113" i="17"/>
  <c r="E117" i="17"/>
  <c r="E121" i="17"/>
  <c r="E125" i="17"/>
  <c r="E129" i="17"/>
  <c r="E133" i="17"/>
  <c r="E137" i="17"/>
  <c r="E141" i="17"/>
  <c r="E145" i="17"/>
  <c r="E84" i="17"/>
  <c r="E103" i="17"/>
  <c r="E88" i="17"/>
  <c r="E20" i="17"/>
  <c r="E24" i="17"/>
  <c r="E28" i="17"/>
  <c r="E32" i="17"/>
  <c r="E36" i="17"/>
  <c r="E40" i="17"/>
  <c r="E44" i="17"/>
  <c r="E48" i="17"/>
  <c r="E52" i="17"/>
  <c r="E56" i="17"/>
  <c r="E60" i="17"/>
  <c r="E64" i="17"/>
  <c r="E68" i="17"/>
  <c r="E72" i="17"/>
  <c r="E76" i="17"/>
  <c r="E80" i="17"/>
  <c r="E92" i="17"/>
  <c r="E96" i="17"/>
  <c r="E100" i="17"/>
  <c r="E104" i="17"/>
  <c r="E108" i="17"/>
  <c r="E112" i="17"/>
  <c r="E116" i="17"/>
  <c r="E120" i="17"/>
  <c r="E124" i="17"/>
  <c r="E128" i="17"/>
  <c r="E132" i="17"/>
  <c r="E136" i="17"/>
  <c r="E140" i="17"/>
  <c r="E144" i="17"/>
  <c r="E107" i="17"/>
  <c r="E111" i="17"/>
  <c r="E115" i="17"/>
  <c r="E123" i="17"/>
  <c r="E127" i="17"/>
  <c r="E131" i="17"/>
  <c r="E135" i="17"/>
  <c r="E143" i="17"/>
  <c r="H7" i="17"/>
  <c r="E16" i="17"/>
  <c r="E139" i="17"/>
  <c r="C7" i="9"/>
  <c r="E19" i="17"/>
  <c r="E23" i="17"/>
  <c r="E27" i="17"/>
  <c r="E31" i="17"/>
  <c r="E35" i="17"/>
  <c r="E39" i="17"/>
  <c r="E43" i="17"/>
  <c r="E47" i="17"/>
  <c r="E51" i="17"/>
  <c r="E55" i="17"/>
  <c r="E59" i="17"/>
  <c r="E63" i="17"/>
  <c r="E67" i="17"/>
  <c r="E71" i="17"/>
  <c r="E75" i="17"/>
  <c r="E79" i="17"/>
  <c r="E83" i="17"/>
  <c r="E87" i="17"/>
  <c r="E91" i="17"/>
  <c r="E95" i="17"/>
  <c r="E99" i="17"/>
  <c r="E18" i="17"/>
  <c r="E22" i="17"/>
  <c r="E26" i="17"/>
  <c r="E30" i="17"/>
  <c r="E34" i="17"/>
  <c r="E38" i="17"/>
  <c r="E42" i="17"/>
  <c r="E46" i="17"/>
  <c r="E50" i="17"/>
  <c r="E54" i="17"/>
  <c r="E58" i="17"/>
  <c r="E62" i="17"/>
  <c r="E66" i="17"/>
  <c r="E70" i="17"/>
  <c r="E74" i="17"/>
  <c r="E78" i="17"/>
  <c r="E82" i="17"/>
  <c r="E86" i="17"/>
  <c r="E90" i="17"/>
  <c r="E94" i="17"/>
  <c r="E98" i="17"/>
  <c r="E102" i="17"/>
  <c r="E106" i="17"/>
  <c r="E110" i="17"/>
  <c r="E114" i="17"/>
  <c r="E118" i="17"/>
  <c r="E122" i="17"/>
  <c r="E126" i="17"/>
  <c r="E130" i="17"/>
  <c r="E134" i="17"/>
  <c r="E138" i="17"/>
  <c r="E142" i="17"/>
  <c r="E146" i="17"/>
  <c r="E119" i="17"/>
  <c r="D9" i="7"/>
  <c r="I6" i="17"/>
  <c r="D6" i="9"/>
  <c r="H9" i="17"/>
  <c r="D12" i="7"/>
  <c r="D9" i="9"/>
  <c r="C10" i="7"/>
  <c r="C64" i="5" l="1"/>
  <c r="C63" i="5" s="1"/>
  <c r="C59" i="5"/>
  <c r="C56" i="5"/>
  <c r="C41" i="5"/>
  <c r="C37" i="5"/>
  <c r="C18" i="5"/>
  <c r="C55" i="5" l="1"/>
  <c r="C17" i="5"/>
  <c r="C49" i="5" s="1"/>
  <c r="C53" i="5" l="1"/>
  <c r="I407" i="3" l="1"/>
  <c r="E12" i="3"/>
  <c r="A3" i="4"/>
  <c r="A4" i="4"/>
  <c r="A2" i="4"/>
  <c r="I535" i="3" l="1"/>
  <c r="J535" i="3" s="1"/>
  <c r="G535" i="3"/>
  <c r="E535" i="3"/>
  <c r="C535" i="3"/>
  <c r="I534" i="3"/>
  <c r="J534" i="3" s="1"/>
  <c r="G534" i="3"/>
  <c r="E534" i="3"/>
  <c r="C534" i="3"/>
  <c r="I533" i="3"/>
  <c r="J533" i="3" s="1"/>
  <c r="G533" i="3"/>
  <c r="E533" i="3"/>
  <c r="C533" i="3"/>
  <c r="I532" i="3"/>
  <c r="J532" i="3" s="1"/>
  <c r="G532" i="3"/>
  <c r="E532" i="3"/>
  <c r="C532" i="3"/>
  <c r="I531" i="3"/>
  <c r="J531" i="3" s="1"/>
  <c r="G531" i="3"/>
  <c r="E531" i="3"/>
  <c r="C531" i="3"/>
  <c r="I530" i="3"/>
  <c r="J530" i="3" s="1"/>
  <c r="G530" i="3"/>
  <c r="E530" i="3"/>
  <c r="C530" i="3"/>
  <c r="I529" i="3"/>
  <c r="G529" i="3"/>
  <c r="H529" i="3" s="1"/>
  <c r="E529" i="3"/>
  <c r="C529" i="3"/>
  <c r="I528" i="3"/>
  <c r="J528" i="3" s="1"/>
  <c r="G528" i="3"/>
  <c r="E528" i="3"/>
  <c r="C528" i="3"/>
  <c r="I527" i="3"/>
  <c r="J527" i="3" s="1"/>
  <c r="G527" i="3"/>
  <c r="E527" i="3"/>
  <c r="C527" i="3"/>
  <c r="I526" i="3"/>
  <c r="J526" i="3" s="1"/>
  <c r="G526" i="3"/>
  <c r="H527" i="3" s="1"/>
  <c r="H528" i="3" s="1"/>
  <c r="E526" i="3"/>
  <c r="C526" i="3"/>
  <c r="I525" i="3"/>
  <c r="J525" i="3" s="1"/>
  <c r="G525" i="3"/>
  <c r="E525" i="3"/>
  <c r="C525" i="3"/>
  <c r="I524" i="3"/>
  <c r="J524" i="3" s="1"/>
  <c r="G524" i="3"/>
  <c r="E524" i="3"/>
  <c r="C524" i="3"/>
  <c r="I523" i="3"/>
  <c r="J523" i="3" s="1"/>
  <c r="G523" i="3"/>
  <c r="E523" i="3"/>
  <c r="C523" i="3"/>
  <c r="I522" i="3"/>
  <c r="G522" i="3"/>
  <c r="E522" i="3"/>
  <c r="C522" i="3"/>
  <c r="I521" i="3"/>
  <c r="J521" i="3" s="1"/>
  <c r="G521" i="3"/>
  <c r="E521" i="3"/>
  <c r="C521" i="3"/>
  <c r="I520" i="3"/>
  <c r="J520" i="3" s="1"/>
  <c r="G520" i="3"/>
  <c r="E520" i="3"/>
  <c r="C520" i="3"/>
  <c r="I519" i="3"/>
  <c r="J519" i="3" s="1"/>
  <c r="G519" i="3"/>
  <c r="E519" i="3"/>
  <c r="C519" i="3"/>
  <c r="I518" i="3"/>
  <c r="J518" i="3" s="1"/>
  <c r="G518" i="3"/>
  <c r="E518" i="3"/>
  <c r="C518" i="3"/>
  <c r="I517" i="3"/>
  <c r="J517" i="3" s="1"/>
  <c r="G517" i="3"/>
  <c r="E517" i="3"/>
  <c r="C517" i="3"/>
  <c r="I516" i="3"/>
  <c r="J516" i="3" s="1"/>
  <c r="G516" i="3"/>
  <c r="E516" i="3"/>
  <c r="C516" i="3"/>
  <c r="I515" i="3"/>
  <c r="G515" i="3"/>
  <c r="H515" i="3" s="1"/>
  <c r="E515" i="3"/>
  <c r="C515" i="3"/>
  <c r="I514" i="3"/>
  <c r="G514" i="3"/>
  <c r="H514" i="3" s="1"/>
  <c r="E514" i="3"/>
  <c r="F514" i="3" s="1"/>
  <c r="C514" i="3"/>
  <c r="I513" i="3"/>
  <c r="G513" i="3"/>
  <c r="H513" i="3" s="1"/>
  <c r="E513" i="3"/>
  <c r="C513" i="3"/>
  <c r="I512" i="3"/>
  <c r="G512" i="3"/>
  <c r="E512" i="3"/>
  <c r="C512" i="3"/>
  <c r="I511" i="3"/>
  <c r="G511" i="3"/>
  <c r="H511" i="3" s="1"/>
  <c r="E511" i="3"/>
  <c r="C511" i="3"/>
  <c r="I510" i="3"/>
  <c r="G510" i="3"/>
  <c r="E510" i="3"/>
  <c r="F510" i="3" s="1"/>
  <c r="C510" i="3"/>
  <c r="I509" i="3"/>
  <c r="J509" i="3" s="1"/>
  <c r="G509" i="3"/>
  <c r="E509" i="3"/>
  <c r="C509" i="3"/>
  <c r="I508" i="3"/>
  <c r="J508" i="3" s="1"/>
  <c r="G508" i="3"/>
  <c r="E508" i="3"/>
  <c r="C508" i="3"/>
  <c r="I507" i="3"/>
  <c r="G507" i="3"/>
  <c r="E507" i="3"/>
  <c r="C507" i="3"/>
  <c r="I506" i="3"/>
  <c r="J506" i="3" s="1"/>
  <c r="G506" i="3"/>
  <c r="E506" i="3"/>
  <c r="C506" i="3"/>
  <c r="I505" i="3"/>
  <c r="J505" i="3" s="1"/>
  <c r="G505" i="3"/>
  <c r="E505" i="3"/>
  <c r="C505" i="3"/>
  <c r="I504" i="3"/>
  <c r="J504" i="3" s="1"/>
  <c r="G504" i="3"/>
  <c r="E504" i="3"/>
  <c r="C504" i="3"/>
  <c r="I503" i="3"/>
  <c r="J503" i="3" s="1"/>
  <c r="G503" i="3"/>
  <c r="E503" i="3"/>
  <c r="C503" i="3"/>
  <c r="I502" i="3"/>
  <c r="G502" i="3"/>
  <c r="H502" i="3" s="1"/>
  <c r="E502" i="3"/>
  <c r="C502" i="3"/>
  <c r="I501" i="3"/>
  <c r="J501" i="3" s="1"/>
  <c r="G501" i="3"/>
  <c r="E501" i="3"/>
  <c r="C501" i="3"/>
  <c r="I500" i="3"/>
  <c r="J500" i="3" s="1"/>
  <c r="G500" i="3"/>
  <c r="E500" i="3"/>
  <c r="C500" i="3"/>
  <c r="I499" i="3"/>
  <c r="G499" i="3"/>
  <c r="E499" i="3"/>
  <c r="C499" i="3"/>
  <c r="I498" i="3"/>
  <c r="J498" i="3" s="1"/>
  <c r="G498" i="3"/>
  <c r="E498" i="3"/>
  <c r="C498" i="3"/>
  <c r="I497" i="3"/>
  <c r="J497" i="3" s="1"/>
  <c r="G497" i="3"/>
  <c r="E497" i="3"/>
  <c r="C497" i="3"/>
  <c r="I496" i="3"/>
  <c r="G496" i="3"/>
  <c r="E496" i="3"/>
  <c r="C496" i="3"/>
  <c r="I495" i="3"/>
  <c r="J495" i="3" s="1"/>
  <c r="G495" i="3"/>
  <c r="E495" i="3"/>
  <c r="C495" i="3"/>
  <c r="I494" i="3"/>
  <c r="J494" i="3" s="1"/>
  <c r="G494" i="3"/>
  <c r="E494" i="3"/>
  <c r="C494" i="3"/>
  <c r="I493" i="3"/>
  <c r="G493" i="3"/>
  <c r="E493" i="3"/>
  <c r="C493" i="3"/>
  <c r="I492" i="3"/>
  <c r="J492" i="3" s="1"/>
  <c r="G492" i="3"/>
  <c r="E492" i="3"/>
  <c r="C492" i="3"/>
  <c r="I491" i="3"/>
  <c r="J491" i="3" s="1"/>
  <c r="G491" i="3"/>
  <c r="E491" i="3"/>
  <c r="C491" i="3"/>
  <c r="I490" i="3"/>
  <c r="G490" i="3"/>
  <c r="E490" i="3"/>
  <c r="C490" i="3"/>
  <c r="I489" i="3"/>
  <c r="J489" i="3" s="1"/>
  <c r="G489" i="3"/>
  <c r="E489" i="3"/>
  <c r="C489" i="3"/>
  <c r="I488" i="3"/>
  <c r="J488" i="3" s="1"/>
  <c r="G488" i="3"/>
  <c r="E488" i="3"/>
  <c r="C488" i="3"/>
  <c r="I487" i="3"/>
  <c r="G487" i="3"/>
  <c r="E487" i="3"/>
  <c r="C487" i="3"/>
  <c r="I486" i="3"/>
  <c r="J486" i="3" s="1"/>
  <c r="G486" i="3"/>
  <c r="E486" i="3"/>
  <c r="C486" i="3"/>
  <c r="I485" i="3"/>
  <c r="J485" i="3" s="1"/>
  <c r="G485" i="3"/>
  <c r="E485" i="3"/>
  <c r="C485" i="3"/>
  <c r="I484" i="3"/>
  <c r="G484" i="3"/>
  <c r="E484" i="3"/>
  <c r="C484" i="3"/>
  <c r="I483" i="3"/>
  <c r="G483" i="3"/>
  <c r="H483" i="3" s="1"/>
  <c r="E483" i="3"/>
  <c r="C483" i="3"/>
  <c r="I482" i="3"/>
  <c r="J482" i="3" s="1"/>
  <c r="G482" i="3"/>
  <c r="E482" i="3"/>
  <c r="C482" i="3"/>
  <c r="I481" i="3"/>
  <c r="J481" i="3" s="1"/>
  <c r="G481" i="3"/>
  <c r="E481" i="3"/>
  <c r="C481" i="3"/>
  <c r="I480" i="3"/>
  <c r="J480" i="3" s="1"/>
  <c r="G480" i="3"/>
  <c r="E480" i="3"/>
  <c r="C480" i="3"/>
  <c r="I479" i="3"/>
  <c r="J479" i="3" s="1"/>
  <c r="G479" i="3"/>
  <c r="E479" i="3"/>
  <c r="C479" i="3"/>
  <c r="I478" i="3"/>
  <c r="J478" i="3" s="1"/>
  <c r="G478" i="3"/>
  <c r="E478" i="3"/>
  <c r="C478" i="3"/>
  <c r="I477" i="3"/>
  <c r="G477" i="3"/>
  <c r="H477" i="3" s="1"/>
  <c r="E477" i="3"/>
  <c r="C477" i="3"/>
  <c r="I476" i="3"/>
  <c r="J476" i="3" s="1"/>
  <c r="G476" i="3"/>
  <c r="E476" i="3"/>
  <c r="C476" i="3"/>
  <c r="I475" i="3"/>
  <c r="J475" i="3" s="1"/>
  <c r="G475" i="3"/>
  <c r="E475" i="3"/>
  <c r="C475" i="3"/>
  <c r="I474" i="3"/>
  <c r="J474" i="3" s="1"/>
  <c r="G474" i="3"/>
  <c r="E474" i="3"/>
  <c r="C474" i="3"/>
  <c r="I473" i="3"/>
  <c r="J473" i="3" s="1"/>
  <c r="G473" i="3"/>
  <c r="E473" i="3"/>
  <c r="C473" i="3"/>
  <c r="I472" i="3"/>
  <c r="J472" i="3" s="1"/>
  <c r="G472" i="3"/>
  <c r="E472" i="3"/>
  <c r="C472" i="3"/>
  <c r="I471" i="3"/>
  <c r="J471" i="3" s="1"/>
  <c r="G471" i="3"/>
  <c r="E471" i="3"/>
  <c r="C471" i="3"/>
  <c r="I470" i="3"/>
  <c r="J470" i="3" s="1"/>
  <c r="G470" i="3"/>
  <c r="E470" i="3"/>
  <c r="C470" i="3"/>
  <c r="I469" i="3"/>
  <c r="J469" i="3" s="1"/>
  <c r="G469" i="3"/>
  <c r="E469" i="3"/>
  <c r="C469" i="3"/>
  <c r="I468" i="3"/>
  <c r="J468" i="3" s="1"/>
  <c r="G468" i="3"/>
  <c r="E468" i="3"/>
  <c r="C468" i="3"/>
  <c r="I467" i="3"/>
  <c r="J467" i="3" s="1"/>
  <c r="G467" i="3"/>
  <c r="E467" i="3"/>
  <c r="C467" i="3"/>
  <c r="I466" i="3"/>
  <c r="G466" i="3"/>
  <c r="H466" i="3" s="1"/>
  <c r="E466" i="3"/>
  <c r="C466" i="3"/>
  <c r="I465" i="3"/>
  <c r="J465" i="3" s="1"/>
  <c r="G465" i="3"/>
  <c r="E465" i="3"/>
  <c r="C465" i="3"/>
  <c r="I464" i="3"/>
  <c r="J464" i="3" s="1"/>
  <c r="G464" i="3"/>
  <c r="E464" i="3"/>
  <c r="C464" i="3"/>
  <c r="I463" i="3"/>
  <c r="G463" i="3"/>
  <c r="H463" i="3" s="1"/>
  <c r="E463" i="3"/>
  <c r="C463" i="3"/>
  <c r="I462" i="3"/>
  <c r="J462" i="3" s="1"/>
  <c r="G462" i="3"/>
  <c r="E462" i="3"/>
  <c r="C462" i="3"/>
  <c r="I461" i="3"/>
  <c r="J461" i="3" s="1"/>
  <c r="G461" i="3"/>
  <c r="E461" i="3"/>
  <c r="C461" i="3"/>
  <c r="I460" i="3"/>
  <c r="G460" i="3"/>
  <c r="H460" i="3" s="1"/>
  <c r="E460" i="3"/>
  <c r="C460" i="3"/>
  <c r="I459" i="3"/>
  <c r="J459" i="3" s="1"/>
  <c r="G459" i="3"/>
  <c r="E459" i="3"/>
  <c r="C459" i="3"/>
  <c r="I458" i="3"/>
  <c r="J458" i="3" s="1"/>
  <c r="G458" i="3"/>
  <c r="E458" i="3"/>
  <c r="C458" i="3"/>
  <c r="I457" i="3"/>
  <c r="G457" i="3"/>
  <c r="H457" i="3" s="1"/>
  <c r="E457" i="3"/>
  <c r="C457" i="3"/>
  <c r="I456" i="3"/>
  <c r="J456" i="3" s="1"/>
  <c r="G456" i="3"/>
  <c r="E456" i="3"/>
  <c r="C456" i="3"/>
  <c r="I455" i="3"/>
  <c r="J455" i="3" s="1"/>
  <c r="G455" i="3"/>
  <c r="E455" i="3"/>
  <c r="C455" i="3"/>
  <c r="I454" i="3"/>
  <c r="G454" i="3"/>
  <c r="H454" i="3" s="1"/>
  <c r="E454" i="3"/>
  <c r="C454" i="3"/>
  <c r="I453" i="3"/>
  <c r="J453" i="3" s="1"/>
  <c r="G453" i="3"/>
  <c r="E453" i="3"/>
  <c r="C453" i="3"/>
  <c r="I452" i="3"/>
  <c r="J452" i="3" s="1"/>
  <c r="G452" i="3"/>
  <c r="E452" i="3"/>
  <c r="C452" i="3"/>
  <c r="I451" i="3"/>
  <c r="G451" i="3"/>
  <c r="H451" i="3" s="1"/>
  <c r="E451" i="3"/>
  <c r="C451" i="3"/>
  <c r="I450" i="3"/>
  <c r="J450" i="3" s="1"/>
  <c r="G450" i="3"/>
  <c r="E450" i="3"/>
  <c r="C450" i="3"/>
  <c r="I449" i="3"/>
  <c r="J449" i="3" s="1"/>
  <c r="G449" i="3"/>
  <c r="E449" i="3"/>
  <c r="C449" i="3"/>
  <c r="I448" i="3"/>
  <c r="G448" i="3"/>
  <c r="H448" i="3" s="1"/>
  <c r="E448" i="3"/>
  <c r="C448" i="3"/>
  <c r="I447" i="3"/>
  <c r="J447" i="3" s="1"/>
  <c r="G447" i="3"/>
  <c r="E447" i="3"/>
  <c r="C447" i="3"/>
  <c r="I446" i="3"/>
  <c r="J446" i="3" s="1"/>
  <c r="G446" i="3"/>
  <c r="E446" i="3"/>
  <c r="C446" i="3"/>
  <c r="I445" i="3"/>
  <c r="G445" i="3"/>
  <c r="E445" i="3"/>
  <c r="C445" i="3"/>
  <c r="I444" i="3"/>
  <c r="G444" i="3"/>
  <c r="E444" i="3"/>
  <c r="F444" i="3" s="1"/>
  <c r="C444" i="3"/>
  <c r="I443" i="3"/>
  <c r="J443" i="3" s="1"/>
  <c r="G443" i="3"/>
  <c r="E443" i="3"/>
  <c r="C443" i="3"/>
  <c r="I442" i="3"/>
  <c r="J442" i="3" s="1"/>
  <c r="G442" i="3"/>
  <c r="E442" i="3"/>
  <c r="C442" i="3"/>
  <c r="I441" i="3"/>
  <c r="G441" i="3"/>
  <c r="E441" i="3"/>
  <c r="C441" i="3"/>
  <c r="I440" i="3"/>
  <c r="J440" i="3" s="1"/>
  <c r="G440" i="3"/>
  <c r="E440" i="3"/>
  <c r="C440" i="3"/>
  <c r="I439" i="3"/>
  <c r="J439" i="3" s="1"/>
  <c r="G439" i="3"/>
  <c r="E439" i="3"/>
  <c r="C439" i="3"/>
  <c r="I438" i="3"/>
  <c r="J438" i="3" s="1"/>
  <c r="G438" i="3"/>
  <c r="E438" i="3"/>
  <c r="C438" i="3"/>
  <c r="I437" i="3"/>
  <c r="J437" i="3" s="1"/>
  <c r="G437" i="3"/>
  <c r="E437" i="3"/>
  <c r="C437" i="3"/>
  <c r="I436" i="3"/>
  <c r="J436" i="3" s="1"/>
  <c r="G436" i="3"/>
  <c r="E436" i="3"/>
  <c r="C436" i="3"/>
  <c r="I435" i="3"/>
  <c r="J435" i="3" s="1"/>
  <c r="G435" i="3"/>
  <c r="E435" i="3"/>
  <c r="C435" i="3"/>
  <c r="I434" i="3"/>
  <c r="J434" i="3" s="1"/>
  <c r="G434" i="3"/>
  <c r="E434" i="3"/>
  <c r="C434" i="3"/>
  <c r="I433" i="3"/>
  <c r="J433" i="3" s="1"/>
  <c r="G433" i="3"/>
  <c r="E433" i="3"/>
  <c r="C433" i="3"/>
  <c r="I432" i="3"/>
  <c r="G432" i="3"/>
  <c r="H432" i="3" s="1"/>
  <c r="E432" i="3"/>
  <c r="C432" i="3"/>
  <c r="I431" i="3"/>
  <c r="G431" i="3"/>
  <c r="E431" i="3"/>
  <c r="F431" i="3" s="1"/>
  <c r="C431" i="3"/>
  <c r="I430" i="3"/>
  <c r="G430" i="3"/>
  <c r="H430" i="3" s="1"/>
  <c r="E430" i="3"/>
  <c r="C430" i="3"/>
  <c r="I429" i="3"/>
  <c r="J429" i="3" s="1"/>
  <c r="G429" i="3"/>
  <c r="E429" i="3"/>
  <c r="C429" i="3"/>
  <c r="I428" i="3"/>
  <c r="J428" i="3" s="1"/>
  <c r="G428" i="3"/>
  <c r="E428" i="3"/>
  <c r="C428" i="3"/>
  <c r="I427" i="3"/>
  <c r="G427" i="3"/>
  <c r="E427" i="3"/>
  <c r="C427" i="3"/>
  <c r="I426" i="3"/>
  <c r="J426" i="3" s="1"/>
  <c r="G426" i="3"/>
  <c r="E426" i="3"/>
  <c r="C426" i="3"/>
  <c r="I425" i="3"/>
  <c r="J425" i="3" s="1"/>
  <c r="G425" i="3"/>
  <c r="E425" i="3"/>
  <c r="C425" i="3"/>
  <c r="I424" i="3"/>
  <c r="G424" i="3"/>
  <c r="H424" i="3" s="1"/>
  <c r="E424" i="3"/>
  <c r="C424" i="3"/>
  <c r="I423" i="3"/>
  <c r="J423" i="3" s="1"/>
  <c r="G423" i="3"/>
  <c r="E423" i="3"/>
  <c r="C423" i="3"/>
  <c r="I422" i="3"/>
  <c r="J422" i="3" s="1"/>
  <c r="G422" i="3"/>
  <c r="E422" i="3"/>
  <c r="C422" i="3"/>
  <c r="I421" i="3"/>
  <c r="G421" i="3"/>
  <c r="H421" i="3" s="1"/>
  <c r="E421" i="3"/>
  <c r="C421" i="3"/>
  <c r="I420" i="3"/>
  <c r="J420" i="3" s="1"/>
  <c r="G420" i="3"/>
  <c r="E420" i="3"/>
  <c r="C420" i="3"/>
  <c r="I419" i="3"/>
  <c r="J419" i="3" s="1"/>
  <c r="G419" i="3"/>
  <c r="E419" i="3"/>
  <c r="C419" i="3"/>
  <c r="I418" i="3"/>
  <c r="G418" i="3"/>
  <c r="H418" i="3" s="1"/>
  <c r="E418" i="3"/>
  <c r="C418" i="3"/>
  <c r="I417" i="3"/>
  <c r="J417" i="3" s="1"/>
  <c r="G417" i="3"/>
  <c r="E417" i="3"/>
  <c r="C417" i="3"/>
  <c r="I416" i="3"/>
  <c r="J416" i="3" s="1"/>
  <c r="G416" i="3"/>
  <c r="E416" i="3"/>
  <c r="C416" i="3"/>
  <c r="I415" i="3"/>
  <c r="G415" i="3"/>
  <c r="H415" i="3" s="1"/>
  <c r="E415" i="3"/>
  <c r="C415" i="3"/>
  <c r="I414" i="3"/>
  <c r="J414" i="3" s="1"/>
  <c r="G414" i="3"/>
  <c r="E414" i="3"/>
  <c r="C414" i="3"/>
  <c r="I413" i="3"/>
  <c r="J413" i="3" s="1"/>
  <c r="G413" i="3"/>
  <c r="E413" i="3"/>
  <c r="C413" i="3"/>
  <c r="I412" i="3"/>
  <c r="G412" i="3"/>
  <c r="H412" i="3" s="1"/>
  <c r="E412" i="3"/>
  <c r="C412" i="3"/>
  <c r="I411" i="3"/>
  <c r="J411" i="3" s="1"/>
  <c r="G411" i="3"/>
  <c r="E411" i="3"/>
  <c r="C411" i="3"/>
  <c r="I410" i="3"/>
  <c r="G410" i="3"/>
  <c r="H410" i="3" s="1"/>
  <c r="E410" i="3"/>
  <c r="C410" i="3"/>
  <c r="I409" i="3"/>
  <c r="J409" i="3" s="1"/>
  <c r="G409" i="3"/>
  <c r="E409" i="3"/>
  <c r="C409" i="3"/>
  <c r="I408" i="3"/>
  <c r="J408" i="3" s="1"/>
  <c r="G408" i="3"/>
  <c r="E408" i="3"/>
  <c r="C408" i="3"/>
  <c r="J407" i="3"/>
  <c r="G407" i="3"/>
  <c r="E407" i="3"/>
  <c r="C407" i="3"/>
  <c r="I406" i="3"/>
  <c r="G406" i="3"/>
  <c r="H406" i="3" s="1"/>
  <c r="E406" i="3"/>
  <c r="C406" i="3"/>
  <c r="I405" i="3"/>
  <c r="G405" i="3"/>
  <c r="E405" i="3"/>
  <c r="F405" i="3" s="1"/>
  <c r="C405" i="3"/>
  <c r="I404" i="3"/>
  <c r="G404" i="3"/>
  <c r="H404" i="3" s="1"/>
  <c r="E404" i="3"/>
  <c r="C404" i="3"/>
  <c r="I403" i="3"/>
  <c r="G403" i="3"/>
  <c r="E403" i="3"/>
  <c r="C403" i="3"/>
  <c r="I402" i="3"/>
  <c r="G402" i="3"/>
  <c r="H402" i="3" s="1"/>
  <c r="E402" i="3"/>
  <c r="C402" i="3"/>
  <c r="I401" i="3"/>
  <c r="G401" i="3"/>
  <c r="E401" i="3"/>
  <c r="F401" i="3" s="1"/>
  <c r="C401" i="3"/>
  <c r="I400" i="3"/>
  <c r="G400" i="3"/>
  <c r="H400" i="3" s="1"/>
  <c r="C400" i="3"/>
  <c r="I399" i="3"/>
  <c r="J399" i="3" s="1"/>
  <c r="G399" i="3"/>
  <c r="E399" i="3"/>
  <c r="C399" i="3"/>
  <c r="I398" i="3"/>
  <c r="J398" i="3" s="1"/>
  <c r="G398" i="3"/>
  <c r="E398" i="3"/>
  <c r="C398" i="3"/>
  <c r="I397" i="3"/>
  <c r="J397" i="3" s="1"/>
  <c r="G397" i="3"/>
  <c r="E397" i="3"/>
  <c r="C397" i="3"/>
  <c r="I396" i="3"/>
  <c r="J396" i="3" s="1"/>
  <c r="G396" i="3"/>
  <c r="E396" i="3"/>
  <c r="C396" i="3"/>
  <c r="I395" i="3"/>
  <c r="G395" i="3"/>
  <c r="H395" i="3" s="1"/>
  <c r="E395" i="3"/>
  <c r="C395" i="3"/>
  <c r="I394" i="3"/>
  <c r="J394" i="3" s="1"/>
  <c r="G394" i="3"/>
  <c r="E394" i="3"/>
  <c r="C394" i="3"/>
  <c r="I393" i="3"/>
  <c r="J393" i="3" s="1"/>
  <c r="G393" i="3"/>
  <c r="E393" i="3"/>
  <c r="C393" i="3"/>
  <c r="I392" i="3"/>
  <c r="J392" i="3" s="1"/>
  <c r="G392" i="3"/>
  <c r="E392" i="3"/>
  <c r="C392" i="3"/>
  <c r="I391" i="3"/>
  <c r="J391" i="3" s="1"/>
  <c r="G391" i="3"/>
  <c r="E391" i="3"/>
  <c r="C391" i="3"/>
  <c r="I390" i="3"/>
  <c r="G390" i="3"/>
  <c r="H390" i="3" s="1"/>
  <c r="E390" i="3"/>
  <c r="C390" i="3"/>
  <c r="I389" i="3"/>
  <c r="J389" i="3" s="1"/>
  <c r="G389" i="3"/>
  <c r="E389" i="3"/>
  <c r="C389" i="3"/>
  <c r="I388" i="3"/>
  <c r="J388" i="3" s="1"/>
  <c r="G388" i="3"/>
  <c r="E388" i="3"/>
  <c r="C388" i="3"/>
  <c r="I387" i="3"/>
  <c r="J387" i="3" s="1"/>
  <c r="G387" i="3"/>
  <c r="E387" i="3"/>
  <c r="C387" i="3"/>
  <c r="I386" i="3"/>
  <c r="J386" i="3" s="1"/>
  <c r="G386" i="3"/>
  <c r="E386" i="3"/>
  <c r="C386" i="3"/>
  <c r="I385" i="3"/>
  <c r="J385" i="3" s="1"/>
  <c r="G385" i="3"/>
  <c r="E385" i="3"/>
  <c r="C385" i="3"/>
  <c r="I384" i="3"/>
  <c r="G384" i="3"/>
  <c r="E384" i="3"/>
  <c r="C384" i="3"/>
  <c r="I383" i="3"/>
  <c r="G383" i="3"/>
  <c r="H383" i="3" s="1"/>
  <c r="E383" i="3"/>
  <c r="F383" i="3" s="1"/>
  <c r="C383" i="3"/>
  <c r="I382" i="3"/>
  <c r="G382" i="3"/>
  <c r="E382" i="3"/>
  <c r="C382" i="3"/>
  <c r="I381" i="3"/>
  <c r="G381" i="3"/>
  <c r="H381" i="3" s="1"/>
  <c r="E381" i="3"/>
  <c r="C381" i="3"/>
  <c r="I380" i="3"/>
  <c r="G380" i="3"/>
  <c r="E380" i="3"/>
  <c r="C380" i="3"/>
  <c r="I379" i="3"/>
  <c r="G379" i="3"/>
  <c r="H379" i="3" s="1"/>
  <c r="E379" i="3"/>
  <c r="C379" i="3"/>
  <c r="I378" i="3"/>
  <c r="G378" i="3"/>
  <c r="E378" i="3"/>
  <c r="C378" i="3"/>
  <c r="I377" i="3"/>
  <c r="J377" i="3" s="1"/>
  <c r="G377" i="3"/>
  <c r="E377" i="3"/>
  <c r="C377" i="3"/>
  <c r="I376" i="3"/>
  <c r="J376" i="3" s="1"/>
  <c r="G376" i="3"/>
  <c r="E376" i="3"/>
  <c r="C376" i="3"/>
  <c r="I375" i="3"/>
  <c r="J375" i="3" s="1"/>
  <c r="G375" i="3"/>
  <c r="E375" i="3"/>
  <c r="C375" i="3"/>
  <c r="I374" i="3"/>
  <c r="J374" i="3" s="1"/>
  <c r="G374" i="3"/>
  <c r="E374" i="3"/>
  <c r="C374" i="3"/>
  <c r="I373" i="3"/>
  <c r="G373" i="3"/>
  <c r="H373" i="3" s="1"/>
  <c r="E373" i="3"/>
  <c r="C373" i="3"/>
  <c r="I372" i="3"/>
  <c r="J372" i="3" s="1"/>
  <c r="G372" i="3"/>
  <c r="E372" i="3"/>
  <c r="C372" i="3"/>
  <c r="I371" i="3"/>
  <c r="J371" i="3" s="1"/>
  <c r="G371" i="3"/>
  <c r="E371" i="3"/>
  <c r="C371" i="3"/>
  <c r="I370" i="3"/>
  <c r="J370" i="3" s="1"/>
  <c r="G370" i="3"/>
  <c r="E370" i="3"/>
  <c r="C370" i="3"/>
  <c r="I369" i="3"/>
  <c r="J369" i="3" s="1"/>
  <c r="G369" i="3"/>
  <c r="E369" i="3"/>
  <c r="C369" i="3"/>
  <c r="I368" i="3"/>
  <c r="G368" i="3"/>
  <c r="E368" i="3"/>
  <c r="C368" i="3"/>
  <c r="I367" i="3"/>
  <c r="J367" i="3" s="1"/>
  <c r="G367" i="3"/>
  <c r="E367" i="3"/>
  <c r="C367" i="3"/>
  <c r="I366" i="3"/>
  <c r="J366" i="3" s="1"/>
  <c r="G366" i="3"/>
  <c r="E366" i="3"/>
  <c r="C366" i="3"/>
  <c r="I365" i="3"/>
  <c r="J365" i="3" s="1"/>
  <c r="G365" i="3"/>
  <c r="E365" i="3"/>
  <c r="C365" i="3"/>
  <c r="I364" i="3"/>
  <c r="J364" i="3" s="1"/>
  <c r="G364" i="3"/>
  <c r="E364" i="3"/>
  <c r="C364" i="3"/>
  <c r="I363" i="3"/>
  <c r="J363" i="3" s="1"/>
  <c r="G363" i="3"/>
  <c r="E363" i="3"/>
  <c r="C363" i="3"/>
  <c r="I362" i="3"/>
  <c r="G362" i="3"/>
  <c r="H362" i="3" s="1"/>
  <c r="E362" i="3"/>
  <c r="C362" i="3"/>
  <c r="I361" i="3"/>
  <c r="G361" i="3"/>
  <c r="H361" i="3" s="1"/>
  <c r="E361" i="3"/>
  <c r="F361" i="3" s="1"/>
  <c r="C361" i="3"/>
  <c r="I360" i="3"/>
  <c r="G360" i="3"/>
  <c r="H360" i="3" s="1"/>
  <c r="E360" i="3"/>
  <c r="C360" i="3"/>
  <c r="I359" i="3"/>
  <c r="G359" i="3"/>
  <c r="H359" i="3" s="1"/>
  <c r="E359" i="3"/>
  <c r="C359" i="3"/>
  <c r="I358" i="3"/>
  <c r="G358" i="3"/>
  <c r="H358" i="3" s="1"/>
  <c r="E358" i="3"/>
  <c r="C358" i="3"/>
  <c r="I357" i="3"/>
  <c r="G357" i="3"/>
  <c r="H357" i="3" s="1"/>
  <c r="E357" i="3"/>
  <c r="C357" i="3"/>
  <c r="I356" i="3"/>
  <c r="G356" i="3"/>
  <c r="H356" i="3" s="1"/>
  <c r="E356" i="3"/>
  <c r="C356" i="3"/>
  <c r="I355" i="3"/>
  <c r="G355" i="3"/>
  <c r="H355" i="3" s="1"/>
  <c r="E355" i="3"/>
  <c r="C355" i="3"/>
  <c r="I354" i="3"/>
  <c r="G354" i="3"/>
  <c r="H354" i="3" s="1"/>
  <c r="E354" i="3"/>
  <c r="F354" i="3" s="1"/>
  <c r="C354" i="3"/>
  <c r="I353" i="3"/>
  <c r="G353" i="3"/>
  <c r="H353" i="3" s="1"/>
  <c r="E353" i="3"/>
  <c r="C353" i="3"/>
  <c r="I352" i="3"/>
  <c r="G352" i="3"/>
  <c r="H352" i="3" s="1"/>
  <c r="E352" i="3"/>
  <c r="C352" i="3"/>
  <c r="I351" i="3"/>
  <c r="G351" i="3"/>
  <c r="H351" i="3" s="1"/>
  <c r="E351" i="3"/>
  <c r="F351" i="3" s="1"/>
  <c r="C351" i="3"/>
  <c r="I350" i="3"/>
  <c r="J350" i="3" s="1"/>
  <c r="G350" i="3"/>
  <c r="E350" i="3"/>
  <c r="C350" i="3"/>
  <c r="I349" i="3"/>
  <c r="J349" i="3" s="1"/>
  <c r="G349" i="3"/>
  <c r="E349" i="3"/>
  <c r="C349" i="3"/>
  <c r="I348" i="3"/>
  <c r="J348" i="3" s="1"/>
  <c r="G348" i="3"/>
  <c r="E348" i="3"/>
  <c r="C348" i="3"/>
  <c r="I347" i="3"/>
  <c r="G347" i="3"/>
  <c r="E347" i="3"/>
  <c r="C347" i="3"/>
  <c r="I346" i="3"/>
  <c r="J346" i="3" s="1"/>
  <c r="H346" i="3"/>
  <c r="E346" i="3"/>
  <c r="C346" i="3"/>
  <c r="I345" i="3"/>
  <c r="J345" i="3" s="1"/>
  <c r="H345" i="3"/>
  <c r="E345" i="3"/>
  <c r="C345" i="3"/>
  <c r="I344" i="3"/>
  <c r="J344" i="3" s="1"/>
  <c r="H344" i="3"/>
  <c r="E344" i="3"/>
  <c r="C344" i="3"/>
  <c r="I343" i="3"/>
  <c r="J343" i="3" s="1"/>
  <c r="H343" i="3"/>
  <c r="E343" i="3"/>
  <c r="C343" i="3"/>
  <c r="I342" i="3"/>
  <c r="J342" i="3" s="1"/>
  <c r="E342" i="3"/>
  <c r="C342" i="3"/>
  <c r="I341" i="3"/>
  <c r="J341" i="3" s="1"/>
  <c r="G341" i="3"/>
  <c r="E341" i="3"/>
  <c r="C341" i="3"/>
  <c r="I340" i="3"/>
  <c r="J340" i="3" s="1"/>
  <c r="G340" i="3"/>
  <c r="E340" i="3"/>
  <c r="C340" i="3"/>
  <c r="I339" i="3"/>
  <c r="J339" i="3" s="1"/>
  <c r="G339" i="3"/>
  <c r="E339" i="3"/>
  <c r="C339" i="3"/>
  <c r="I338" i="3"/>
  <c r="G338" i="3"/>
  <c r="H338" i="3" s="1"/>
  <c r="E338" i="3"/>
  <c r="C338" i="3"/>
  <c r="I337" i="3"/>
  <c r="J337" i="3" s="1"/>
  <c r="G337" i="3"/>
  <c r="E337" i="3"/>
  <c r="C337" i="3"/>
  <c r="I336" i="3"/>
  <c r="J336" i="3" s="1"/>
  <c r="G336" i="3"/>
  <c r="E336" i="3"/>
  <c r="C336" i="3"/>
  <c r="I335" i="3"/>
  <c r="J335" i="3" s="1"/>
  <c r="G335" i="3"/>
  <c r="E335" i="3"/>
  <c r="C335" i="3"/>
  <c r="I334" i="3"/>
  <c r="G334" i="3"/>
  <c r="H334" i="3" s="1"/>
  <c r="E334" i="3"/>
  <c r="C334" i="3"/>
  <c r="I333" i="3"/>
  <c r="J333" i="3" s="1"/>
  <c r="G333" i="3"/>
  <c r="E333" i="3"/>
  <c r="C333" i="3"/>
  <c r="I332" i="3"/>
  <c r="G332" i="3"/>
  <c r="H332" i="3" s="1"/>
  <c r="E332" i="3"/>
  <c r="C332" i="3"/>
  <c r="I331" i="3"/>
  <c r="J331" i="3" s="1"/>
  <c r="G331" i="3"/>
  <c r="E331" i="3"/>
  <c r="C331" i="3"/>
  <c r="I330" i="3"/>
  <c r="J330" i="3" s="1"/>
  <c r="G330" i="3"/>
  <c r="E330" i="3"/>
  <c r="C330" i="3"/>
  <c r="I329" i="3"/>
  <c r="J329" i="3" s="1"/>
  <c r="G329" i="3"/>
  <c r="E329" i="3"/>
  <c r="C329" i="3"/>
  <c r="I328" i="3"/>
  <c r="G328" i="3"/>
  <c r="E328" i="3"/>
  <c r="C328" i="3"/>
  <c r="I327" i="3"/>
  <c r="J327" i="3" s="1"/>
  <c r="G327" i="3"/>
  <c r="E327" i="3"/>
  <c r="C327" i="3"/>
  <c r="I326" i="3"/>
  <c r="J326" i="3" s="1"/>
  <c r="G326" i="3"/>
  <c r="E326" i="3"/>
  <c r="C326" i="3"/>
  <c r="I325" i="3"/>
  <c r="J325" i="3" s="1"/>
  <c r="G325" i="3"/>
  <c r="E325" i="3"/>
  <c r="C325" i="3"/>
  <c r="I324" i="3"/>
  <c r="J324" i="3" s="1"/>
  <c r="G324" i="3"/>
  <c r="E324" i="3"/>
  <c r="C324" i="3"/>
  <c r="I323" i="3"/>
  <c r="J323" i="3" s="1"/>
  <c r="G323" i="3"/>
  <c r="E323" i="3"/>
  <c r="C323" i="3"/>
  <c r="I322" i="3"/>
  <c r="J322" i="3" s="1"/>
  <c r="G322" i="3"/>
  <c r="E322" i="3"/>
  <c r="C322" i="3"/>
  <c r="I321" i="3"/>
  <c r="J321" i="3" s="1"/>
  <c r="G321" i="3"/>
  <c r="E321" i="3"/>
  <c r="C321" i="3"/>
  <c r="I320" i="3"/>
  <c r="J320" i="3" s="1"/>
  <c r="G320" i="3"/>
  <c r="E320" i="3"/>
  <c r="C320" i="3"/>
  <c r="I319" i="3"/>
  <c r="J319" i="3" s="1"/>
  <c r="G319" i="3"/>
  <c r="E319" i="3"/>
  <c r="C319" i="3"/>
  <c r="I318" i="3"/>
  <c r="J318" i="3" s="1"/>
  <c r="G318" i="3"/>
  <c r="E318" i="3"/>
  <c r="C318" i="3"/>
  <c r="I317" i="3"/>
  <c r="J317" i="3" s="1"/>
  <c r="G317" i="3"/>
  <c r="E317" i="3"/>
  <c r="C317" i="3"/>
  <c r="I316" i="3"/>
  <c r="J316" i="3" s="1"/>
  <c r="G316" i="3"/>
  <c r="E316" i="3"/>
  <c r="C316" i="3"/>
  <c r="I315" i="3"/>
  <c r="J315" i="3" s="1"/>
  <c r="G315" i="3"/>
  <c r="E315" i="3"/>
  <c r="C315" i="3"/>
  <c r="I314" i="3"/>
  <c r="J314" i="3" s="1"/>
  <c r="G314" i="3"/>
  <c r="E314" i="3"/>
  <c r="C314" i="3"/>
  <c r="I313" i="3"/>
  <c r="J313" i="3" s="1"/>
  <c r="G313" i="3"/>
  <c r="E313" i="3"/>
  <c r="C313" i="3"/>
  <c r="I312" i="3"/>
  <c r="J312" i="3" s="1"/>
  <c r="G312" i="3"/>
  <c r="E312" i="3"/>
  <c r="C312" i="3"/>
  <c r="I311" i="3"/>
  <c r="J311" i="3" s="1"/>
  <c r="G311" i="3"/>
  <c r="E311" i="3"/>
  <c r="C311" i="3"/>
  <c r="I310" i="3"/>
  <c r="J310" i="3" s="1"/>
  <c r="G310" i="3"/>
  <c r="E310" i="3"/>
  <c r="C310" i="3"/>
  <c r="I309" i="3"/>
  <c r="J309" i="3" s="1"/>
  <c r="G309" i="3"/>
  <c r="E309" i="3"/>
  <c r="C309" i="3"/>
  <c r="I308" i="3"/>
  <c r="J308" i="3" s="1"/>
  <c r="G308" i="3"/>
  <c r="E308" i="3"/>
  <c r="C308" i="3"/>
  <c r="I307" i="3"/>
  <c r="J307" i="3" s="1"/>
  <c r="G307" i="3"/>
  <c r="E307" i="3"/>
  <c r="C307" i="3"/>
  <c r="I306" i="3"/>
  <c r="J306" i="3" s="1"/>
  <c r="G306" i="3"/>
  <c r="E306" i="3"/>
  <c r="C306" i="3"/>
  <c r="I305" i="3"/>
  <c r="J305" i="3" s="1"/>
  <c r="G305" i="3"/>
  <c r="E305" i="3"/>
  <c r="C305" i="3"/>
  <c r="I304" i="3"/>
  <c r="J304" i="3" s="1"/>
  <c r="G304" i="3"/>
  <c r="E304" i="3"/>
  <c r="C304" i="3"/>
  <c r="I303" i="3"/>
  <c r="G303" i="3"/>
  <c r="H303" i="3" s="1"/>
  <c r="E303" i="3"/>
  <c r="C303" i="3"/>
  <c r="I302" i="3"/>
  <c r="J302" i="3" s="1"/>
  <c r="G302" i="3"/>
  <c r="E302" i="3"/>
  <c r="C302" i="3"/>
  <c r="I301" i="3"/>
  <c r="J301" i="3" s="1"/>
  <c r="G301" i="3"/>
  <c r="E301" i="3"/>
  <c r="C301" i="3"/>
  <c r="I300" i="3"/>
  <c r="J300" i="3" s="1"/>
  <c r="G300" i="3"/>
  <c r="E300" i="3"/>
  <c r="C300" i="3"/>
  <c r="I299" i="3"/>
  <c r="G299" i="3"/>
  <c r="E299" i="3"/>
  <c r="C299" i="3"/>
  <c r="I298" i="3"/>
  <c r="G298" i="3"/>
  <c r="H298" i="3" s="1"/>
  <c r="E298" i="3"/>
  <c r="F298" i="3" s="1"/>
  <c r="C298" i="3"/>
  <c r="I297" i="3"/>
  <c r="J297" i="3" s="1"/>
  <c r="G297" i="3"/>
  <c r="E297" i="3"/>
  <c r="C297" i="3"/>
  <c r="I296" i="3"/>
  <c r="J296" i="3" s="1"/>
  <c r="G296" i="3"/>
  <c r="E296" i="3"/>
  <c r="C296" i="3"/>
  <c r="I295" i="3"/>
  <c r="G295" i="3"/>
  <c r="H295" i="3" s="1"/>
  <c r="E295" i="3"/>
  <c r="C295" i="3"/>
  <c r="I294" i="3"/>
  <c r="J294" i="3" s="1"/>
  <c r="E294" i="3"/>
  <c r="C294" i="3"/>
  <c r="I293" i="3"/>
  <c r="J293" i="3" s="1"/>
  <c r="G293" i="3"/>
  <c r="H294" i="3" s="1"/>
  <c r="E293" i="3"/>
  <c r="C293" i="3"/>
  <c r="I292" i="3"/>
  <c r="J292" i="3" s="1"/>
  <c r="G292" i="3"/>
  <c r="E292" i="3"/>
  <c r="C292" i="3"/>
  <c r="I291" i="3"/>
  <c r="J291" i="3" s="1"/>
  <c r="H291" i="3"/>
  <c r="E291" i="3"/>
  <c r="C291" i="3"/>
  <c r="I290" i="3"/>
  <c r="J290" i="3" s="1"/>
  <c r="E290" i="3"/>
  <c r="C290" i="3"/>
  <c r="I289" i="3"/>
  <c r="J289" i="3" s="1"/>
  <c r="G289" i="3"/>
  <c r="H290" i="3" s="1"/>
  <c r="E289" i="3"/>
  <c r="C289" i="3"/>
  <c r="I288" i="3"/>
  <c r="J288" i="3" s="1"/>
  <c r="G288" i="3"/>
  <c r="E288" i="3"/>
  <c r="C288" i="3"/>
  <c r="I287" i="3"/>
  <c r="J287" i="3" s="1"/>
  <c r="G287" i="3"/>
  <c r="E287" i="3"/>
  <c r="C287" i="3"/>
  <c r="I286" i="3"/>
  <c r="G286" i="3"/>
  <c r="H286" i="3" s="1"/>
  <c r="E286" i="3"/>
  <c r="C286" i="3"/>
  <c r="I285" i="3"/>
  <c r="G285" i="3"/>
  <c r="H285" i="3" s="1"/>
  <c r="E285" i="3"/>
  <c r="F285" i="3" s="1"/>
  <c r="C285" i="3"/>
  <c r="I284" i="3"/>
  <c r="J284" i="3" s="1"/>
  <c r="G284" i="3"/>
  <c r="E284" i="3"/>
  <c r="C284" i="3"/>
  <c r="I283" i="3"/>
  <c r="J283" i="3" s="1"/>
  <c r="G283" i="3"/>
  <c r="E283" i="3"/>
  <c r="C283" i="3"/>
  <c r="I282" i="3"/>
  <c r="J282" i="3" s="1"/>
  <c r="G282" i="3"/>
  <c r="E282" i="3"/>
  <c r="C282" i="3"/>
  <c r="I281" i="3"/>
  <c r="G281" i="3"/>
  <c r="E281" i="3"/>
  <c r="C281" i="3"/>
  <c r="I280" i="3"/>
  <c r="J280" i="3" s="1"/>
  <c r="G280" i="3"/>
  <c r="E280" i="3"/>
  <c r="C280" i="3"/>
  <c r="I279" i="3"/>
  <c r="J279" i="3" s="1"/>
  <c r="G279" i="3"/>
  <c r="E279" i="3"/>
  <c r="C279" i="3"/>
  <c r="I278" i="3"/>
  <c r="J278" i="3" s="1"/>
  <c r="G278" i="3"/>
  <c r="E278" i="3"/>
  <c r="C278" i="3"/>
  <c r="I277" i="3"/>
  <c r="J277" i="3" s="1"/>
  <c r="G277" i="3"/>
  <c r="E277" i="3"/>
  <c r="C277" i="3"/>
  <c r="I276" i="3"/>
  <c r="J276" i="3" s="1"/>
  <c r="G276" i="3"/>
  <c r="E276" i="3"/>
  <c r="C276" i="3"/>
  <c r="I275" i="3"/>
  <c r="J275" i="3" s="1"/>
  <c r="G275" i="3"/>
  <c r="E275" i="3"/>
  <c r="C275" i="3"/>
  <c r="I274" i="3"/>
  <c r="J274" i="3" s="1"/>
  <c r="G274" i="3"/>
  <c r="E274" i="3"/>
  <c r="C274" i="3"/>
  <c r="I273" i="3"/>
  <c r="J273" i="3" s="1"/>
  <c r="G273" i="3"/>
  <c r="E273" i="3"/>
  <c r="C273" i="3"/>
  <c r="I272" i="3"/>
  <c r="G272" i="3"/>
  <c r="H272" i="3" s="1"/>
  <c r="E272" i="3"/>
  <c r="C272" i="3"/>
  <c r="I271" i="3"/>
  <c r="J271" i="3" s="1"/>
  <c r="G271" i="3"/>
  <c r="E271" i="3"/>
  <c r="C271" i="3"/>
  <c r="J270" i="3"/>
  <c r="G270" i="3"/>
  <c r="E270" i="3"/>
  <c r="C270" i="3"/>
  <c r="J269" i="3"/>
  <c r="G269" i="3"/>
  <c r="E269" i="3"/>
  <c r="C269" i="3"/>
  <c r="G268" i="3"/>
  <c r="H268" i="3" s="1"/>
  <c r="E268" i="3"/>
  <c r="C268" i="3"/>
  <c r="J267" i="3"/>
  <c r="G267" i="3"/>
  <c r="E267" i="3"/>
  <c r="C267" i="3"/>
  <c r="I266" i="3"/>
  <c r="G266" i="3"/>
  <c r="H266" i="3" s="1"/>
  <c r="E266" i="3"/>
  <c r="C266" i="3"/>
  <c r="I265" i="3"/>
  <c r="J265" i="3" s="1"/>
  <c r="G265" i="3"/>
  <c r="E265" i="3"/>
  <c r="C265" i="3"/>
  <c r="I264" i="3"/>
  <c r="J264" i="3" s="1"/>
  <c r="G264" i="3"/>
  <c r="E264" i="3"/>
  <c r="C264" i="3"/>
  <c r="I263" i="3"/>
  <c r="J263" i="3" s="1"/>
  <c r="G263" i="3"/>
  <c r="E263" i="3"/>
  <c r="C263" i="3"/>
  <c r="I262" i="3"/>
  <c r="J262" i="3" s="1"/>
  <c r="G262" i="3"/>
  <c r="E262" i="3"/>
  <c r="C262" i="3"/>
  <c r="I261" i="3"/>
  <c r="J261" i="3" s="1"/>
  <c r="G261" i="3"/>
  <c r="E261" i="3"/>
  <c r="C261" i="3"/>
  <c r="I260" i="3"/>
  <c r="J260" i="3" s="1"/>
  <c r="G260" i="3"/>
  <c r="E260" i="3"/>
  <c r="C260" i="3"/>
  <c r="I259" i="3"/>
  <c r="J259" i="3" s="1"/>
  <c r="G259" i="3"/>
  <c r="E259" i="3"/>
  <c r="C259" i="3"/>
  <c r="I258" i="3"/>
  <c r="J258" i="3" s="1"/>
  <c r="G258" i="3"/>
  <c r="E258" i="3"/>
  <c r="C258" i="3"/>
  <c r="I257" i="3"/>
  <c r="E257" i="3"/>
  <c r="I256" i="3"/>
  <c r="J256" i="3" s="1"/>
  <c r="G256" i="3"/>
  <c r="E256" i="3"/>
  <c r="C256" i="3"/>
  <c r="I255" i="3"/>
  <c r="J255" i="3" s="1"/>
  <c r="G255" i="3"/>
  <c r="E255" i="3"/>
  <c r="C255" i="3"/>
  <c r="I254" i="3"/>
  <c r="J254" i="3" s="1"/>
  <c r="G254" i="3"/>
  <c r="E254" i="3"/>
  <c r="C254" i="3"/>
  <c r="I253" i="3"/>
  <c r="J253" i="3" s="1"/>
  <c r="G253" i="3"/>
  <c r="E253" i="3"/>
  <c r="C253" i="3"/>
  <c r="I252" i="3"/>
  <c r="J252" i="3" s="1"/>
  <c r="G252" i="3"/>
  <c r="E252" i="3"/>
  <c r="C252" i="3"/>
  <c r="I251" i="3"/>
  <c r="J251" i="3" s="1"/>
  <c r="G251" i="3"/>
  <c r="E251" i="3"/>
  <c r="C251" i="3"/>
  <c r="I250" i="3"/>
  <c r="J250" i="3" s="1"/>
  <c r="G250" i="3"/>
  <c r="E250" i="3"/>
  <c r="C250" i="3"/>
  <c r="I249" i="3"/>
  <c r="J249" i="3" s="1"/>
  <c r="G249" i="3"/>
  <c r="E249" i="3"/>
  <c r="C249" i="3"/>
  <c r="I248" i="3"/>
  <c r="J248" i="3" s="1"/>
  <c r="G248" i="3"/>
  <c r="E248" i="3"/>
  <c r="C248" i="3"/>
  <c r="I247" i="3"/>
  <c r="J247" i="3" s="1"/>
  <c r="G247" i="3"/>
  <c r="E247" i="3"/>
  <c r="C247" i="3"/>
  <c r="I246" i="3"/>
  <c r="J246" i="3" s="1"/>
  <c r="G246" i="3"/>
  <c r="E246" i="3"/>
  <c r="C246" i="3"/>
  <c r="I245" i="3"/>
  <c r="J245" i="3" s="1"/>
  <c r="G245" i="3"/>
  <c r="E245" i="3"/>
  <c r="C245" i="3"/>
  <c r="I244" i="3"/>
  <c r="J244" i="3" s="1"/>
  <c r="G244" i="3"/>
  <c r="E244" i="3"/>
  <c r="C244" i="3"/>
  <c r="I243" i="3"/>
  <c r="J243" i="3" s="1"/>
  <c r="G243" i="3"/>
  <c r="E243" i="3"/>
  <c r="C243" i="3"/>
  <c r="I242" i="3"/>
  <c r="J242" i="3" s="1"/>
  <c r="G242" i="3"/>
  <c r="E242" i="3"/>
  <c r="C242" i="3"/>
  <c r="I241" i="3"/>
  <c r="J241" i="3" s="1"/>
  <c r="G241" i="3"/>
  <c r="E241" i="3"/>
  <c r="C241" i="3"/>
  <c r="I240" i="3"/>
  <c r="J240" i="3" s="1"/>
  <c r="G240" i="3"/>
  <c r="E240" i="3"/>
  <c r="C240" i="3"/>
  <c r="I239" i="3"/>
  <c r="J239" i="3" s="1"/>
  <c r="G239" i="3"/>
  <c r="E239" i="3"/>
  <c r="C239" i="3"/>
  <c r="I238" i="3"/>
  <c r="J238" i="3" s="1"/>
  <c r="G238" i="3"/>
  <c r="E238" i="3"/>
  <c r="C238" i="3"/>
  <c r="I237" i="3"/>
  <c r="J237" i="3" s="1"/>
  <c r="G237" i="3"/>
  <c r="E237" i="3"/>
  <c r="C237" i="3"/>
  <c r="I236" i="3"/>
  <c r="J236" i="3" s="1"/>
  <c r="G236" i="3"/>
  <c r="E236" i="3"/>
  <c r="C236" i="3"/>
  <c r="I235" i="3"/>
  <c r="G235" i="3"/>
  <c r="E235" i="3"/>
  <c r="C235" i="3"/>
  <c r="I234" i="3"/>
  <c r="J234" i="3" s="1"/>
  <c r="G234" i="3"/>
  <c r="E234" i="3"/>
  <c r="C234" i="3"/>
  <c r="I233" i="3"/>
  <c r="J233" i="3" s="1"/>
  <c r="G233" i="3"/>
  <c r="E233" i="3"/>
  <c r="C233" i="3"/>
  <c r="I232" i="3"/>
  <c r="J232" i="3" s="1"/>
  <c r="G232" i="3"/>
  <c r="E232" i="3"/>
  <c r="C232" i="3"/>
  <c r="I231" i="3"/>
  <c r="G231" i="3"/>
  <c r="H231" i="3" s="1"/>
  <c r="E231" i="3"/>
  <c r="C231" i="3"/>
  <c r="I230" i="3"/>
  <c r="G230" i="3"/>
  <c r="H230" i="3" s="1"/>
  <c r="E230" i="3"/>
  <c r="F230" i="3" s="1"/>
  <c r="C230" i="3"/>
  <c r="I229" i="3"/>
  <c r="G229" i="3"/>
  <c r="H229" i="3" s="1"/>
  <c r="E229" i="3"/>
  <c r="C229" i="3"/>
  <c r="I228" i="3"/>
  <c r="G228" i="3"/>
  <c r="H228" i="3" s="1"/>
  <c r="E228" i="3"/>
  <c r="C228" i="3"/>
  <c r="I227" i="3"/>
  <c r="G227" i="3"/>
  <c r="E227" i="3"/>
  <c r="C227" i="3"/>
  <c r="I226" i="3"/>
  <c r="G226" i="3"/>
  <c r="H226" i="3" s="1"/>
  <c r="E226" i="3"/>
  <c r="C226" i="3"/>
  <c r="I225" i="3"/>
  <c r="J225" i="3" s="1"/>
  <c r="G225" i="3"/>
  <c r="E225" i="3"/>
  <c r="C225" i="3"/>
  <c r="I224" i="3"/>
  <c r="J224" i="3" s="1"/>
  <c r="G224" i="3"/>
  <c r="E224" i="3"/>
  <c r="C224" i="3"/>
  <c r="I223" i="3"/>
  <c r="G223" i="3"/>
  <c r="H223" i="3" s="1"/>
  <c r="E223" i="3"/>
  <c r="C223" i="3"/>
  <c r="I222" i="3"/>
  <c r="J222" i="3" s="1"/>
  <c r="G222" i="3"/>
  <c r="E222" i="3"/>
  <c r="C222" i="3"/>
  <c r="I221" i="3"/>
  <c r="J221" i="3" s="1"/>
  <c r="G221" i="3"/>
  <c r="E221" i="3"/>
  <c r="C221" i="3"/>
  <c r="I220" i="3"/>
  <c r="G220" i="3"/>
  <c r="H220" i="3" s="1"/>
  <c r="E220" i="3"/>
  <c r="C220" i="3"/>
  <c r="I219" i="3"/>
  <c r="J219" i="3" s="1"/>
  <c r="G219" i="3"/>
  <c r="E219" i="3"/>
  <c r="C219" i="3"/>
  <c r="I218" i="3"/>
  <c r="J218" i="3" s="1"/>
  <c r="G218" i="3"/>
  <c r="E218" i="3"/>
  <c r="C218" i="3"/>
  <c r="I217" i="3"/>
  <c r="G217" i="3"/>
  <c r="H217" i="3" s="1"/>
  <c r="E217" i="3"/>
  <c r="C217" i="3"/>
  <c r="I216" i="3"/>
  <c r="G216" i="3"/>
  <c r="H216" i="3" s="1"/>
  <c r="E216" i="3"/>
  <c r="F216" i="3" s="1"/>
  <c r="C216" i="3"/>
  <c r="I215" i="3"/>
  <c r="J215" i="3" s="1"/>
  <c r="G215" i="3"/>
  <c r="E215" i="3"/>
  <c r="C215" i="3"/>
  <c r="I214" i="3"/>
  <c r="J214" i="3" s="1"/>
  <c r="G214" i="3"/>
  <c r="E214" i="3"/>
  <c r="C214" i="3"/>
  <c r="I213" i="3"/>
  <c r="J213" i="3" s="1"/>
  <c r="G213" i="3"/>
  <c r="E213" i="3"/>
  <c r="C213" i="3"/>
  <c r="I212" i="3"/>
  <c r="J212" i="3" s="1"/>
  <c r="G212" i="3"/>
  <c r="E212" i="3"/>
  <c r="C212" i="3"/>
  <c r="I211" i="3"/>
  <c r="J211" i="3" s="1"/>
  <c r="G211" i="3"/>
  <c r="E211" i="3"/>
  <c r="C211" i="3"/>
  <c r="I210" i="3"/>
  <c r="J210" i="3" s="1"/>
  <c r="G210" i="3"/>
  <c r="E210" i="3"/>
  <c r="C210" i="3"/>
  <c r="I209" i="3"/>
  <c r="G209" i="3"/>
  <c r="H209" i="3" s="1"/>
  <c r="E209" i="3"/>
  <c r="C209" i="3"/>
  <c r="I208" i="3"/>
  <c r="J208" i="3" s="1"/>
  <c r="G208" i="3"/>
  <c r="E208" i="3"/>
  <c r="C208" i="3"/>
  <c r="I207" i="3"/>
  <c r="J207" i="3" s="1"/>
  <c r="G207" i="3"/>
  <c r="E207" i="3"/>
  <c r="C207" i="3"/>
  <c r="I206" i="3"/>
  <c r="J206" i="3" s="1"/>
  <c r="G206" i="3"/>
  <c r="E206" i="3"/>
  <c r="C206" i="3"/>
  <c r="I205" i="3"/>
  <c r="G205" i="3"/>
  <c r="H205" i="3" s="1"/>
  <c r="E205" i="3"/>
  <c r="C205" i="3"/>
  <c r="I204" i="3"/>
  <c r="G204" i="3"/>
  <c r="E204" i="3"/>
  <c r="C204" i="3"/>
  <c r="I203" i="3"/>
  <c r="G203" i="3"/>
  <c r="H203" i="3" s="1"/>
  <c r="E203" i="3"/>
  <c r="F203" i="3" s="1"/>
  <c r="C203" i="3"/>
  <c r="I202" i="3"/>
  <c r="J202" i="3" s="1"/>
  <c r="G202" i="3"/>
  <c r="E202" i="3"/>
  <c r="C202" i="3"/>
  <c r="I201" i="3"/>
  <c r="G201" i="3"/>
  <c r="H201" i="3" s="1"/>
  <c r="E201" i="3"/>
  <c r="C201" i="3"/>
  <c r="I200" i="3"/>
  <c r="J200" i="3" s="1"/>
  <c r="G200" i="3"/>
  <c r="E200" i="3"/>
  <c r="C200" i="3"/>
  <c r="I199" i="3"/>
  <c r="J199" i="3" s="1"/>
  <c r="G199" i="3"/>
  <c r="E199" i="3"/>
  <c r="C199" i="3"/>
  <c r="I198" i="3"/>
  <c r="J198" i="3" s="1"/>
  <c r="G198" i="3"/>
  <c r="E198" i="3"/>
  <c r="C198" i="3"/>
  <c r="I197" i="3"/>
  <c r="J197" i="3" s="1"/>
  <c r="G197" i="3"/>
  <c r="E197" i="3"/>
  <c r="C197" i="3"/>
  <c r="I196" i="3"/>
  <c r="J196" i="3" s="1"/>
  <c r="G196" i="3"/>
  <c r="E196" i="3"/>
  <c r="C196" i="3"/>
  <c r="I195" i="3"/>
  <c r="J195" i="3" s="1"/>
  <c r="G195" i="3"/>
  <c r="E195" i="3"/>
  <c r="C195" i="3"/>
  <c r="I194" i="3"/>
  <c r="J194" i="3" s="1"/>
  <c r="G194" i="3"/>
  <c r="E194" i="3"/>
  <c r="C194" i="3"/>
  <c r="I193" i="3"/>
  <c r="J193" i="3" s="1"/>
  <c r="G193" i="3"/>
  <c r="E193" i="3"/>
  <c r="C193" i="3"/>
  <c r="I192" i="3"/>
  <c r="J192" i="3" s="1"/>
  <c r="G192" i="3"/>
  <c r="E192" i="3"/>
  <c r="C192" i="3"/>
  <c r="I191" i="3"/>
  <c r="J191" i="3" s="1"/>
  <c r="G191" i="3"/>
  <c r="E191" i="3"/>
  <c r="C191" i="3"/>
  <c r="I190" i="3"/>
  <c r="G190" i="3"/>
  <c r="H190" i="3" s="1"/>
  <c r="E190" i="3"/>
  <c r="C190" i="3"/>
  <c r="I189" i="3"/>
  <c r="J189" i="3" s="1"/>
  <c r="G189" i="3"/>
  <c r="E189" i="3"/>
  <c r="C189" i="3"/>
  <c r="I188" i="3"/>
  <c r="J188" i="3" s="1"/>
  <c r="G188" i="3"/>
  <c r="E188" i="3"/>
  <c r="C188" i="3"/>
  <c r="I187" i="3"/>
  <c r="G187" i="3"/>
  <c r="H187" i="3" s="1"/>
  <c r="E187" i="3"/>
  <c r="C187" i="3"/>
  <c r="I186" i="3"/>
  <c r="G186" i="3"/>
  <c r="H186" i="3" s="1"/>
  <c r="E186" i="3"/>
  <c r="F186" i="3" s="1"/>
  <c r="C186" i="3"/>
  <c r="I185" i="3"/>
  <c r="G185" i="3"/>
  <c r="H185" i="3" s="1"/>
  <c r="E185" i="3"/>
  <c r="C185" i="3"/>
  <c r="I184" i="3"/>
  <c r="J184" i="3" s="1"/>
  <c r="G184" i="3"/>
  <c r="E184" i="3"/>
  <c r="C184" i="3"/>
  <c r="I183" i="3"/>
  <c r="J183" i="3" s="1"/>
  <c r="G183" i="3"/>
  <c r="E183" i="3"/>
  <c r="C183" i="3"/>
  <c r="I182" i="3"/>
  <c r="J182" i="3" s="1"/>
  <c r="G182" i="3"/>
  <c r="E182" i="3"/>
  <c r="C182" i="3"/>
  <c r="I181" i="3"/>
  <c r="G181" i="3"/>
  <c r="H181" i="3" s="1"/>
  <c r="E181" i="3"/>
  <c r="C181" i="3"/>
  <c r="I180" i="3"/>
  <c r="J180" i="3" s="1"/>
  <c r="G180" i="3"/>
  <c r="E180" i="3"/>
  <c r="C180" i="3"/>
  <c r="I179" i="3"/>
  <c r="J179" i="3" s="1"/>
  <c r="G179" i="3"/>
  <c r="E179" i="3"/>
  <c r="C179" i="3"/>
  <c r="I178" i="3"/>
  <c r="J178" i="3" s="1"/>
  <c r="G178" i="3"/>
  <c r="E178" i="3"/>
  <c r="C178" i="3"/>
  <c r="I177" i="3"/>
  <c r="G177" i="3"/>
  <c r="H177" i="3" s="1"/>
  <c r="E177" i="3"/>
  <c r="C177" i="3"/>
  <c r="I176" i="3"/>
  <c r="G176" i="3"/>
  <c r="H176" i="3" s="1"/>
  <c r="E176" i="3"/>
  <c r="F176" i="3" s="1"/>
  <c r="C176" i="3"/>
  <c r="I175" i="3"/>
  <c r="J175" i="3" s="1"/>
  <c r="G175" i="3"/>
  <c r="E175" i="3"/>
  <c r="C175" i="3"/>
  <c r="I174" i="3"/>
  <c r="J174" i="3" s="1"/>
  <c r="G174" i="3"/>
  <c r="E174" i="3"/>
  <c r="C174" i="3"/>
  <c r="I173" i="3"/>
  <c r="J173" i="3" s="1"/>
  <c r="G173" i="3"/>
  <c r="E173" i="3"/>
  <c r="C173" i="3"/>
  <c r="I172" i="3"/>
  <c r="J172" i="3" s="1"/>
  <c r="G172" i="3"/>
  <c r="E172" i="3"/>
  <c r="C172" i="3"/>
  <c r="I171" i="3"/>
  <c r="J171" i="3" s="1"/>
  <c r="G171" i="3"/>
  <c r="E171" i="3"/>
  <c r="C171" i="3"/>
  <c r="I170" i="3"/>
  <c r="J170" i="3" s="1"/>
  <c r="G170" i="3"/>
  <c r="E170" i="3"/>
  <c r="C170" i="3"/>
  <c r="I169" i="3"/>
  <c r="J169" i="3" s="1"/>
  <c r="G169" i="3"/>
  <c r="E169" i="3"/>
  <c r="C169" i="3"/>
  <c r="I168" i="3"/>
  <c r="G168" i="3"/>
  <c r="H168" i="3" s="1"/>
  <c r="E168" i="3"/>
  <c r="C168" i="3"/>
  <c r="I167" i="3"/>
  <c r="J167" i="3" s="1"/>
  <c r="C167" i="3"/>
  <c r="I166" i="3"/>
  <c r="J166" i="3" s="1"/>
  <c r="G166" i="3"/>
  <c r="E166" i="3"/>
  <c r="C166" i="3"/>
  <c r="I165" i="3"/>
  <c r="J165" i="3" s="1"/>
  <c r="G165" i="3"/>
  <c r="E165" i="3"/>
  <c r="C165" i="3"/>
  <c r="I164" i="3"/>
  <c r="J164" i="3" s="1"/>
  <c r="G164" i="3"/>
  <c r="E164" i="3"/>
  <c r="C164" i="3"/>
  <c r="I163" i="3"/>
  <c r="J163" i="3" s="1"/>
  <c r="G163" i="3"/>
  <c r="E163" i="3"/>
  <c r="C163" i="3"/>
  <c r="I162" i="3"/>
  <c r="J162" i="3" s="1"/>
  <c r="G162" i="3"/>
  <c r="E162" i="3"/>
  <c r="C162" i="3"/>
  <c r="I161" i="3"/>
  <c r="J161" i="3" s="1"/>
  <c r="G161" i="3"/>
  <c r="E161" i="3"/>
  <c r="C161" i="3"/>
  <c r="I160" i="3"/>
  <c r="J160" i="3" s="1"/>
  <c r="G160" i="3"/>
  <c r="E160" i="3"/>
  <c r="C160" i="3"/>
  <c r="I159" i="3"/>
  <c r="J159" i="3" s="1"/>
  <c r="G159" i="3"/>
  <c r="E159" i="3"/>
  <c r="C159" i="3"/>
  <c r="I158" i="3"/>
  <c r="J158" i="3" s="1"/>
  <c r="G158" i="3"/>
  <c r="E158" i="3"/>
  <c r="C158" i="3"/>
  <c r="I157" i="3"/>
  <c r="J157" i="3" s="1"/>
  <c r="G157" i="3"/>
  <c r="E157" i="3"/>
  <c r="C157" i="3"/>
  <c r="I156" i="3"/>
  <c r="J156" i="3" s="1"/>
  <c r="G156" i="3"/>
  <c r="E156" i="3"/>
  <c r="C156" i="3"/>
  <c r="I155" i="3"/>
  <c r="J155" i="3" s="1"/>
  <c r="G155" i="3"/>
  <c r="E155" i="3"/>
  <c r="C155" i="3"/>
  <c r="I154" i="3"/>
  <c r="J154" i="3" s="1"/>
  <c r="G154" i="3"/>
  <c r="E154" i="3"/>
  <c r="C154" i="3"/>
  <c r="I153" i="3"/>
  <c r="J153" i="3" s="1"/>
  <c r="G153" i="3"/>
  <c r="E153" i="3"/>
  <c r="C153" i="3"/>
  <c r="I152" i="3"/>
  <c r="J152" i="3" s="1"/>
  <c r="G152" i="3"/>
  <c r="E152" i="3"/>
  <c r="C152" i="3"/>
  <c r="I151" i="3"/>
  <c r="J151" i="3" s="1"/>
  <c r="G151" i="3"/>
  <c r="E151" i="3"/>
  <c r="C151" i="3"/>
  <c r="I150" i="3"/>
  <c r="J150" i="3" s="1"/>
  <c r="G150" i="3"/>
  <c r="E150" i="3"/>
  <c r="C150" i="3"/>
  <c r="I149" i="3"/>
  <c r="J149" i="3" s="1"/>
  <c r="G149" i="3"/>
  <c r="E149" i="3"/>
  <c r="C149" i="3"/>
  <c r="I148" i="3"/>
  <c r="J148" i="3" s="1"/>
  <c r="G148" i="3"/>
  <c r="E148" i="3"/>
  <c r="C148" i="3"/>
  <c r="I147" i="3"/>
  <c r="J147" i="3" s="1"/>
  <c r="G147" i="3"/>
  <c r="E147" i="3"/>
  <c r="C147" i="3"/>
  <c r="I146" i="3"/>
  <c r="J146" i="3" s="1"/>
  <c r="G146" i="3"/>
  <c r="E146" i="3"/>
  <c r="C146" i="3"/>
  <c r="I145" i="3"/>
  <c r="J145" i="3" s="1"/>
  <c r="G145" i="3"/>
  <c r="E145" i="3"/>
  <c r="C145" i="3"/>
  <c r="I144" i="3"/>
  <c r="G144" i="3"/>
  <c r="H144" i="3" s="1"/>
  <c r="E144" i="3"/>
  <c r="C144" i="3"/>
  <c r="I143" i="3"/>
  <c r="J143" i="3" s="1"/>
  <c r="G143" i="3"/>
  <c r="E143" i="3"/>
  <c r="C143" i="3"/>
  <c r="I142" i="3"/>
  <c r="J142" i="3" s="1"/>
  <c r="G142" i="3"/>
  <c r="E142" i="3"/>
  <c r="C142" i="3"/>
  <c r="I141" i="3"/>
  <c r="J141" i="3" s="1"/>
  <c r="G141" i="3"/>
  <c r="E141" i="3"/>
  <c r="C141" i="3"/>
  <c r="I140" i="3"/>
  <c r="G140" i="3"/>
  <c r="E140" i="3"/>
  <c r="C140" i="3"/>
  <c r="I139" i="3"/>
  <c r="J139" i="3" s="1"/>
  <c r="G139" i="3"/>
  <c r="E139" i="3"/>
  <c r="C139" i="3"/>
  <c r="I138" i="3"/>
  <c r="J138" i="3" s="1"/>
  <c r="G138" i="3"/>
  <c r="E138" i="3"/>
  <c r="C138" i="3"/>
  <c r="I137" i="3"/>
  <c r="J137" i="3" s="1"/>
  <c r="G137" i="3"/>
  <c r="E137" i="3"/>
  <c r="C137" i="3"/>
  <c r="I136" i="3"/>
  <c r="J136" i="3" s="1"/>
  <c r="G136" i="3"/>
  <c r="E136" i="3"/>
  <c r="C136" i="3"/>
  <c r="I135" i="3"/>
  <c r="J135" i="3" s="1"/>
  <c r="G135" i="3"/>
  <c r="E135" i="3"/>
  <c r="C135" i="3"/>
  <c r="I134" i="3"/>
  <c r="J134" i="3" s="1"/>
  <c r="G134" i="3"/>
  <c r="E134" i="3"/>
  <c r="C134" i="3"/>
  <c r="I133" i="3"/>
  <c r="G133" i="3"/>
  <c r="H133" i="3" s="1"/>
  <c r="E133" i="3"/>
  <c r="C133" i="3"/>
  <c r="I132" i="3"/>
  <c r="G132" i="3"/>
  <c r="H132" i="3" s="1"/>
  <c r="E132" i="3"/>
  <c r="C132" i="3"/>
  <c r="I131" i="3"/>
  <c r="J131" i="3" s="1"/>
  <c r="G131" i="3"/>
  <c r="E131" i="3"/>
  <c r="C131" i="3"/>
  <c r="I130" i="3"/>
  <c r="J130" i="3" s="1"/>
  <c r="G130" i="3"/>
  <c r="E130" i="3"/>
  <c r="C130" i="3"/>
  <c r="I129" i="3"/>
  <c r="G129" i="3"/>
  <c r="E129" i="3"/>
  <c r="C129" i="3"/>
  <c r="I128" i="3"/>
  <c r="J128" i="3" s="1"/>
  <c r="G128" i="3"/>
  <c r="E128" i="3"/>
  <c r="C128" i="3"/>
  <c r="I127" i="3"/>
  <c r="J127" i="3" s="1"/>
  <c r="G127" i="3"/>
  <c r="E127" i="3"/>
  <c r="C127" i="3"/>
  <c r="I126" i="3"/>
  <c r="J126" i="3" s="1"/>
  <c r="G126" i="3"/>
  <c r="E126" i="3"/>
  <c r="C126" i="3"/>
  <c r="I125" i="3"/>
  <c r="J125" i="3" s="1"/>
  <c r="G125" i="3"/>
  <c r="E125" i="3"/>
  <c r="C125" i="3"/>
  <c r="I124" i="3"/>
  <c r="J124" i="3" s="1"/>
  <c r="G124" i="3"/>
  <c r="E124" i="3"/>
  <c r="C124" i="3"/>
  <c r="I123" i="3"/>
  <c r="J123" i="3" s="1"/>
  <c r="G123" i="3"/>
  <c r="E123" i="3"/>
  <c r="C123" i="3"/>
  <c r="I122" i="3"/>
  <c r="J122" i="3" s="1"/>
  <c r="G122" i="3"/>
  <c r="E122" i="3"/>
  <c r="C122" i="3"/>
  <c r="I121" i="3"/>
  <c r="J121" i="3" s="1"/>
  <c r="G121" i="3"/>
  <c r="E121" i="3"/>
  <c r="C121" i="3"/>
  <c r="I120" i="3"/>
  <c r="J120" i="3" s="1"/>
  <c r="G120" i="3"/>
  <c r="E120" i="3"/>
  <c r="C120" i="3"/>
  <c r="I119" i="3"/>
  <c r="J119" i="3" s="1"/>
  <c r="G119" i="3"/>
  <c r="E119" i="3"/>
  <c r="C119" i="3"/>
  <c r="I118" i="3"/>
  <c r="J118" i="3" s="1"/>
  <c r="G118" i="3"/>
  <c r="E118" i="3"/>
  <c r="C118" i="3"/>
  <c r="I117" i="3"/>
  <c r="J117" i="3" s="1"/>
  <c r="G117" i="3"/>
  <c r="E117" i="3"/>
  <c r="C117" i="3"/>
  <c r="I116" i="3"/>
  <c r="J116" i="3" s="1"/>
  <c r="G116" i="3"/>
  <c r="E116" i="3"/>
  <c r="C116" i="3"/>
  <c r="I115" i="3"/>
  <c r="J115" i="3" s="1"/>
  <c r="G115" i="3"/>
  <c r="E115" i="3"/>
  <c r="C115" i="3"/>
  <c r="I114" i="3"/>
  <c r="J114" i="3" s="1"/>
  <c r="G114" i="3"/>
  <c r="E114" i="3"/>
  <c r="C114" i="3"/>
  <c r="I113" i="3"/>
  <c r="J113" i="3" s="1"/>
  <c r="G113" i="3"/>
  <c r="E113" i="3"/>
  <c r="C113" i="3"/>
  <c r="I112" i="3"/>
  <c r="J112" i="3" s="1"/>
  <c r="G112" i="3"/>
  <c r="E112" i="3"/>
  <c r="C112" i="3"/>
  <c r="I111" i="3"/>
  <c r="J111" i="3" s="1"/>
  <c r="G111" i="3"/>
  <c r="E111" i="3"/>
  <c r="C111" i="3"/>
  <c r="I110" i="3"/>
  <c r="J110" i="3" s="1"/>
  <c r="G110" i="3"/>
  <c r="E110" i="3"/>
  <c r="C110" i="3"/>
  <c r="I109" i="3"/>
  <c r="J109" i="3" s="1"/>
  <c r="G109" i="3"/>
  <c r="E109" i="3"/>
  <c r="C109" i="3"/>
  <c r="I108" i="3"/>
  <c r="J108" i="3" s="1"/>
  <c r="G108" i="3"/>
  <c r="E108" i="3"/>
  <c r="C108" i="3"/>
  <c r="I107" i="3"/>
  <c r="J107" i="3" s="1"/>
  <c r="G107" i="3"/>
  <c r="E107" i="3"/>
  <c r="C107" i="3"/>
  <c r="I106" i="3"/>
  <c r="J106" i="3" s="1"/>
  <c r="G106" i="3"/>
  <c r="E106" i="3"/>
  <c r="C106" i="3"/>
  <c r="I105" i="3"/>
  <c r="J105" i="3" s="1"/>
  <c r="G105" i="3"/>
  <c r="E105" i="3"/>
  <c r="C105" i="3"/>
  <c r="I104" i="3"/>
  <c r="J104" i="3" s="1"/>
  <c r="G104" i="3"/>
  <c r="E104" i="3"/>
  <c r="C104" i="3"/>
  <c r="I103" i="3"/>
  <c r="J103" i="3" s="1"/>
  <c r="G103" i="3"/>
  <c r="E103" i="3"/>
  <c r="C103" i="3"/>
  <c r="I102" i="3"/>
  <c r="G102" i="3"/>
  <c r="I101" i="3"/>
  <c r="G101" i="3"/>
  <c r="H101" i="3" s="1"/>
  <c r="E101" i="3"/>
  <c r="F102" i="3" s="1"/>
  <c r="C101" i="3"/>
  <c r="I100" i="3"/>
  <c r="J100" i="3" s="1"/>
  <c r="G100" i="3"/>
  <c r="E100" i="3"/>
  <c r="C100" i="3"/>
  <c r="I99" i="3"/>
  <c r="J99" i="3" s="1"/>
  <c r="G99" i="3"/>
  <c r="E99" i="3"/>
  <c r="C99" i="3"/>
  <c r="I98" i="3"/>
  <c r="J98" i="3" s="1"/>
  <c r="G98" i="3"/>
  <c r="E98" i="3"/>
  <c r="C98" i="3"/>
  <c r="I97" i="3"/>
  <c r="J97" i="3" s="1"/>
  <c r="G97" i="3"/>
  <c r="E97" i="3"/>
  <c r="C97" i="3"/>
  <c r="I96" i="3"/>
  <c r="J96" i="3" s="1"/>
  <c r="G96" i="3"/>
  <c r="E96" i="3"/>
  <c r="C96" i="3"/>
  <c r="I95" i="3"/>
  <c r="J95" i="3" s="1"/>
  <c r="G95" i="3"/>
  <c r="E95" i="3"/>
  <c r="C95" i="3"/>
  <c r="I94" i="3"/>
  <c r="G94" i="3"/>
  <c r="E94" i="3"/>
  <c r="C94" i="3"/>
  <c r="I93" i="3"/>
  <c r="G93" i="3"/>
  <c r="E93" i="3"/>
  <c r="C93" i="3"/>
  <c r="I92" i="3"/>
  <c r="G92" i="3"/>
  <c r="E92" i="3"/>
  <c r="C92" i="3"/>
  <c r="I91" i="3"/>
  <c r="G91" i="3"/>
  <c r="E91" i="3"/>
  <c r="C91" i="3"/>
  <c r="I90" i="3"/>
  <c r="J90" i="3" s="1"/>
  <c r="G90" i="3"/>
  <c r="E90" i="3"/>
  <c r="C90" i="3"/>
  <c r="I89" i="3"/>
  <c r="J89" i="3" s="1"/>
  <c r="G89" i="3"/>
  <c r="E89" i="3"/>
  <c r="C89" i="3"/>
  <c r="I88" i="3"/>
  <c r="J88" i="3" s="1"/>
  <c r="G88" i="3"/>
  <c r="E88" i="3"/>
  <c r="C88" i="3"/>
  <c r="I87" i="3"/>
  <c r="J87" i="3" s="1"/>
  <c r="G87" i="3"/>
  <c r="E87" i="3"/>
  <c r="C87" i="3"/>
  <c r="I86" i="3"/>
  <c r="J86" i="3" s="1"/>
  <c r="G86" i="3"/>
  <c r="E86" i="3"/>
  <c r="C86" i="3"/>
  <c r="I85" i="3"/>
  <c r="J85" i="3" s="1"/>
  <c r="G85" i="3"/>
  <c r="E85" i="3"/>
  <c r="C85" i="3"/>
  <c r="I84" i="3"/>
  <c r="J84" i="3" s="1"/>
  <c r="G84" i="3"/>
  <c r="E84" i="3"/>
  <c r="C84" i="3"/>
  <c r="I83" i="3"/>
  <c r="J83" i="3" s="1"/>
  <c r="G83" i="3"/>
  <c r="E83" i="3"/>
  <c r="C83" i="3"/>
  <c r="I82" i="3"/>
  <c r="J82" i="3" s="1"/>
  <c r="G82" i="3"/>
  <c r="E82" i="3"/>
  <c r="C82" i="3"/>
  <c r="I81" i="3"/>
  <c r="J81" i="3" s="1"/>
  <c r="G81" i="3"/>
  <c r="E81" i="3"/>
  <c r="C81" i="3"/>
  <c r="I80" i="3"/>
  <c r="J80" i="3" s="1"/>
  <c r="G80" i="3"/>
  <c r="E80" i="3"/>
  <c r="C80" i="3"/>
  <c r="I79" i="3"/>
  <c r="J79" i="3" s="1"/>
  <c r="G79" i="3"/>
  <c r="H79" i="3" s="1"/>
  <c r="E79" i="3"/>
  <c r="C79" i="3"/>
  <c r="I78" i="3"/>
  <c r="J78" i="3" s="1"/>
  <c r="H78" i="3"/>
  <c r="E78" i="3"/>
  <c r="C78" i="3"/>
  <c r="I77" i="3"/>
  <c r="J77" i="3" s="1"/>
  <c r="H77" i="3"/>
  <c r="E77" i="3"/>
  <c r="C77" i="3"/>
  <c r="I76" i="3"/>
  <c r="J76" i="3" s="1"/>
  <c r="E76" i="3"/>
  <c r="C76" i="3"/>
  <c r="I75" i="3"/>
  <c r="J75" i="3" s="1"/>
  <c r="G75" i="3"/>
  <c r="H76" i="3" s="1"/>
  <c r="E75" i="3"/>
  <c r="C75" i="3"/>
  <c r="I74" i="3"/>
  <c r="J74" i="3" s="1"/>
  <c r="G74" i="3"/>
  <c r="E74" i="3"/>
  <c r="C74" i="3"/>
  <c r="I73" i="3"/>
  <c r="J73" i="3" s="1"/>
  <c r="G73" i="3"/>
  <c r="E73" i="3"/>
  <c r="C73" i="3"/>
  <c r="I72" i="3"/>
  <c r="J72" i="3" s="1"/>
  <c r="G72" i="3"/>
  <c r="E72" i="3"/>
  <c r="C72" i="3"/>
  <c r="I71" i="3"/>
  <c r="J71" i="3" s="1"/>
  <c r="G71" i="3"/>
  <c r="E71" i="3"/>
  <c r="C71" i="3"/>
  <c r="I70" i="3"/>
  <c r="J70" i="3" s="1"/>
  <c r="G70" i="3"/>
  <c r="E70" i="3"/>
  <c r="C70" i="3"/>
  <c r="I69" i="3"/>
  <c r="J69" i="3" s="1"/>
  <c r="G69" i="3"/>
  <c r="E69" i="3"/>
  <c r="C69" i="3"/>
  <c r="I68" i="3"/>
  <c r="G68" i="3"/>
  <c r="H68" i="3" s="1"/>
  <c r="E68" i="3"/>
  <c r="C68" i="3"/>
  <c r="I67" i="3"/>
  <c r="G67" i="3"/>
  <c r="H67" i="3" s="1"/>
  <c r="E67" i="3"/>
  <c r="F67" i="3" s="1"/>
  <c r="C67" i="3"/>
  <c r="I66" i="3"/>
  <c r="J66" i="3" s="1"/>
  <c r="G66" i="3"/>
  <c r="E66" i="3"/>
  <c r="C66" i="3"/>
  <c r="I65" i="3"/>
  <c r="J65" i="3" s="1"/>
  <c r="G65" i="3"/>
  <c r="E65" i="3"/>
  <c r="C65" i="3"/>
  <c r="I64" i="3"/>
  <c r="J64" i="3" s="1"/>
  <c r="G64" i="3"/>
  <c r="E64" i="3"/>
  <c r="C64" i="3"/>
  <c r="I63" i="3"/>
  <c r="J63" i="3" s="1"/>
  <c r="G63" i="3"/>
  <c r="E63" i="3"/>
  <c r="C63" i="3"/>
  <c r="I62" i="3"/>
  <c r="J62" i="3" s="1"/>
  <c r="G62" i="3"/>
  <c r="E62" i="3"/>
  <c r="C62" i="3"/>
  <c r="I61" i="3"/>
  <c r="J61" i="3" s="1"/>
  <c r="G61" i="3"/>
  <c r="E61" i="3"/>
  <c r="C61" i="3"/>
  <c r="I60" i="3"/>
  <c r="J60" i="3" s="1"/>
  <c r="G60" i="3"/>
  <c r="E60" i="3"/>
  <c r="C60" i="3"/>
  <c r="I59" i="3"/>
  <c r="J59" i="3" s="1"/>
  <c r="G59" i="3"/>
  <c r="E59" i="3"/>
  <c r="C59" i="3"/>
  <c r="I58" i="3"/>
  <c r="J58" i="3" s="1"/>
  <c r="G58" i="3"/>
  <c r="E58" i="3"/>
  <c r="C58" i="3"/>
  <c r="I57" i="3"/>
  <c r="J57" i="3" s="1"/>
  <c r="G57" i="3"/>
  <c r="E57" i="3"/>
  <c r="C57" i="3"/>
  <c r="I56" i="3"/>
  <c r="J56" i="3" s="1"/>
  <c r="G56" i="3"/>
  <c r="E56" i="3"/>
  <c r="C56" i="3"/>
  <c r="I55" i="3"/>
  <c r="J55" i="3" s="1"/>
  <c r="G55" i="3"/>
  <c r="E55" i="3"/>
  <c r="C55" i="3"/>
  <c r="I54" i="3"/>
  <c r="J54" i="3" s="1"/>
  <c r="G54" i="3"/>
  <c r="E54" i="3"/>
  <c r="C54" i="3"/>
  <c r="I53" i="3"/>
  <c r="J53" i="3" s="1"/>
  <c r="G53" i="3"/>
  <c r="E53" i="3"/>
  <c r="C53" i="3"/>
  <c r="I52" i="3"/>
  <c r="J52" i="3" s="1"/>
  <c r="G52" i="3"/>
  <c r="E52" i="3"/>
  <c r="C52" i="3"/>
  <c r="I51" i="3"/>
  <c r="J51" i="3" s="1"/>
  <c r="G51" i="3"/>
  <c r="E51" i="3"/>
  <c r="C51" i="3"/>
  <c r="I50" i="3"/>
  <c r="J50" i="3" s="1"/>
  <c r="G50" i="3"/>
  <c r="E50" i="3"/>
  <c r="C50" i="3"/>
  <c r="I49" i="3"/>
  <c r="J49" i="3" s="1"/>
  <c r="G49" i="3"/>
  <c r="E49" i="3"/>
  <c r="C49" i="3"/>
  <c r="I48" i="3"/>
  <c r="J48" i="3" s="1"/>
  <c r="G48" i="3"/>
  <c r="E48" i="3"/>
  <c r="C48" i="3"/>
  <c r="I47" i="3"/>
  <c r="J47" i="3" s="1"/>
  <c r="G47" i="3"/>
  <c r="E47" i="3"/>
  <c r="C47" i="3"/>
  <c r="I46" i="3"/>
  <c r="G46" i="3"/>
  <c r="H46" i="3" s="1"/>
  <c r="E46" i="3"/>
  <c r="C46" i="3"/>
  <c r="I45" i="3"/>
  <c r="J45" i="3" s="1"/>
  <c r="G45" i="3"/>
  <c r="E45" i="3"/>
  <c r="C45" i="3"/>
  <c r="I44" i="3"/>
  <c r="J44" i="3" s="1"/>
  <c r="G44" i="3"/>
  <c r="E44" i="3"/>
  <c r="C44" i="3"/>
  <c r="I43" i="3"/>
  <c r="J43" i="3" s="1"/>
  <c r="G43" i="3"/>
  <c r="E43" i="3"/>
  <c r="C43" i="3"/>
  <c r="I42" i="3"/>
  <c r="J42" i="3" s="1"/>
  <c r="G42" i="3"/>
  <c r="E42" i="3"/>
  <c r="C42" i="3"/>
  <c r="I41" i="3"/>
  <c r="J41" i="3" s="1"/>
  <c r="G41" i="3"/>
  <c r="E41" i="3"/>
  <c r="C41" i="3"/>
  <c r="I40" i="3"/>
  <c r="G40" i="3"/>
  <c r="H40" i="3" s="1"/>
  <c r="E40" i="3"/>
  <c r="C40" i="3"/>
  <c r="I39" i="3"/>
  <c r="J39" i="3" s="1"/>
  <c r="G39" i="3"/>
  <c r="E39" i="3"/>
  <c r="C39" i="3"/>
  <c r="I38" i="3"/>
  <c r="J38" i="3" s="1"/>
  <c r="G38" i="3"/>
  <c r="E38" i="3"/>
  <c r="C38" i="3"/>
  <c r="I37" i="3"/>
  <c r="J37" i="3" s="1"/>
  <c r="G37" i="3"/>
  <c r="E37" i="3"/>
  <c r="C37" i="3"/>
  <c r="I36" i="3"/>
  <c r="J36" i="3" s="1"/>
  <c r="G36" i="3"/>
  <c r="E36" i="3"/>
  <c r="C36" i="3"/>
  <c r="I35" i="3"/>
  <c r="G35" i="3"/>
  <c r="H35" i="3" s="1"/>
  <c r="E35" i="3"/>
  <c r="C35" i="3"/>
  <c r="I34" i="3"/>
  <c r="J34" i="3" s="1"/>
  <c r="G34" i="3"/>
  <c r="E34" i="3"/>
  <c r="C34" i="3"/>
  <c r="I33" i="3"/>
  <c r="J33" i="3" s="1"/>
  <c r="G33" i="3"/>
  <c r="E33" i="3"/>
  <c r="C33" i="3"/>
  <c r="I32" i="3"/>
  <c r="J32" i="3" s="1"/>
  <c r="G32" i="3"/>
  <c r="E32" i="3"/>
  <c r="C32" i="3"/>
  <c r="I31" i="3"/>
  <c r="J31" i="3" s="1"/>
  <c r="G31" i="3"/>
  <c r="E31" i="3"/>
  <c r="C31" i="3"/>
  <c r="I30" i="3"/>
  <c r="J30" i="3" s="1"/>
  <c r="G30" i="3"/>
  <c r="E30" i="3"/>
  <c r="C30" i="3"/>
  <c r="I29" i="3"/>
  <c r="J29" i="3" s="1"/>
  <c r="G29" i="3"/>
  <c r="E29" i="3"/>
  <c r="C29" i="3"/>
  <c r="I28" i="3"/>
  <c r="J28" i="3" s="1"/>
  <c r="G28" i="3"/>
  <c r="E28" i="3"/>
  <c r="C28" i="3"/>
  <c r="I27" i="3"/>
  <c r="J27" i="3" s="1"/>
  <c r="G27" i="3"/>
  <c r="E27" i="3"/>
  <c r="C27" i="3"/>
  <c r="I26" i="3"/>
  <c r="J26" i="3" s="1"/>
  <c r="G26" i="3"/>
  <c r="E26" i="3"/>
  <c r="C26" i="3"/>
  <c r="I25" i="3"/>
  <c r="J25" i="3" s="1"/>
  <c r="G25" i="3"/>
  <c r="E25" i="3"/>
  <c r="C25" i="3"/>
  <c r="I24" i="3"/>
  <c r="J24" i="3" s="1"/>
  <c r="G24" i="3"/>
  <c r="E24" i="3"/>
  <c r="C24" i="3"/>
  <c r="I23" i="3"/>
  <c r="J23" i="3" s="1"/>
  <c r="G23" i="3"/>
  <c r="E23" i="3"/>
  <c r="C23" i="3"/>
  <c r="I22" i="3"/>
  <c r="J22" i="3" s="1"/>
  <c r="G22" i="3"/>
  <c r="E22" i="3"/>
  <c r="C22" i="3"/>
  <c r="I21" i="3"/>
  <c r="J21" i="3" s="1"/>
  <c r="G21" i="3"/>
  <c r="E21" i="3"/>
  <c r="C21" i="3"/>
  <c r="I20" i="3"/>
  <c r="J20" i="3" s="1"/>
  <c r="G20" i="3"/>
  <c r="E20" i="3"/>
  <c r="C20" i="3"/>
  <c r="I19" i="3"/>
  <c r="J19" i="3" s="1"/>
  <c r="G19" i="3"/>
  <c r="E19" i="3"/>
  <c r="C19" i="3"/>
  <c r="I18" i="3"/>
  <c r="J18" i="3" s="1"/>
  <c r="G18" i="3"/>
  <c r="E18" i="3"/>
  <c r="C18" i="3"/>
  <c r="I17" i="3"/>
  <c r="G17" i="3"/>
  <c r="H17" i="3" s="1"/>
  <c r="E17" i="3"/>
  <c r="C17" i="3"/>
  <c r="I16" i="3"/>
  <c r="J16" i="3" s="1"/>
  <c r="G16" i="3"/>
  <c r="E16" i="3"/>
  <c r="C16" i="3"/>
  <c r="I15" i="3"/>
  <c r="J15" i="3" s="1"/>
  <c r="G15" i="3"/>
  <c r="E15" i="3"/>
  <c r="C15" i="3"/>
  <c r="I14" i="3"/>
  <c r="J14" i="3" s="1"/>
  <c r="G14" i="3"/>
  <c r="E14" i="3"/>
  <c r="C14" i="3"/>
  <c r="I13" i="3"/>
  <c r="J13" i="3" s="1"/>
  <c r="G13" i="3"/>
  <c r="E13" i="3"/>
  <c r="C13" i="3"/>
  <c r="I12" i="3"/>
  <c r="J12" i="3" s="1"/>
  <c r="G12" i="3"/>
  <c r="C12" i="3"/>
  <c r="I11" i="3"/>
  <c r="J11" i="3" s="1"/>
  <c r="G11" i="3"/>
  <c r="E11" i="3"/>
  <c r="C11" i="3"/>
  <c r="I10" i="3"/>
  <c r="J10" i="3" s="1"/>
  <c r="G10" i="3"/>
  <c r="E10" i="3"/>
  <c r="C10" i="3"/>
  <c r="I9" i="3"/>
  <c r="J9" i="3" s="1"/>
  <c r="G9" i="3"/>
  <c r="E9" i="3"/>
  <c r="C9" i="3"/>
  <c r="I8" i="3"/>
  <c r="J8" i="3" s="1"/>
  <c r="G8" i="3"/>
  <c r="H8" i="3" s="1"/>
  <c r="E8" i="3"/>
  <c r="C8" i="3"/>
  <c r="I7" i="3"/>
  <c r="J7" i="3" s="1"/>
  <c r="G7" i="3"/>
  <c r="E7" i="3"/>
  <c r="C7" i="3"/>
  <c r="I6" i="3"/>
  <c r="J6" i="3" s="1"/>
  <c r="G6" i="3"/>
  <c r="E6" i="3"/>
  <c r="C6" i="3"/>
  <c r="I5" i="3"/>
  <c r="J5" i="3" s="1"/>
  <c r="G5" i="3"/>
  <c r="E5" i="3"/>
  <c r="C5" i="3"/>
  <c r="I4" i="3"/>
  <c r="J4" i="3" s="1"/>
  <c r="G4" i="3"/>
  <c r="E4" i="3"/>
  <c r="C4" i="3"/>
  <c r="I3" i="3"/>
  <c r="J3" i="3" s="1"/>
  <c r="G3" i="3"/>
  <c r="H3" i="3" s="1"/>
  <c r="E3" i="3"/>
  <c r="C3" i="3"/>
  <c r="I2" i="3"/>
  <c r="J2" i="3" s="1"/>
  <c r="G2" i="3"/>
  <c r="H2" i="3" s="1"/>
  <c r="E2" i="3"/>
  <c r="F2" i="3" s="1"/>
  <c r="C2" i="3"/>
  <c r="A258" i="3" l="1"/>
  <c r="H259" i="3"/>
  <c r="H260" i="3" s="1"/>
  <c r="H261" i="3" s="1"/>
  <c r="H262" i="3" s="1"/>
  <c r="H263" i="3" s="1"/>
  <c r="H36" i="3"/>
  <c r="H37" i="3" s="1"/>
  <c r="H38" i="3" s="1"/>
  <c r="H39" i="3" s="1"/>
  <c r="F466" i="3"/>
  <c r="F467" i="3" s="1"/>
  <c r="F468" i="3" s="1"/>
  <c r="F469" i="3" s="1"/>
  <c r="F470" i="3" s="1"/>
  <c r="F471" i="3" s="1"/>
  <c r="F472" i="3" s="1"/>
  <c r="F473" i="3" s="1"/>
  <c r="F474" i="3" s="1"/>
  <c r="F475" i="3" s="1"/>
  <c r="F476" i="3" s="1"/>
  <c r="A252" i="3"/>
  <c r="A256" i="3"/>
  <c r="A102" i="3"/>
  <c r="H489" i="3"/>
  <c r="A424" i="3"/>
  <c r="A460" i="3"/>
  <c r="A303" i="3"/>
  <c r="A366" i="3"/>
  <c r="A98" i="3"/>
  <c r="A168" i="3"/>
  <c r="H335" i="3"/>
  <c r="A339" i="3"/>
  <c r="H370" i="3"/>
  <c r="A532" i="3"/>
  <c r="N532" i="3" s="1"/>
  <c r="A535" i="3"/>
  <c r="N535" i="3" s="1"/>
  <c r="A34" i="3"/>
  <c r="A60" i="3"/>
  <c r="L61" i="3"/>
  <c r="A79" i="3"/>
  <c r="A106" i="3"/>
  <c r="A110" i="3"/>
  <c r="F229" i="3"/>
  <c r="A290" i="3"/>
  <c r="H396" i="3"/>
  <c r="A76" i="3"/>
  <c r="H103" i="3"/>
  <c r="H104" i="3" s="1"/>
  <c r="H105" i="3" s="1"/>
  <c r="H304" i="3"/>
  <c r="H305" i="3" s="1"/>
  <c r="H306" i="3" s="1"/>
  <c r="H307" i="3" s="1"/>
  <c r="H308" i="3" s="1"/>
  <c r="H309" i="3" s="1"/>
  <c r="H310" i="3" s="1"/>
  <c r="H311" i="3" s="1"/>
  <c r="H312" i="3" s="1"/>
  <c r="H313" i="3" s="1"/>
  <c r="H314" i="3" s="1"/>
  <c r="H315" i="3" s="1"/>
  <c r="H316" i="3" s="1"/>
  <c r="H317" i="3" s="1"/>
  <c r="H318" i="3" s="1"/>
  <c r="H319" i="3" s="1"/>
  <c r="H320" i="3" s="1"/>
  <c r="H321" i="3" s="1"/>
  <c r="H322" i="3" s="1"/>
  <c r="H323" i="3" s="1"/>
  <c r="A383" i="3"/>
  <c r="A468" i="3"/>
  <c r="A472" i="3"/>
  <c r="A500" i="3"/>
  <c r="H212" i="3"/>
  <c r="H280" i="3"/>
  <c r="H6" i="3"/>
  <c r="A44" i="3"/>
  <c r="A46" i="3"/>
  <c r="H47" i="3"/>
  <c r="H48" i="3" s="1"/>
  <c r="H49" i="3" s="1"/>
  <c r="H50" i="3" s="1"/>
  <c r="H51" i="3" s="1"/>
  <c r="A77" i="3"/>
  <c r="A78" i="3"/>
  <c r="A94" i="3"/>
  <c r="J102" i="3"/>
  <c r="A127" i="3"/>
  <c r="H145" i="3"/>
  <c r="H146" i="3" s="1"/>
  <c r="H147" i="3" s="1"/>
  <c r="H148" i="3" s="1"/>
  <c r="H149" i="3" s="1"/>
  <c r="H150" i="3" s="1"/>
  <c r="H151" i="3" s="1"/>
  <c r="H152" i="3" s="1"/>
  <c r="H153" i="3" s="1"/>
  <c r="H154" i="3" s="1"/>
  <c r="H155" i="3" s="1"/>
  <c r="H156" i="3" s="1"/>
  <c r="F187" i="3"/>
  <c r="F188" i="3" s="1"/>
  <c r="F189" i="3" s="1"/>
  <c r="A272" i="3"/>
  <c r="H287" i="3"/>
  <c r="H363" i="3"/>
  <c r="F412" i="3"/>
  <c r="F413" i="3" s="1"/>
  <c r="F414" i="3" s="1"/>
  <c r="F454" i="3"/>
  <c r="F455" i="3" s="1"/>
  <c r="F456" i="3" s="1"/>
  <c r="A488" i="3"/>
  <c r="H9" i="3"/>
  <c r="H15" i="3"/>
  <c r="A54" i="3"/>
  <c r="L103" i="3"/>
  <c r="A119" i="3"/>
  <c r="A144" i="3"/>
  <c r="A200" i="3"/>
  <c r="A201" i="3"/>
  <c r="A211" i="3"/>
  <c r="A228" i="3"/>
  <c r="A236" i="3"/>
  <c r="A282" i="3"/>
  <c r="A307" i="3"/>
  <c r="F390" i="3"/>
  <c r="F391" i="3" s="1"/>
  <c r="F392" i="3" s="1"/>
  <c r="F393" i="3" s="1"/>
  <c r="F394" i="3" s="1"/>
  <c r="A479" i="3"/>
  <c r="A509" i="3"/>
  <c r="N509" i="3" s="1"/>
  <c r="H41" i="3"/>
  <c r="H42" i="3" s="1"/>
  <c r="H43" i="3" s="1"/>
  <c r="H44" i="3" s="1"/>
  <c r="H45" i="3" s="1"/>
  <c r="H66" i="3"/>
  <c r="F68" i="3"/>
  <c r="F69" i="3" s="1"/>
  <c r="F70" i="3" s="1"/>
  <c r="F71" i="3" s="1"/>
  <c r="F72" i="3" s="1"/>
  <c r="F73" i="3" s="1"/>
  <c r="F74" i="3" s="1"/>
  <c r="F75" i="3" s="1"/>
  <c r="F76" i="3" s="1"/>
  <c r="F77" i="3" s="1"/>
  <c r="F78" i="3" s="1"/>
  <c r="F79" i="3" s="1"/>
  <c r="F80" i="3" s="1"/>
  <c r="F81" i="3" s="1"/>
  <c r="F82" i="3" s="1"/>
  <c r="F83" i="3" s="1"/>
  <c r="F84" i="3" s="1"/>
  <c r="F85" i="3" s="1"/>
  <c r="F86" i="3" s="1"/>
  <c r="F87" i="3" s="1"/>
  <c r="F88" i="3" s="1"/>
  <c r="F89" i="3" s="1"/>
  <c r="A84" i="3"/>
  <c r="A111" i="3"/>
  <c r="A160" i="3"/>
  <c r="A279" i="3"/>
  <c r="A291" i="3"/>
  <c r="A369" i="3"/>
  <c r="F502" i="3"/>
  <c r="F503" i="3" s="1"/>
  <c r="F504" i="3" s="1"/>
  <c r="F505" i="3" s="1"/>
  <c r="F506" i="3" s="1"/>
  <c r="F511" i="3"/>
  <c r="A530" i="3"/>
  <c r="N530" i="3" s="1"/>
  <c r="A531" i="3"/>
  <c r="N531" i="3" s="1"/>
  <c r="F205" i="3"/>
  <c r="F206" i="3" s="1"/>
  <c r="F207" i="3" s="1"/>
  <c r="F208" i="3" s="1"/>
  <c r="A205" i="3"/>
  <c r="F360" i="3"/>
  <c r="H427" i="3"/>
  <c r="A427" i="3"/>
  <c r="A35" i="3"/>
  <c r="A64" i="3"/>
  <c r="L65" i="3"/>
  <c r="F181" i="3"/>
  <c r="F182" i="3" s="1"/>
  <c r="F183" i="3" s="1"/>
  <c r="F184" i="3" s="1"/>
  <c r="A186" i="3"/>
  <c r="H336" i="3"/>
  <c r="H340" i="3"/>
  <c r="H492" i="3"/>
  <c r="H495" i="3"/>
  <c r="H525" i="3"/>
  <c r="H526" i="3" s="1"/>
  <c r="F529" i="3"/>
  <c r="F530" i="3" s="1"/>
  <c r="F531" i="3" s="1"/>
  <c r="F532" i="3" s="1"/>
  <c r="F533" i="3" s="1"/>
  <c r="F534" i="3" s="1"/>
  <c r="F535" i="3" s="1"/>
  <c r="A81" i="3"/>
  <c r="A133" i="3"/>
  <c r="H175" i="3"/>
  <c r="F231" i="3"/>
  <c r="F232" i="3" s="1"/>
  <c r="F233" i="3" s="1"/>
  <c r="F234" i="3" s="1"/>
  <c r="F379" i="3"/>
  <c r="A379" i="3"/>
  <c r="F410" i="3"/>
  <c r="F411" i="3" s="1"/>
  <c r="H445" i="3"/>
  <c r="A445" i="3"/>
  <c r="H10" i="3"/>
  <c r="H16" i="3"/>
  <c r="A52" i="3"/>
  <c r="A70" i="3"/>
  <c r="L71" i="3"/>
  <c r="H189" i="3"/>
  <c r="A395" i="3"/>
  <c r="A96" i="3"/>
  <c r="H106" i="3"/>
  <c r="H107" i="3" s="1"/>
  <c r="H108" i="3" s="1"/>
  <c r="H109" i="3" s="1"/>
  <c r="H110" i="3" s="1"/>
  <c r="H111" i="3" s="1"/>
  <c r="H112" i="3" s="1"/>
  <c r="H113" i="3" s="1"/>
  <c r="H114" i="3" s="1"/>
  <c r="H115" i="3" s="1"/>
  <c r="H116" i="3" s="1"/>
  <c r="H117" i="3" s="1"/>
  <c r="H118" i="3" s="1"/>
  <c r="H119" i="3" s="1"/>
  <c r="H120" i="3" s="1"/>
  <c r="H121" i="3" s="1"/>
  <c r="H122" i="3" s="1"/>
  <c r="H123" i="3" s="1"/>
  <c r="H124" i="3" s="1"/>
  <c r="H125" i="3" s="1"/>
  <c r="H126" i="3" s="1"/>
  <c r="H127" i="3" s="1"/>
  <c r="H128" i="3" s="1"/>
  <c r="H178" i="3"/>
  <c r="F185" i="3"/>
  <c r="A311" i="3"/>
  <c r="H366" i="3"/>
  <c r="F421" i="3"/>
  <c r="F422" i="3" s="1"/>
  <c r="F423" i="3" s="1"/>
  <c r="L444" i="3"/>
  <c r="H479" i="3"/>
  <c r="H480" i="3" s="1"/>
  <c r="H481" i="3" s="1"/>
  <c r="H482" i="3" s="1"/>
  <c r="H501" i="3"/>
  <c r="L512" i="3"/>
  <c r="L522" i="3"/>
  <c r="H7" i="3"/>
  <c r="A9" i="3"/>
  <c r="A18" i="3"/>
  <c r="A30" i="3"/>
  <c r="A40" i="3"/>
  <c r="H52" i="3"/>
  <c r="H53" i="3" s="1"/>
  <c r="H54" i="3" s="1"/>
  <c r="H55" i="3" s="1"/>
  <c r="H56" i="3" s="1"/>
  <c r="H57" i="3" s="1"/>
  <c r="H58" i="3" s="1"/>
  <c r="H59" i="3" s="1"/>
  <c r="H60" i="3" s="1"/>
  <c r="H69" i="3"/>
  <c r="H70" i="3" s="1"/>
  <c r="H71" i="3" s="1"/>
  <c r="H72" i="3" s="1"/>
  <c r="A74" i="3"/>
  <c r="H81" i="3"/>
  <c r="H82" i="3" s="1"/>
  <c r="H83" i="3" s="1"/>
  <c r="H84" i="3" s="1"/>
  <c r="H85" i="3" s="1"/>
  <c r="H86" i="3" s="1"/>
  <c r="H87" i="3" s="1"/>
  <c r="H88" i="3" s="1"/>
  <c r="H89" i="3" s="1"/>
  <c r="H96" i="3"/>
  <c r="H97" i="3" s="1"/>
  <c r="H98" i="3" s="1"/>
  <c r="H99" i="3" s="1"/>
  <c r="H100" i="3" s="1"/>
  <c r="A100" i="3"/>
  <c r="A123" i="3"/>
  <c r="A141" i="3"/>
  <c r="A148" i="3"/>
  <c r="A171" i="3"/>
  <c r="A177" i="3"/>
  <c r="A203" i="3"/>
  <c r="L204" i="3"/>
  <c r="F217" i="3"/>
  <c r="F218" i="3" s="1"/>
  <c r="F219" i="3" s="1"/>
  <c r="F228" i="3"/>
  <c r="A233" i="3"/>
  <c r="A240" i="3"/>
  <c r="A262" i="3"/>
  <c r="F272" i="3"/>
  <c r="F273" i="3" s="1"/>
  <c r="F274" i="3" s="1"/>
  <c r="F275" i="3" s="1"/>
  <c r="F276" i="3" s="1"/>
  <c r="F277" i="3" s="1"/>
  <c r="F278" i="3" s="1"/>
  <c r="F279" i="3" s="1"/>
  <c r="F280" i="3" s="1"/>
  <c r="F281" i="3"/>
  <c r="F282" i="3" s="1"/>
  <c r="F283" i="3" s="1"/>
  <c r="F284" i="3" s="1"/>
  <c r="A300" i="3"/>
  <c r="F347" i="3"/>
  <c r="F348" i="3" s="1"/>
  <c r="F349" i="3" s="1"/>
  <c r="F350" i="3" s="1"/>
  <c r="A356" i="3"/>
  <c r="F362" i="3"/>
  <c r="F363" i="3" s="1"/>
  <c r="F364" i="3" s="1"/>
  <c r="F365" i="3" s="1"/>
  <c r="F366" i="3" s="1"/>
  <c r="F367" i="3" s="1"/>
  <c r="L378" i="3"/>
  <c r="A385" i="3"/>
  <c r="H386" i="3"/>
  <c r="A406" i="3"/>
  <c r="A451" i="3"/>
  <c r="A494" i="3"/>
  <c r="A497" i="3"/>
  <c r="F512" i="3"/>
  <c r="F515" i="3"/>
  <c r="F516" i="3" s="1"/>
  <c r="F517" i="3" s="1"/>
  <c r="F518" i="3" s="1"/>
  <c r="F519" i="3" s="1"/>
  <c r="F520" i="3" s="1"/>
  <c r="F521" i="3" s="1"/>
  <c r="H530" i="3"/>
  <c r="H531" i="3" s="1"/>
  <c r="A534" i="3"/>
  <c r="N534" i="3" s="1"/>
  <c r="A5" i="3"/>
  <c r="F17" i="3"/>
  <c r="F18" i="3" s="1"/>
  <c r="F19" i="3" s="1"/>
  <c r="F20" i="3" s="1"/>
  <c r="F21" i="3" s="1"/>
  <c r="F22" i="3" s="1"/>
  <c r="F23" i="3" s="1"/>
  <c r="F24" i="3" s="1"/>
  <c r="F25" i="3" s="1"/>
  <c r="F26" i="3" s="1"/>
  <c r="F27" i="3" s="1"/>
  <c r="F28" i="3" s="1"/>
  <c r="F29" i="3" s="1"/>
  <c r="F30" i="3" s="1"/>
  <c r="F31" i="3" s="1"/>
  <c r="F32" i="3" s="1"/>
  <c r="F33" i="3" s="1"/>
  <c r="F34" i="3" s="1"/>
  <c r="L37" i="3"/>
  <c r="F47" i="3"/>
  <c r="F48" i="3" s="1"/>
  <c r="F49" i="3" s="1"/>
  <c r="F50" i="3" s="1"/>
  <c r="F51" i="3" s="1"/>
  <c r="F52" i="3" s="1"/>
  <c r="F53" i="3" s="1"/>
  <c r="F54" i="3" s="1"/>
  <c r="F55" i="3" s="1"/>
  <c r="F56" i="3" s="1"/>
  <c r="F57" i="3" s="1"/>
  <c r="F58" i="3" s="1"/>
  <c r="F59" i="3" s="1"/>
  <c r="F60" i="3" s="1"/>
  <c r="F61" i="3" s="1"/>
  <c r="F62" i="3" s="1"/>
  <c r="F63" i="3" s="1"/>
  <c r="F64" i="3" s="1"/>
  <c r="F65" i="3" s="1"/>
  <c r="F66" i="3" s="1"/>
  <c r="L49" i="3"/>
  <c r="A58" i="3"/>
  <c r="L59" i="3"/>
  <c r="A62" i="3"/>
  <c r="A68" i="3"/>
  <c r="A72" i="3"/>
  <c r="A88" i="3"/>
  <c r="L89" i="3"/>
  <c r="A108" i="3"/>
  <c r="H134" i="3"/>
  <c r="H135" i="3" s="1"/>
  <c r="H136" i="3" s="1"/>
  <c r="H138" i="3"/>
  <c r="H142" i="3"/>
  <c r="A181" i="3"/>
  <c r="A189" i="3"/>
  <c r="A196" i="3"/>
  <c r="H202" i="3"/>
  <c r="A208" i="3"/>
  <c r="A209" i="3"/>
  <c r="H218" i="3"/>
  <c r="A248" i="3"/>
  <c r="F266" i="3"/>
  <c r="F267" i="3" s="1"/>
  <c r="H270" i="3"/>
  <c r="H283" i="3"/>
  <c r="L290" i="3"/>
  <c r="A319" i="3"/>
  <c r="A327" i="3"/>
  <c r="H349" i="3"/>
  <c r="F356" i="3"/>
  <c r="F357" i="3"/>
  <c r="L368" i="3"/>
  <c r="A381" i="3"/>
  <c r="L382" i="3"/>
  <c r="H389" i="3"/>
  <c r="A399" i="3"/>
  <c r="F404" i="3"/>
  <c r="A412" i="3"/>
  <c r="A435" i="3"/>
  <c r="A439" i="3"/>
  <c r="F448" i="3"/>
  <c r="F449" i="3" s="1"/>
  <c r="F450" i="3" s="1"/>
  <c r="A454" i="3"/>
  <c r="F477" i="3"/>
  <c r="F478" i="3" s="1"/>
  <c r="F479" i="3" s="1"/>
  <c r="F480" i="3" s="1"/>
  <c r="F481" i="3" s="1"/>
  <c r="F482" i="3" s="1"/>
  <c r="L487" i="3"/>
  <c r="F490" i="3"/>
  <c r="F491" i="3" s="1"/>
  <c r="F492" i="3" s="1"/>
  <c r="F493" i="3"/>
  <c r="F494" i="3" s="1"/>
  <c r="F495" i="3" s="1"/>
  <c r="F496" i="3"/>
  <c r="F497" i="3" s="1"/>
  <c r="F498" i="3" s="1"/>
  <c r="A529" i="3"/>
  <c r="N529" i="3" s="1"/>
  <c r="A90" i="3"/>
  <c r="A91" i="3"/>
  <c r="A92" i="3"/>
  <c r="L93" i="3"/>
  <c r="A104" i="3"/>
  <c r="F133" i="3"/>
  <c r="F134" i="3" s="1"/>
  <c r="F135" i="3" s="1"/>
  <c r="F136" i="3" s="1"/>
  <c r="F137" i="3" s="1"/>
  <c r="F138" i="3" s="1"/>
  <c r="F139" i="3" s="1"/>
  <c r="A152" i="3"/>
  <c r="H171" i="3"/>
  <c r="H172" i="3"/>
  <c r="A175" i="3"/>
  <c r="H184" i="3"/>
  <c r="H192" i="3"/>
  <c r="H193" i="3"/>
  <c r="H210" i="3"/>
  <c r="H211" i="3" s="1"/>
  <c r="A215" i="3"/>
  <c r="A216" i="3"/>
  <c r="H224" i="3"/>
  <c r="H227" i="3"/>
  <c r="A230" i="3"/>
  <c r="H233" i="3"/>
  <c r="H234" i="3"/>
  <c r="H275" i="3"/>
  <c r="H276" i="3"/>
  <c r="F286" i="3"/>
  <c r="F287" i="3" s="1"/>
  <c r="F288" i="3" s="1"/>
  <c r="F289" i="3" s="1"/>
  <c r="F290" i="3" s="1"/>
  <c r="F291" i="3" s="1"/>
  <c r="F292" i="3" s="1"/>
  <c r="F293" i="3" s="1"/>
  <c r="F294" i="3" s="1"/>
  <c r="A294" i="3"/>
  <c r="A295" i="3"/>
  <c r="A323" i="3"/>
  <c r="H324" i="3"/>
  <c r="H325" i="3" s="1"/>
  <c r="H326" i="3" s="1"/>
  <c r="H328" i="3" s="1"/>
  <c r="F358" i="3"/>
  <c r="A360" i="3"/>
  <c r="A373" i="3"/>
  <c r="H392" i="3"/>
  <c r="H393" i="3"/>
  <c r="A409" i="3"/>
  <c r="A415" i="3"/>
  <c r="A442" i="3"/>
  <c r="H443" i="3"/>
  <c r="A448" i="3"/>
  <c r="A463" i="3"/>
  <c r="A476" i="3"/>
  <c r="A491" i="3"/>
  <c r="L493" i="3"/>
  <c r="A502" i="3"/>
  <c r="N502" i="3" s="1"/>
  <c r="A533" i="3"/>
  <c r="N533" i="3" s="1"/>
  <c r="H23" i="3"/>
  <c r="H24" i="3" s="1"/>
  <c r="H25" i="3" s="1"/>
  <c r="H26" i="3" s="1"/>
  <c r="H27" i="3" s="1"/>
  <c r="H28" i="3" s="1"/>
  <c r="H139" i="3"/>
  <c r="H157" i="3"/>
  <c r="H158" i="3" s="1"/>
  <c r="H159" i="3" s="1"/>
  <c r="H337" i="3"/>
  <c r="H350" i="3"/>
  <c r="F352" i="3"/>
  <c r="A352" i="3"/>
  <c r="F430" i="3"/>
  <c r="A430" i="3"/>
  <c r="F432" i="3"/>
  <c r="F433" i="3" s="1"/>
  <c r="F434" i="3" s="1"/>
  <c r="F435" i="3" s="1"/>
  <c r="F436" i="3" s="1"/>
  <c r="F437" i="3" s="1"/>
  <c r="F438" i="3" s="1"/>
  <c r="F439" i="3" s="1"/>
  <c r="F440" i="3" s="1"/>
  <c r="F483" i="3"/>
  <c r="A483" i="3"/>
  <c r="A15" i="3"/>
  <c r="L51" i="3"/>
  <c r="L55" i="3"/>
  <c r="A66" i="3"/>
  <c r="L80" i="3"/>
  <c r="L85" i="3"/>
  <c r="L99" i="3"/>
  <c r="A192" i="3"/>
  <c r="L235" i="3"/>
  <c r="H271" i="3"/>
  <c r="A275" i="3"/>
  <c r="H301" i="3"/>
  <c r="H330" i="3"/>
  <c r="H331" i="3"/>
  <c r="H367" i="3"/>
  <c r="F406" i="3"/>
  <c r="F407" i="3" s="1"/>
  <c r="F408" i="3" s="1"/>
  <c r="F409" i="3" s="1"/>
  <c r="H486" i="3"/>
  <c r="L499" i="3"/>
  <c r="A22" i="3"/>
  <c r="A37" i="3"/>
  <c r="A39" i="3"/>
  <c r="A56" i="3"/>
  <c r="L57" i="3"/>
  <c r="A67" i="3"/>
  <c r="L69" i="3"/>
  <c r="L77" i="3"/>
  <c r="A86" i="3"/>
  <c r="L87" i="3"/>
  <c r="L95" i="3"/>
  <c r="H102" i="3"/>
  <c r="L109" i="3"/>
  <c r="H131" i="3"/>
  <c r="A138" i="3"/>
  <c r="A156" i="3"/>
  <c r="H160" i="3"/>
  <c r="H161" i="3" s="1"/>
  <c r="H162" i="3" s="1"/>
  <c r="H163" i="3" s="1"/>
  <c r="H164" i="3" s="1"/>
  <c r="H165" i="3" s="1"/>
  <c r="A164" i="3"/>
  <c r="F177" i="3"/>
  <c r="F178" i="3" s="1"/>
  <c r="F179" i="3" s="1"/>
  <c r="F180" i="3" s="1"/>
  <c r="A184" i="3"/>
  <c r="H191" i="3"/>
  <c r="H200" i="3"/>
  <c r="H221" i="3"/>
  <c r="F235" i="3"/>
  <c r="F236" i="3" s="1"/>
  <c r="F237" i="3" s="1"/>
  <c r="F238" i="3" s="1"/>
  <c r="F239" i="3" s="1"/>
  <c r="F240" i="3" s="1"/>
  <c r="F241" i="3" s="1"/>
  <c r="F242" i="3" s="1"/>
  <c r="F243" i="3" s="1"/>
  <c r="F244" i="3" s="1"/>
  <c r="F245" i="3" s="1"/>
  <c r="F246" i="3" s="1"/>
  <c r="F247" i="3" s="1"/>
  <c r="F248" i="3" s="1"/>
  <c r="F249" i="3" s="1"/>
  <c r="F250" i="3" s="1"/>
  <c r="F251" i="3" s="1"/>
  <c r="F252" i="3" s="1"/>
  <c r="F253" i="3" s="1"/>
  <c r="F254" i="3" s="1"/>
  <c r="A244" i="3"/>
  <c r="H288" i="3"/>
  <c r="A298" i="3"/>
  <c r="A328" i="3"/>
  <c r="A349" i="3"/>
  <c r="F355" i="3"/>
  <c r="F359" i="3"/>
  <c r="A389" i="3"/>
  <c r="A392" i="3"/>
  <c r="H399" i="3"/>
  <c r="F415" i="3"/>
  <c r="F416" i="3" s="1"/>
  <c r="F417" i="3" s="1"/>
  <c r="A418" i="3"/>
  <c r="F424" i="3"/>
  <c r="F425" i="3" s="1"/>
  <c r="F426" i="3" s="1"/>
  <c r="A513" i="3"/>
  <c r="N513" i="3" s="1"/>
  <c r="A514" i="3"/>
  <c r="N514" i="3" s="1"/>
  <c r="F3" i="3"/>
  <c r="F4" i="3" s="1"/>
  <c r="F5" i="3" s="1"/>
  <c r="F6" i="3" s="1"/>
  <c r="F7" i="3" s="1"/>
  <c r="H11" i="3"/>
  <c r="H12" i="3" s="1"/>
  <c r="H13" i="3" s="1"/>
  <c r="L47" i="3"/>
  <c r="L52" i="3"/>
  <c r="L53" i="3"/>
  <c r="L63" i="3"/>
  <c r="L75" i="3"/>
  <c r="A82" i="3"/>
  <c r="L83" i="3"/>
  <c r="L105" i="3"/>
  <c r="A115" i="3"/>
  <c r="L140" i="3"/>
  <c r="F168" i="3"/>
  <c r="F169" i="3" s="1"/>
  <c r="F170" i="3" s="1"/>
  <c r="F171" i="3" s="1"/>
  <c r="F172" i="3" s="1"/>
  <c r="F173" i="3" s="1"/>
  <c r="F174" i="3" s="1"/>
  <c r="F175" i="3" s="1"/>
  <c r="A185" i="3"/>
  <c r="A187" i="3"/>
  <c r="H188" i="3"/>
  <c r="A220" i="3"/>
  <c r="A226" i="3"/>
  <c r="A229" i="3"/>
  <c r="A231" i="3"/>
  <c r="H232" i="3"/>
  <c r="A268" i="3"/>
  <c r="H279" i="3"/>
  <c r="A288" i="3"/>
  <c r="H289" i="3"/>
  <c r="A315" i="3"/>
  <c r="L332" i="3"/>
  <c r="A333" i="3"/>
  <c r="A336" i="3"/>
  <c r="L338" i="3"/>
  <c r="H347" i="3"/>
  <c r="H348" i="3"/>
  <c r="A354" i="3"/>
  <c r="A358" i="3"/>
  <c r="A362" i="3"/>
  <c r="H376" i="3"/>
  <c r="H377" i="3"/>
  <c r="F381" i="3"/>
  <c r="L384" i="3"/>
  <c r="A390" i="3"/>
  <c r="H391" i="3"/>
  <c r="A402" i="3"/>
  <c r="L403" i="3"/>
  <c r="A404" i="3"/>
  <c r="A421" i="3"/>
  <c r="A432" i="3"/>
  <c r="L441" i="3"/>
  <c r="A457" i="3"/>
  <c r="H510" i="3"/>
  <c r="A510" i="3"/>
  <c r="N510" i="3" s="1"/>
  <c r="A466" i="3"/>
  <c r="H467" i="3"/>
  <c r="H468" i="3" s="1"/>
  <c r="H469" i="3" s="1"/>
  <c r="H470" i="3" s="1"/>
  <c r="H471" i="3" s="1"/>
  <c r="H472" i="3"/>
  <c r="H473" i="3" s="1"/>
  <c r="H474" i="3" s="1"/>
  <c r="H475" i="3" s="1"/>
  <c r="H476" i="3" s="1"/>
  <c r="H498" i="3"/>
  <c r="A515" i="3"/>
  <c r="N515" i="3" s="1"/>
  <c r="H5" i="3"/>
  <c r="L9" i="3"/>
  <c r="L15" i="3"/>
  <c r="H34" i="3"/>
  <c r="L45" i="3"/>
  <c r="L73" i="3"/>
  <c r="L76" i="3"/>
  <c r="L78" i="3"/>
  <c r="L97" i="3"/>
  <c r="A101" i="3"/>
  <c r="L107" i="3"/>
  <c r="A132" i="3"/>
  <c r="F140" i="3"/>
  <c r="A176" i="3"/>
  <c r="A190" i="3"/>
  <c r="H208" i="3"/>
  <c r="A217" i="3"/>
  <c r="A223" i="3"/>
  <c r="A227" i="3"/>
  <c r="A266" i="3"/>
  <c r="L267" i="3"/>
  <c r="A269" i="3"/>
  <c r="A270" i="3"/>
  <c r="L281" i="3"/>
  <c r="A286" i="3"/>
  <c r="L299" i="3"/>
  <c r="A330" i="3"/>
  <c r="F338" i="3"/>
  <c r="F339" i="3" s="1"/>
  <c r="F340" i="3" s="1"/>
  <c r="F341" i="3" s="1"/>
  <c r="F342" i="3" s="1"/>
  <c r="F343" i="3" s="1"/>
  <c r="F344" i="3" s="1"/>
  <c r="F345" i="3" s="1"/>
  <c r="F346" i="3" s="1"/>
  <c r="L351" i="3"/>
  <c r="A355" i="3"/>
  <c r="A357" i="3"/>
  <c r="A359" i="3"/>
  <c r="A361" i="3"/>
  <c r="F368" i="3"/>
  <c r="F369" i="3" s="1"/>
  <c r="F370" i="3" s="1"/>
  <c r="F371" i="3" s="1"/>
  <c r="F372" i="3" s="1"/>
  <c r="A376" i="3"/>
  <c r="L401" i="3"/>
  <c r="A410" i="3"/>
  <c r="H411" i="3"/>
  <c r="F418" i="3"/>
  <c r="F419" i="3" s="1"/>
  <c r="F420" i="3" s="1"/>
  <c r="F427" i="3"/>
  <c r="F428" i="3" s="1"/>
  <c r="F429" i="3" s="1"/>
  <c r="A477" i="3"/>
  <c r="H478" i="3"/>
  <c r="A485" i="3"/>
  <c r="L490" i="3"/>
  <c r="A511" i="3"/>
  <c r="N511" i="3" s="1"/>
  <c r="A285" i="3"/>
  <c r="L291" i="3"/>
  <c r="F332" i="3"/>
  <c r="F333" i="3" s="1"/>
  <c r="A334" i="3"/>
  <c r="A343" i="3"/>
  <c r="A344" i="3"/>
  <c r="A345" i="3"/>
  <c r="A346" i="3"/>
  <c r="A347" i="3"/>
  <c r="A353" i="3"/>
  <c r="F373" i="3"/>
  <c r="F374" i="3" s="1"/>
  <c r="F375" i="3" s="1"/>
  <c r="F376" i="3" s="1"/>
  <c r="F377" i="3" s="1"/>
  <c r="F378" i="3"/>
  <c r="L380" i="3"/>
  <c r="F402" i="3"/>
  <c r="L405" i="3"/>
  <c r="L431" i="3"/>
  <c r="F441" i="3"/>
  <c r="F442" i="3" s="1"/>
  <c r="F443" i="3" s="1"/>
  <c r="F445" i="3"/>
  <c r="F446" i="3" s="1"/>
  <c r="F447" i="3" s="1"/>
  <c r="F451" i="3"/>
  <c r="F452" i="3" s="1"/>
  <c r="F453" i="3" s="1"/>
  <c r="F457" i="3"/>
  <c r="L484" i="3"/>
  <c r="F487" i="3"/>
  <c r="F488" i="3" s="1"/>
  <c r="F489" i="3" s="1"/>
  <c r="L496" i="3"/>
  <c r="F499" i="3"/>
  <c r="F500" i="3" s="1"/>
  <c r="F501" i="3" s="1"/>
  <c r="L507" i="3"/>
  <c r="L2" i="3"/>
  <c r="A2" i="3"/>
  <c r="L3" i="3"/>
  <c r="L6" i="3"/>
  <c r="A6" i="3"/>
  <c r="L20" i="3"/>
  <c r="L27" i="3"/>
  <c r="A27" i="3"/>
  <c r="L28" i="3"/>
  <c r="L31" i="3"/>
  <c r="A31" i="3"/>
  <c r="L32" i="3"/>
  <c r="A3" i="3"/>
  <c r="L4" i="3"/>
  <c r="A4" i="3"/>
  <c r="H4" i="3"/>
  <c r="L5" i="3"/>
  <c r="A7" i="3"/>
  <c r="L8" i="3"/>
  <c r="A8" i="3"/>
  <c r="F8" i="3"/>
  <c r="F9" i="3" s="1"/>
  <c r="F10" i="3" s="1"/>
  <c r="F11" i="3" s="1"/>
  <c r="A11" i="3"/>
  <c r="A13" i="3"/>
  <c r="L14" i="3"/>
  <c r="A14" i="3"/>
  <c r="H14" i="3"/>
  <c r="A17" i="3"/>
  <c r="H18" i="3"/>
  <c r="H19" i="3" s="1"/>
  <c r="L18" i="3"/>
  <c r="A20" i="3"/>
  <c r="L21" i="3"/>
  <c r="A21" i="3"/>
  <c r="L22" i="3"/>
  <c r="A24" i="3"/>
  <c r="L25" i="3"/>
  <c r="A25" i="3"/>
  <c r="L26" i="3"/>
  <c r="A28" i="3"/>
  <c r="L29" i="3"/>
  <c r="A29" i="3"/>
  <c r="H29" i="3"/>
  <c r="H30" i="3" s="1"/>
  <c r="H31" i="3" s="1"/>
  <c r="H32" i="3" s="1"/>
  <c r="H33" i="3" s="1"/>
  <c r="L30" i="3"/>
  <c r="A32" i="3"/>
  <c r="L33" i="3"/>
  <c r="A33" i="3"/>
  <c r="L34" i="3"/>
  <c r="L36" i="3"/>
  <c r="A36" i="3"/>
  <c r="F40" i="3"/>
  <c r="F41" i="3" s="1"/>
  <c r="F42" i="3" s="1"/>
  <c r="F43" i="3" s="1"/>
  <c r="F44" i="3" s="1"/>
  <c r="F45" i="3" s="1"/>
  <c r="L40" i="3"/>
  <c r="A42" i="3"/>
  <c r="L43" i="3"/>
  <c r="A43" i="3"/>
  <c r="L7" i="3"/>
  <c r="L10" i="3"/>
  <c r="A10" i="3"/>
  <c r="L11" i="3"/>
  <c r="L13" i="3"/>
  <c r="L16" i="3"/>
  <c r="A16" i="3"/>
  <c r="L17" i="3"/>
  <c r="L19" i="3"/>
  <c r="A19" i="3"/>
  <c r="H20" i="3"/>
  <c r="H21" i="3" s="1"/>
  <c r="H22" i="3" s="1"/>
  <c r="L23" i="3"/>
  <c r="A23" i="3"/>
  <c r="L24" i="3"/>
  <c r="A26" i="3"/>
  <c r="F35" i="3"/>
  <c r="F36" i="3" s="1"/>
  <c r="F37" i="3" s="1"/>
  <c r="F38" i="3" s="1"/>
  <c r="F39" i="3" s="1"/>
  <c r="L35" i="3"/>
  <c r="L38" i="3"/>
  <c r="A38" i="3"/>
  <c r="L39" i="3"/>
  <c r="L41" i="3"/>
  <c r="A41" i="3"/>
  <c r="L42" i="3"/>
  <c r="L44" i="3"/>
  <c r="L46" i="3"/>
  <c r="A48" i="3"/>
  <c r="A50" i="3"/>
  <c r="L50" i="3"/>
  <c r="L54" i="3"/>
  <c r="L56" i="3"/>
  <c r="L58" i="3"/>
  <c r="L60" i="3"/>
  <c r="H61" i="3"/>
  <c r="H62" i="3" s="1"/>
  <c r="H63" i="3" s="1"/>
  <c r="H64" i="3" s="1"/>
  <c r="H65" i="3" s="1"/>
  <c r="L62" i="3"/>
  <c r="L64" i="3"/>
  <c r="L66" i="3"/>
  <c r="L67" i="3"/>
  <c r="L68" i="3"/>
  <c r="L70" i="3"/>
  <c r="L72" i="3"/>
  <c r="H73" i="3"/>
  <c r="H74" i="3" s="1"/>
  <c r="L74" i="3"/>
  <c r="H75" i="3"/>
  <c r="L79" i="3"/>
  <c r="H80" i="3"/>
  <c r="L82" i="3"/>
  <c r="L84" i="3"/>
  <c r="L86" i="3"/>
  <c r="L88" i="3"/>
  <c r="L90" i="3"/>
  <c r="L91" i="3"/>
  <c r="L92" i="3"/>
  <c r="L94" i="3"/>
  <c r="L96" i="3"/>
  <c r="L98" i="3"/>
  <c r="L100" i="3"/>
  <c r="F101" i="3"/>
  <c r="F103" i="3" s="1"/>
  <c r="F104" i="3" s="1"/>
  <c r="F105" i="3" s="1"/>
  <c r="F106" i="3" s="1"/>
  <c r="F107" i="3" s="1"/>
  <c r="F108" i="3" s="1"/>
  <c r="F109" i="3" s="1"/>
  <c r="F110" i="3" s="1"/>
  <c r="F111" i="3" s="1"/>
  <c r="F112" i="3" s="1"/>
  <c r="F113" i="3" s="1"/>
  <c r="F114" i="3" s="1"/>
  <c r="F115" i="3" s="1"/>
  <c r="F116" i="3" s="1"/>
  <c r="F117" i="3" s="1"/>
  <c r="F118" i="3" s="1"/>
  <c r="F119" i="3" s="1"/>
  <c r="F120" i="3" s="1"/>
  <c r="F121" i="3" s="1"/>
  <c r="F122" i="3" s="1"/>
  <c r="F123" i="3" s="1"/>
  <c r="F124" i="3" s="1"/>
  <c r="F125" i="3" s="1"/>
  <c r="F126" i="3" s="1"/>
  <c r="F127" i="3" s="1"/>
  <c r="F128" i="3" s="1"/>
  <c r="L101" i="3"/>
  <c r="L104" i="3"/>
  <c r="L106" i="3"/>
  <c r="L108" i="3"/>
  <c r="L112" i="3"/>
  <c r="A112" i="3"/>
  <c r="L113" i="3"/>
  <c r="L116" i="3"/>
  <c r="A116" i="3"/>
  <c r="L117" i="3"/>
  <c r="L120" i="3"/>
  <c r="A120" i="3"/>
  <c r="L121" i="3"/>
  <c r="L124" i="3"/>
  <c r="A124" i="3"/>
  <c r="L125" i="3"/>
  <c r="L128" i="3"/>
  <c r="A128" i="3"/>
  <c r="L130" i="3"/>
  <c r="A130" i="3"/>
  <c r="L131" i="3"/>
  <c r="L133" i="3"/>
  <c r="L135" i="3"/>
  <c r="A135" i="3"/>
  <c r="L139" i="3"/>
  <c r="A139" i="3"/>
  <c r="L142" i="3"/>
  <c r="A142" i="3"/>
  <c r="A146" i="3"/>
  <c r="L146" i="3"/>
  <c r="L148" i="3"/>
  <c r="A150" i="3"/>
  <c r="L150" i="3"/>
  <c r="L152" i="3"/>
  <c r="A154" i="3"/>
  <c r="L154" i="3"/>
  <c r="L156" i="3"/>
  <c r="A158" i="3"/>
  <c r="L158" i="3"/>
  <c r="L160" i="3"/>
  <c r="A162" i="3"/>
  <c r="L162" i="3"/>
  <c r="L164" i="3"/>
  <c r="H166" i="3"/>
  <c r="A166" i="3"/>
  <c r="L166" i="3"/>
  <c r="L172" i="3"/>
  <c r="A172" i="3"/>
  <c r="L176" i="3"/>
  <c r="H179" i="3"/>
  <c r="H180" i="3"/>
  <c r="A179" i="3"/>
  <c r="L179" i="3"/>
  <c r="L185" i="3"/>
  <c r="L189" i="3"/>
  <c r="L192" i="3"/>
  <c r="H194" i="3"/>
  <c r="H195" i="3"/>
  <c r="H196" i="3" s="1"/>
  <c r="H197" i="3" s="1"/>
  <c r="H198" i="3" s="1"/>
  <c r="H199" i="3" s="1"/>
  <c r="A194" i="3"/>
  <c r="L194" i="3"/>
  <c r="L196" i="3"/>
  <c r="A198" i="3"/>
  <c r="L198" i="3"/>
  <c r="L200" i="3"/>
  <c r="H206" i="3"/>
  <c r="H207" i="3"/>
  <c r="A206" i="3"/>
  <c r="L206" i="3"/>
  <c r="L208" i="3"/>
  <c r="L211" i="3"/>
  <c r="H213" i="3"/>
  <c r="H214" i="3" s="1"/>
  <c r="H215" i="3" s="1"/>
  <c r="A213" i="3"/>
  <c r="L213" i="3"/>
  <c r="L215" i="3"/>
  <c r="L218" i="3"/>
  <c r="A218" i="3"/>
  <c r="H222" i="3"/>
  <c r="A222" i="3"/>
  <c r="L222" i="3"/>
  <c r="L224" i="3"/>
  <c r="A224" i="3"/>
  <c r="L229" i="3"/>
  <c r="L233" i="3"/>
  <c r="H235" i="3"/>
  <c r="A235" i="3"/>
  <c r="L236" i="3"/>
  <c r="A238" i="3"/>
  <c r="L238" i="3"/>
  <c r="L240" i="3"/>
  <c r="A242" i="3"/>
  <c r="L242" i="3"/>
  <c r="L244" i="3"/>
  <c r="A246" i="3"/>
  <c r="L246" i="3"/>
  <c r="L248" i="3"/>
  <c r="A250" i="3"/>
  <c r="L250" i="3"/>
  <c r="L252" i="3"/>
  <c r="A254" i="3"/>
  <c r="L254" i="3"/>
  <c r="L256" i="3"/>
  <c r="L259" i="3"/>
  <c r="A259" i="3"/>
  <c r="L263" i="3"/>
  <c r="A263" i="3"/>
  <c r="H267" i="3"/>
  <c r="A267" i="3"/>
  <c r="F268" i="3"/>
  <c r="F269" i="3" s="1"/>
  <c r="F270" i="3" s="1"/>
  <c r="F271" i="3" s="1"/>
  <c r="L268" i="3"/>
  <c r="L276" i="3"/>
  <c r="A276" i="3"/>
  <c r="L280" i="3"/>
  <c r="A280" i="3"/>
  <c r="L283" i="3"/>
  <c r="A283" i="3"/>
  <c r="L286" i="3"/>
  <c r="L289" i="3"/>
  <c r="A289" i="3"/>
  <c r="H296" i="3"/>
  <c r="H297" i="3"/>
  <c r="A296" i="3"/>
  <c r="L296" i="3"/>
  <c r="L301" i="3"/>
  <c r="A301" i="3"/>
  <c r="A305" i="3"/>
  <c r="L305" i="3"/>
  <c r="L307" i="3"/>
  <c r="L48" i="3"/>
  <c r="A45" i="3"/>
  <c r="A47" i="3"/>
  <c r="A49" i="3"/>
  <c r="A51" i="3"/>
  <c r="A53" i="3"/>
  <c r="A55" i="3"/>
  <c r="A57" i="3"/>
  <c r="A59" i="3"/>
  <c r="A61" i="3"/>
  <c r="A63" i="3"/>
  <c r="A65" i="3"/>
  <c r="A69" i="3"/>
  <c r="A71" i="3"/>
  <c r="A73" i="3"/>
  <c r="A75" i="3"/>
  <c r="A80" i="3"/>
  <c r="A83" i="3"/>
  <c r="A85" i="3"/>
  <c r="A87" i="3"/>
  <c r="A89" i="3"/>
  <c r="A93" i="3"/>
  <c r="A95" i="3"/>
  <c r="A97" i="3"/>
  <c r="A99" i="3"/>
  <c r="A103" i="3"/>
  <c r="A105" i="3"/>
  <c r="A107" i="3"/>
  <c r="A109" i="3"/>
  <c r="L110" i="3"/>
  <c r="L111" i="3"/>
  <c r="A113" i="3"/>
  <c r="L114" i="3"/>
  <c r="A114" i="3"/>
  <c r="L115" i="3"/>
  <c r="A117" i="3"/>
  <c r="L118" i="3"/>
  <c r="A118" i="3"/>
  <c r="L119" i="3"/>
  <c r="A121" i="3"/>
  <c r="L122" i="3"/>
  <c r="A122" i="3"/>
  <c r="L123" i="3"/>
  <c r="A125" i="3"/>
  <c r="L126" i="3"/>
  <c r="A126" i="3"/>
  <c r="L127" i="3"/>
  <c r="A129" i="3"/>
  <c r="A131" i="3"/>
  <c r="F132" i="3"/>
  <c r="L132" i="3"/>
  <c r="L134" i="3"/>
  <c r="A134" i="3"/>
  <c r="H137" i="3"/>
  <c r="A136" i="3"/>
  <c r="L136" i="3"/>
  <c r="L138" i="3"/>
  <c r="H140" i="3"/>
  <c r="A140" i="3"/>
  <c r="F141" i="3"/>
  <c r="F142" i="3" s="1"/>
  <c r="F143" i="3" s="1"/>
  <c r="L141" i="3"/>
  <c r="H143" i="3"/>
  <c r="A143" i="3"/>
  <c r="L143" i="3"/>
  <c r="L145" i="3"/>
  <c r="A145" i="3"/>
  <c r="L149" i="3"/>
  <c r="A149" i="3"/>
  <c r="L153" i="3"/>
  <c r="A153" i="3"/>
  <c r="L157" i="3"/>
  <c r="A157" i="3"/>
  <c r="L161" i="3"/>
  <c r="A161" i="3"/>
  <c r="L165" i="3"/>
  <c r="A165" i="3"/>
  <c r="H169" i="3"/>
  <c r="H170" i="3"/>
  <c r="A169" i="3"/>
  <c r="L169" i="3"/>
  <c r="L171" i="3"/>
  <c r="H173" i="3"/>
  <c r="H174" i="3"/>
  <c r="A173" i="3"/>
  <c r="L173" i="3"/>
  <c r="L175" i="3"/>
  <c r="L178" i="3"/>
  <c r="A178" i="3"/>
  <c r="H182" i="3"/>
  <c r="H183" i="3"/>
  <c r="A182" i="3"/>
  <c r="L182" i="3"/>
  <c r="L184" i="3"/>
  <c r="L187" i="3"/>
  <c r="F190" i="3"/>
  <c r="F191" i="3" s="1"/>
  <c r="F192" i="3" s="1"/>
  <c r="F193" i="3" s="1"/>
  <c r="F194" i="3" s="1"/>
  <c r="F195" i="3" s="1"/>
  <c r="F196" i="3" s="1"/>
  <c r="F197" i="3" s="1"/>
  <c r="F198" i="3" s="1"/>
  <c r="F199" i="3" s="1"/>
  <c r="F200" i="3" s="1"/>
  <c r="L190" i="3"/>
  <c r="L193" i="3"/>
  <c r="A193" i="3"/>
  <c r="L197" i="3"/>
  <c r="A197" i="3"/>
  <c r="F201" i="3"/>
  <c r="F202" i="3" s="1"/>
  <c r="L201" i="3"/>
  <c r="H204" i="3"/>
  <c r="A204" i="3"/>
  <c r="F209" i="3"/>
  <c r="F210" i="3" s="1"/>
  <c r="F211" i="3" s="1"/>
  <c r="F212" i="3" s="1"/>
  <c r="F213" i="3" s="1"/>
  <c r="F214" i="3" s="1"/>
  <c r="F215" i="3" s="1"/>
  <c r="L209" i="3"/>
  <c r="L212" i="3"/>
  <c r="A212" i="3"/>
  <c r="L216" i="3"/>
  <c r="H219" i="3"/>
  <c r="A219" i="3"/>
  <c r="L219" i="3"/>
  <c r="L221" i="3"/>
  <c r="A221" i="3"/>
  <c r="H225" i="3"/>
  <c r="A225" i="3"/>
  <c r="L225" i="3"/>
  <c r="L227" i="3"/>
  <c r="L231" i="3"/>
  <c r="L234" i="3"/>
  <c r="A234" i="3"/>
  <c r="L237" i="3"/>
  <c r="A237" i="3"/>
  <c r="L241" i="3"/>
  <c r="A241" i="3"/>
  <c r="L245" i="3"/>
  <c r="A245" i="3"/>
  <c r="L249" i="3"/>
  <c r="A249" i="3"/>
  <c r="L253" i="3"/>
  <c r="A253" i="3"/>
  <c r="L258" i="3"/>
  <c r="A260" i="3"/>
  <c r="L260" i="3"/>
  <c r="L262" i="3"/>
  <c r="H264" i="3"/>
  <c r="H265" i="3"/>
  <c r="A264" i="3"/>
  <c r="L264" i="3"/>
  <c r="L270" i="3"/>
  <c r="H273" i="3"/>
  <c r="H274" i="3"/>
  <c r="A273" i="3"/>
  <c r="L273" i="3"/>
  <c r="L275" i="3"/>
  <c r="H277" i="3"/>
  <c r="H278" i="3"/>
  <c r="A277" i="3"/>
  <c r="L277" i="3"/>
  <c r="L279" i="3"/>
  <c r="H281" i="3"/>
  <c r="A281" i="3"/>
  <c r="L282" i="3"/>
  <c r="H284" i="3"/>
  <c r="A284" i="3"/>
  <c r="L284" i="3"/>
  <c r="L288" i="3"/>
  <c r="H292" i="3"/>
  <c r="H293" i="3"/>
  <c r="A292" i="3"/>
  <c r="L292" i="3"/>
  <c r="F295" i="3"/>
  <c r="F296" i="3" s="1"/>
  <c r="F297" i="3" s="1"/>
  <c r="H299" i="3"/>
  <c r="A299" i="3"/>
  <c r="L300" i="3"/>
  <c r="H302" i="3"/>
  <c r="A302" i="3"/>
  <c r="L302" i="3"/>
  <c r="L304" i="3"/>
  <c r="A304" i="3"/>
  <c r="L308" i="3"/>
  <c r="A308" i="3"/>
  <c r="L309" i="3"/>
  <c r="L312" i="3"/>
  <c r="A312" i="3"/>
  <c r="L313" i="3"/>
  <c r="L316" i="3"/>
  <c r="A316" i="3"/>
  <c r="L317" i="3"/>
  <c r="L320" i="3"/>
  <c r="A320" i="3"/>
  <c r="L321" i="3"/>
  <c r="L324" i="3"/>
  <c r="A324" i="3"/>
  <c r="L325" i="3"/>
  <c r="L328" i="3"/>
  <c r="L331" i="3"/>
  <c r="A331" i="3"/>
  <c r="F334" i="3"/>
  <c r="F335" i="3" s="1"/>
  <c r="F336" i="3" s="1"/>
  <c r="F337" i="3" s="1"/>
  <c r="L334" i="3"/>
  <c r="L337" i="3"/>
  <c r="A337" i="3"/>
  <c r="L340" i="3"/>
  <c r="A340" i="3"/>
  <c r="H342" i="3"/>
  <c r="H341" i="3"/>
  <c r="L341" i="3"/>
  <c r="L347" i="3"/>
  <c r="L350" i="3"/>
  <c r="A350" i="3"/>
  <c r="L355" i="3"/>
  <c r="L359" i="3"/>
  <c r="L363" i="3"/>
  <c r="A363" i="3"/>
  <c r="L367" i="3"/>
  <c r="A367" i="3"/>
  <c r="L370" i="3"/>
  <c r="A370" i="3"/>
  <c r="H374" i="3"/>
  <c r="H375" i="3"/>
  <c r="A374" i="3"/>
  <c r="L374" i="3"/>
  <c r="L376" i="3"/>
  <c r="H378" i="3"/>
  <c r="A378" i="3"/>
  <c r="H382" i="3"/>
  <c r="A382" i="3"/>
  <c r="L386" i="3"/>
  <c r="A386" i="3"/>
  <c r="L390" i="3"/>
  <c r="L393" i="3"/>
  <c r="A393" i="3"/>
  <c r="H397" i="3"/>
  <c r="H398" i="3"/>
  <c r="A397" i="3"/>
  <c r="L397" i="3"/>
  <c r="F400" i="3"/>
  <c r="L399" i="3"/>
  <c r="H401" i="3"/>
  <c r="A401" i="3"/>
  <c r="H405" i="3"/>
  <c r="A405" i="3"/>
  <c r="L410" i="3"/>
  <c r="H413" i="3"/>
  <c r="H414" i="3"/>
  <c r="A413" i="3"/>
  <c r="L413" i="3"/>
  <c r="H419" i="3"/>
  <c r="H420" i="3"/>
  <c r="A419" i="3"/>
  <c r="L419" i="3"/>
  <c r="H425" i="3"/>
  <c r="H426" i="3"/>
  <c r="A425" i="3"/>
  <c r="L425" i="3"/>
  <c r="H431" i="3"/>
  <c r="A431" i="3"/>
  <c r="L436" i="3"/>
  <c r="A436" i="3"/>
  <c r="L440" i="3"/>
  <c r="A440" i="3"/>
  <c r="L443" i="3"/>
  <c r="A443" i="3"/>
  <c r="H446" i="3"/>
  <c r="H447" i="3"/>
  <c r="A446" i="3"/>
  <c r="L446" i="3"/>
  <c r="H452" i="3"/>
  <c r="H453" i="3"/>
  <c r="A452" i="3"/>
  <c r="L452" i="3"/>
  <c r="H458" i="3"/>
  <c r="H459" i="3"/>
  <c r="A458" i="3"/>
  <c r="L458" i="3"/>
  <c r="F460" i="3"/>
  <c r="F461" i="3" s="1"/>
  <c r="F462" i="3" s="1"/>
  <c r="H462" i="3"/>
  <c r="A462" i="3"/>
  <c r="L462" i="3"/>
  <c r="A464" i="3"/>
  <c r="L464" i="3"/>
  <c r="L473" i="3"/>
  <c r="A473" i="3"/>
  <c r="H484" i="3"/>
  <c r="A484" i="3"/>
  <c r="L485" i="3"/>
  <c r="H490" i="3"/>
  <c r="A490" i="3"/>
  <c r="L491" i="3"/>
  <c r="H496" i="3"/>
  <c r="A496" i="3"/>
  <c r="L497" i="3"/>
  <c r="L502" i="3"/>
  <c r="H506" i="3"/>
  <c r="A506" i="3"/>
  <c r="N506" i="3" s="1"/>
  <c r="L506" i="3"/>
  <c r="L515" i="3"/>
  <c r="L530" i="3"/>
  <c r="L532" i="3"/>
  <c r="L534" i="3"/>
  <c r="L137" i="3"/>
  <c r="A137" i="3"/>
  <c r="H141" i="3"/>
  <c r="F144" i="3"/>
  <c r="F145" i="3" s="1"/>
  <c r="F146" i="3" s="1"/>
  <c r="F147" i="3" s="1"/>
  <c r="F148" i="3" s="1"/>
  <c r="F149" i="3" s="1"/>
  <c r="F150" i="3" s="1"/>
  <c r="F151" i="3" s="1"/>
  <c r="F152" i="3" s="1"/>
  <c r="F153" i="3" s="1"/>
  <c r="F154" i="3" s="1"/>
  <c r="F155" i="3" s="1"/>
  <c r="F156" i="3" s="1"/>
  <c r="F157" i="3" s="1"/>
  <c r="F158" i="3" s="1"/>
  <c r="F159" i="3" s="1"/>
  <c r="F160" i="3" s="1"/>
  <c r="F161" i="3" s="1"/>
  <c r="F162" i="3" s="1"/>
  <c r="F163" i="3" s="1"/>
  <c r="F164" i="3" s="1"/>
  <c r="F165" i="3" s="1"/>
  <c r="F166" i="3" s="1"/>
  <c r="L144" i="3"/>
  <c r="L147" i="3"/>
  <c r="A147" i="3"/>
  <c r="L151" i="3"/>
  <c r="A151" i="3"/>
  <c r="L155" i="3"/>
  <c r="A155" i="3"/>
  <c r="L159" i="3"/>
  <c r="A159" i="3"/>
  <c r="L163" i="3"/>
  <c r="A163" i="3"/>
  <c r="L167" i="3"/>
  <c r="A167" i="3"/>
  <c r="L168" i="3"/>
  <c r="L170" i="3"/>
  <c r="A170" i="3"/>
  <c r="L174" i="3"/>
  <c r="A174" i="3"/>
  <c r="L177" i="3"/>
  <c r="L180" i="3"/>
  <c r="A180" i="3"/>
  <c r="L181" i="3"/>
  <c r="L183" i="3"/>
  <c r="A183" i="3"/>
  <c r="L186" i="3"/>
  <c r="L188" i="3"/>
  <c r="A188" i="3"/>
  <c r="L191" i="3"/>
  <c r="A191" i="3"/>
  <c r="L195" i="3"/>
  <c r="A195" i="3"/>
  <c r="L199" i="3"/>
  <c r="A199" i="3"/>
  <c r="L202" i="3"/>
  <c r="A202" i="3"/>
  <c r="L203" i="3"/>
  <c r="F204" i="3"/>
  <c r="L205" i="3"/>
  <c r="L207" i="3"/>
  <c r="A207" i="3"/>
  <c r="L210" i="3"/>
  <c r="A210" i="3"/>
  <c r="L214" i="3"/>
  <c r="A214" i="3"/>
  <c r="L217" i="3"/>
  <c r="F220" i="3"/>
  <c r="F221" i="3" s="1"/>
  <c r="F222" i="3" s="1"/>
  <c r="L220" i="3"/>
  <c r="F223" i="3"/>
  <c r="F224" i="3" s="1"/>
  <c r="F225" i="3" s="1"/>
  <c r="L223" i="3"/>
  <c r="F226" i="3"/>
  <c r="F227" i="3" s="1"/>
  <c r="L226" i="3"/>
  <c r="L228" i="3"/>
  <c r="L230" i="3"/>
  <c r="L232" i="3"/>
  <c r="A232" i="3"/>
  <c r="H236" i="3"/>
  <c r="H237" i="3" s="1"/>
  <c r="H238" i="3" s="1"/>
  <c r="H239" i="3" s="1"/>
  <c r="H240" i="3" s="1"/>
  <c r="H241" i="3" s="1"/>
  <c r="H242" i="3" s="1"/>
  <c r="H243" i="3" s="1"/>
  <c r="H244" i="3" s="1"/>
  <c r="H245" i="3" s="1"/>
  <c r="H246" i="3" s="1"/>
  <c r="H247" i="3" s="1"/>
  <c r="H248" i="3" s="1"/>
  <c r="H249" i="3" s="1"/>
  <c r="H250" i="3" s="1"/>
  <c r="H251" i="3" s="1"/>
  <c r="H252" i="3" s="1"/>
  <c r="H253" i="3" s="1"/>
  <c r="H254" i="3" s="1"/>
  <c r="H255" i="3" s="1"/>
  <c r="H256" i="3" s="1"/>
  <c r="H258" i="3" s="1"/>
  <c r="L239" i="3"/>
  <c r="A239" i="3"/>
  <c r="L243" i="3"/>
  <c r="A243" i="3"/>
  <c r="L247" i="3"/>
  <c r="A247" i="3"/>
  <c r="L251" i="3"/>
  <c r="A251" i="3"/>
  <c r="L255" i="3"/>
  <c r="A255" i="3"/>
  <c r="H257" i="3"/>
  <c r="J257" i="3"/>
  <c r="A257" i="3"/>
  <c r="B257" i="3" s="1"/>
  <c r="L261" i="3"/>
  <c r="A261" i="3"/>
  <c r="L265" i="3"/>
  <c r="A265" i="3"/>
  <c r="L266" i="3"/>
  <c r="H269" i="3"/>
  <c r="L269" i="3"/>
  <c r="L271" i="3"/>
  <c r="A271" i="3"/>
  <c r="L272" i="3"/>
  <c r="L274" i="3"/>
  <c r="A274" i="3"/>
  <c r="L278" i="3"/>
  <c r="A278" i="3"/>
  <c r="H282" i="3"/>
  <c r="L285" i="3"/>
  <c r="L287" i="3"/>
  <c r="A287" i="3"/>
  <c r="L293" i="3"/>
  <c r="A293" i="3"/>
  <c r="L294" i="3"/>
  <c r="L295" i="3"/>
  <c r="L297" i="3"/>
  <c r="A297" i="3"/>
  <c r="L298" i="3"/>
  <c r="F299" i="3"/>
  <c r="F300" i="3" s="1"/>
  <c r="F301" i="3" s="1"/>
  <c r="F302" i="3" s="1"/>
  <c r="H300" i="3"/>
  <c r="F303" i="3"/>
  <c r="F304" i="3" s="1"/>
  <c r="F305" i="3" s="1"/>
  <c r="F306" i="3" s="1"/>
  <c r="F307" i="3" s="1"/>
  <c r="F308" i="3" s="1"/>
  <c r="F309" i="3" s="1"/>
  <c r="F310" i="3" s="1"/>
  <c r="F311" i="3" s="1"/>
  <c r="F312" i="3" s="1"/>
  <c r="F313" i="3" s="1"/>
  <c r="F314" i="3" s="1"/>
  <c r="F315" i="3" s="1"/>
  <c r="F316" i="3" s="1"/>
  <c r="F317" i="3" s="1"/>
  <c r="F318" i="3" s="1"/>
  <c r="F319" i="3" s="1"/>
  <c r="F320" i="3" s="1"/>
  <c r="F321" i="3" s="1"/>
  <c r="F322" i="3" s="1"/>
  <c r="F323" i="3" s="1"/>
  <c r="F324" i="3" s="1"/>
  <c r="F325" i="3" s="1"/>
  <c r="F326" i="3" s="1"/>
  <c r="L303" i="3"/>
  <c r="L306" i="3"/>
  <c r="A306" i="3"/>
  <c r="A309" i="3"/>
  <c r="L310" i="3"/>
  <c r="A310" i="3"/>
  <c r="L311" i="3"/>
  <c r="A313" i="3"/>
  <c r="L314" i="3"/>
  <c r="A314" i="3"/>
  <c r="L315" i="3"/>
  <c r="A317" i="3"/>
  <c r="L318" i="3"/>
  <c r="A318" i="3"/>
  <c r="L319" i="3"/>
  <c r="A321" i="3"/>
  <c r="L322" i="3"/>
  <c r="A322" i="3"/>
  <c r="L323" i="3"/>
  <c r="A325" i="3"/>
  <c r="L326" i="3"/>
  <c r="A326" i="3"/>
  <c r="L327" i="3"/>
  <c r="L329" i="3"/>
  <c r="A329" i="3"/>
  <c r="L330" i="3"/>
  <c r="A332" i="3"/>
  <c r="H333" i="3"/>
  <c r="L333" i="3"/>
  <c r="L335" i="3"/>
  <c r="A335" i="3"/>
  <c r="L336" i="3"/>
  <c r="A338" i="3"/>
  <c r="H339" i="3"/>
  <c r="L339" i="3"/>
  <c r="A341" i="3"/>
  <c r="A342" i="3"/>
  <c r="L342" i="3"/>
  <c r="L343" i="3"/>
  <c r="L344" i="3"/>
  <c r="L345" i="3"/>
  <c r="L346" i="3"/>
  <c r="L348" i="3"/>
  <c r="A348" i="3"/>
  <c r="L349" i="3"/>
  <c r="A351" i="3"/>
  <c r="L352" i="3"/>
  <c r="F353" i="3"/>
  <c r="L353" i="3"/>
  <c r="L357" i="3"/>
  <c r="L361" i="3"/>
  <c r="H364" i="3"/>
  <c r="H365" i="3"/>
  <c r="A364" i="3"/>
  <c r="L364" i="3"/>
  <c r="L366" i="3"/>
  <c r="H368" i="3"/>
  <c r="A368" i="3"/>
  <c r="L369" i="3"/>
  <c r="H371" i="3"/>
  <c r="H372" i="3"/>
  <c r="A371" i="3"/>
  <c r="L371" i="3"/>
  <c r="L377" i="3"/>
  <c r="A377" i="3"/>
  <c r="H380" i="3"/>
  <c r="A380" i="3"/>
  <c r="H384" i="3"/>
  <c r="A384" i="3"/>
  <c r="L385" i="3"/>
  <c r="H387" i="3"/>
  <c r="H388" i="3"/>
  <c r="A387" i="3"/>
  <c r="L387" i="3"/>
  <c r="L389" i="3"/>
  <c r="L392" i="3"/>
  <c r="H394" i="3"/>
  <c r="A394" i="3"/>
  <c r="L394" i="3"/>
  <c r="L396" i="3"/>
  <c r="A396" i="3"/>
  <c r="L400" i="3"/>
  <c r="A400" i="3"/>
  <c r="H403" i="3"/>
  <c r="A403" i="3"/>
  <c r="H407" i="3"/>
  <c r="H408" i="3" s="1"/>
  <c r="H409" i="3" s="1"/>
  <c r="A407" i="3"/>
  <c r="L407" i="3"/>
  <c r="L409" i="3"/>
  <c r="H416" i="3"/>
  <c r="H417" i="3"/>
  <c r="A416" i="3"/>
  <c r="L416" i="3"/>
  <c r="H422" i="3"/>
  <c r="H423" i="3"/>
  <c r="A422" i="3"/>
  <c r="L422" i="3"/>
  <c r="H428" i="3"/>
  <c r="H429" i="3"/>
  <c r="A428" i="3"/>
  <c r="L428" i="3"/>
  <c r="H433" i="3"/>
  <c r="H434" i="3"/>
  <c r="H435" i="3" s="1"/>
  <c r="H436" i="3" s="1"/>
  <c r="H437" i="3" s="1"/>
  <c r="H438" i="3" s="1"/>
  <c r="H439" i="3" s="1"/>
  <c r="H440" i="3" s="1"/>
  <c r="A433" i="3"/>
  <c r="L433" i="3"/>
  <c r="L435" i="3"/>
  <c r="A437" i="3"/>
  <c r="L437" i="3"/>
  <c r="L439" i="3"/>
  <c r="H441" i="3"/>
  <c r="A441" i="3"/>
  <c r="L442" i="3"/>
  <c r="H444" i="3"/>
  <c r="A444" i="3"/>
  <c r="H449" i="3"/>
  <c r="H450" i="3"/>
  <c r="A449" i="3"/>
  <c r="L449" i="3"/>
  <c r="H455" i="3"/>
  <c r="H456" i="3"/>
  <c r="A455" i="3"/>
  <c r="L455" i="3"/>
  <c r="L466" i="3"/>
  <c r="L469" i="3"/>
  <c r="A469" i="3"/>
  <c r="L477" i="3"/>
  <c r="L480" i="3"/>
  <c r="A480" i="3"/>
  <c r="H487" i="3"/>
  <c r="A487" i="3"/>
  <c r="L488" i="3"/>
  <c r="H493" i="3"/>
  <c r="A493" i="3"/>
  <c r="L494" i="3"/>
  <c r="H499" i="3"/>
  <c r="A499" i="3"/>
  <c r="L500" i="3"/>
  <c r="H504" i="3"/>
  <c r="A504" i="3"/>
  <c r="N504" i="3" s="1"/>
  <c r="L504" i="3"/>
  <c r="A519" i="3"/>
  <c r="N519" i="3" s="1"/>
  <c r="L519" i="3"/>
  <c r="L354" i="3"/>
  <c r="L356" i="3"/>
  <c r="L358" i="3"/>
  <c r="L360" i="3"/>
  <c r="L362" i="3"/>
  <c r="L365" i="3"/>
  <c r="A365" i="3"/>
  <c r="H369" i="3"/>
  <c r="L372" i="3"/>
  <c r="A372" i="3"/>
  <c r="L373" i="3"/>
  <c r="L375" i="3"/>
  <c r="A375" i="3"/>
  <c r="L379" i="3"/>
  <c r="F380" i="3"/>
  <c r="L381" i="3"/>
  <c r="F382" i="3"/>
  <c r="L383" i="3"/>
  <c r="F384" i="3"/>
  <c r="F385" i="3" s="1"/>
  <c r="F386" i="3" s="1"/>
  <c r="F387" i="3" s="1"/>
  <c r="F388" i="3" s="1"/>
  <c r="F389" i="3" s="1"/>
  <c r="H385" i="3"/>
  <c r="L388" i="3"/>
  <c r="A388" i="3"/>
  <c r="L391" i="3"/>
  <c r="A391" i="3"/>
  <c r="F395" i="3"/>
  <c r="F396" i="3" s="1"/>
  <c r="F397" i="3" s="1"/>
  <c r="F398" i="3" s="1"/>
  <c r="F399" i="3" s="1"/>
  <c r="L395" i="3"/>
  <c r="L398" i="3"/>
  <c r="A398" i="3"/>
  <c r="L402" i="3"/>
  <c r="F403" i="3"/>
  <c r="L404" i="3"/>
  <c r="L406" i="3"/>
  <c r="L408" i="3"/>
  <c r="A408" i="3"/>
  <c r="L411" i="3"/>
  <c r="A411" i="3"/>
  <c r="L412" i="3"/>
  <c r="L414" i="3"/>
  <c r="A414" i="3"/>
  <c r="L415" i="3"/>
  <c r="L417" i="3"/>
  <c r="A417" i="3"/>
  <c r="L418" i="3"/>
  <c r="L420" i="3"/>
  <c r="A420" i="3"/>
  <c r="L421" i="3"/>
  <c r="L423" i="3"/>
  <c r="A423" i="3"/>
  <c r="L424" i="3"/>
  <c r="L426" i="3"/>
  <c r="A426" i="3"/>
  <c r="L427" i="3"/>
  <c r="L429" i="3"/>
  <c r="A429" i="3"/>
  <c r="L430" i="3"/>
  <c r="L432" i="3"/>
  <c r="L434" i="3"/>
  <c r="A434" i="3"/>
  <c r="L438" i="3"/>
  <c r="A438" i="3"/>
  <c r="H442" i="3"/>
  <c r="L445" i="3"/>
  <c r="L447" i="3"/>
  <c r="A447" i="3"/>
  <c r="L448" i="3"/>
  <c r="L450" i="3"/>
  <c r="A450" i="3"/>
  <c r="L451" i="3"/>
  <c r="L453" i="3"/>
  <c r="A453" i="3"/>
  <c r="L454" i="3"/>
  <c r="L456" i="3"/>
  <c r="A456" i="3"/>
  <c r="L457" i="3"/>
  <c r="F458" i="3"/>
  <c r="F459" i="3" s="1"/>
  <c r="L459" i="3"/>
  <c r="A459" i="3"/>
  <c r="L460" i="3"/>
  <c r="L461" i="3"/>
  <c r="A461" i="3"/>
  <c r="H461" i="3"/>
  <c r="A465" i="3"/>
  <c r="L465" i="3"/>
  <c r="L468" i="3"/>
  <c r="A470" i="3"/>
  <c r="L470" i="3"/>
  <c r="L472" i="3"/>
  <c r="A474" i="3"/>
  <c r="L474" i="3"/>
  <c r="L476" i="3"/>
  <c r="L479" i="3"/>
  <c r="A481" i="3"/>
  <c r="L481" i="3"/>
  <c r="L486" i="3"/>
  <c r="A486" i="3"/>
  <c r="L489" i="3"/>
  <c r="A489" i="3"/>
  <c r="L492" i="3"/>
  <c r="A492" i="3"/>
  <c r="L495" i="3"/>
  <c r="A495" i="3"/>
  <c r="L498" i="3"/>
  <c r="A498" i="3"/>
  <c r="L501" i="3"/>
  <c r="A501" i="3"/>
  <c r="N501" i="3" s="1"/>
  <c r="H503" i="3"/>
  <c r="A503" i="3"/>
  <c r="N503" i="3" s="1"/>
  <c r="L503" i="3"/>
  <c r="H505" i="3"/>
  <c r="A505" i="3"/>
  <c r="N505" i="3" s="1"/>
  <c r="L505" i="3"/>
  <c r="H507" i="3"/>
  <c r="H508" i="3"/>
  <c r="A507" i="3"/>
  <c r="N507" i="3" s="1"/>
  <c r="L509" i="3"/>
  <c r="L511" i="3"/>
  <c r="A517" i="3"/>
  <c r="N517" i="3" s="1"/>
  <c r="L517" i="3"/>
  <c r="A521" i="3"/>
  <c r="N521" i="3" s="1"/>
  <c r="L521" i="3"/>
  <c r="F463" i="3"/>
  <c r="F464" i="3" s="1"/>
  <c r="F465" i="3" s="1"/>
  <c r="L463" i="3"/>
  <c r="L467" i="3"/>
  <c r="A467" i="3"/>
  <c r="L471" i="3"/>
  <c r="A471" i="3"/>
  <c r="L475" i="3"/>
  <c r="A475" i="3"/>
  <c r="L478" i="3"/>
  <c r="A478" i="3"/>
  <c r="L482" i="3"/>
  <c r="A482" i="3"/>
  <c r="L483" i="3"/>
  <c r="F484" i="3"/>
  <c r="F485" i="3" s="1"/>
  <c r="F486" i="3" s="1"/>
  <c r="H485" i="3"/>
  <c r="H488" i="3"/>
  <c r="H491" i="3"/>
  <c r="H494" i="3"/>
  <c r="H497" i="3"/>
  <c r="H500" i="3"/>
  <c r="F507" i="3"/>
  <c r="F508" i="3" s="1"/>
  <c r="F509" i="3" s="1"/>
  <c r="L508" i="3"/>
  <c r="A508" i="3"/>
  <c r="N508" i="3" s="1"/>
  <c r="H512" i="3"/>
  <c r="A512" i="3"/>
  <c r="N512" i="3" s="1"/>
  <c r="H516" i="3"/>
  <c r="H517" i="3" s="1"/>
  <c r="A516" i="3"/>
  <c r="N516" i="3" s="1"/>
  <c r="L516" i="3"/>
  <c r="H518" i="3"/>
  <c r="H519" i="3" s="1"/>
  <c r="A518" i="3"/>
  <c r="N518" i="3" s="1"/>
  <c r="L518" i="3"/>
  <c r="H520" i="3"/>
  <c r="H521" i="3" s="1"/>
  <c r="A520" i="3"/>
  <c r="N520" i="3" s="1"/>
  <c r="L520" i="3"/>
  <c r="H522" i="3"/>
  <c r="H523" i="3"/>
  <c r="H524" i="3" s="1"/>
  <c r="A522" i="3"/>
  <c r="N522" i="3" s="1"/>
  <c r="L531" i="3"/>
  <c r="L533" i="3"/>
  <c r="L535" i="3"/>
  <c r="H509" i="3"/>
  <c r="L510" i="3"/>
  <c r="F513" i="3"/>
  <c r="L513" i="3"/>
  <c r="L514" i="3"/>
  <c r="F522" i="3"/>
  <c r="F523" i="3" s="1"/>
  <c r="F524" i="3" s="1"/>
  <c r="F525" i="3" s="1"/>
  <c r="F526" i="3" s="1"/>
  <c r="F527" i="3" s="1"/>
  <c r="F528" i="3" s="1"/>
  <c r="L523" i="3"/>
  <c r="A523" i="3"/>
  <c r="N523" i="3" s="1"/>
  <c r="L524" i="3"/>
  <c r="A524" i="3"/>
  <c r="N524" i="3" s="1"/>
  <c r="L525" i="3"/>
  <c r="A525" i="3"/>
  <c r="N525" i="3" s="1"/>
  <c r="L526" i="3"/>
  <c r="A526" i="3"/>
  <c r="N526" i="3" s="1"/>
  <c r="L527" i="3"/>
  <c r="A527" i="3"/>
  <c r="N527" i="3" s="1"/>
  <c r="L528" i="3"/>
  <c r="A528" i="3"/>
  <c r="N528" i="3" s="1"/>
  <c r="L529" i="3"/>
  <c r="H532" i="3"/>
  <c r="H533" i="3" s="1"/>
  <c r="H534" i="3"/>
  <c r="H535" i="3" s="1"/>
  <c r="H130" i="3" l="1"/>
  <c r="H129" i="3"/>
  <c r="F95" i="3"/>
  <c r="F96" i="3" s="1"/>
  <c r="F97" i="3" s="1"/>
  <c r="F98" i="3" s="1"/>
  <c r="F99" i="3" s="1"/>
  <c r="F100" i="3" s="1"/>
  <c r="F90" i="3"/>
  <c r="F91" i="3" s="1"/>
  <c r="F92" i="3" s="1"/>
  <c r="F93" i="3" s="1"/>
  <c r="F94" i="3" s="1"/>
  <c r="F328" i="3"/>
  <c r="F327" i="3"/>
  <c r="F329" i="3" s="1"/>
  <c r="F330" i="3" s="1"/>
  <c r="F331" i="3" s="1"/>
  <c r="F258" i="3"/>
  <c r="F259" i="3" s="1"/>
  <c r="F260" i="3" s="1"/>
  <c r="F261" i="3" s="1"/>
  <c r="F262" i="3" s="1"/>
  <c r="F263" i="3" s="1"/>
  <c r="F264" i="3" s="1"/>
  <c r="F265" i="3" s="1"/>
  <c r="F255" i="3"/>
  <c r="F256" i="3" s="1"/>
  <c r="F257" i="3" s="1"/>
  <c r="F130" i="3"/>
  <c r="F131" i="3" s="1"/>
  <c r="F129" i="3"/>
  <c r="H95" i="3"/>
  <c r="H90" i="3"/>
  <c r="H91" i="3" s="1"/>
  <c r="H92" i="3" s="1"/>
  <c r="H327" i="3"/>
  <c r="H329" i="3" s="1"/>
  <c r="L12" i="3" l="1"/>
  <c r="F12" i="3"/>
  <c r="F13" i="3" s="1"/>
  <c r="F14" i="3" s="1"/>
  <c r="F15" i="3" s="1"/>
  <c r="F16" i="3" s="1"/>
  <c r="A12" i="3"/>
  <c r="C36" i="5" l="1"/>
  <c r="C47" i="5"/>
  <c r="C48" i="5"/>
  <c r="C52" i="5"/>
  <c r="C54" i="5" s="1"/>
  <c r="C72" i="5" s="1"/>
  <c r="C75" i="5" l="1"/>
</calcChain>
</file>

<file path=xl/comments1.xml><?xml version="1.0" encoding="utf-8"?>
<comments xmlns="http://schemas.openxmlformats.org/spreadsheetml/2006/main">
  <authors>
    <author>Lenovo</author>
  </authors>
  <commentList>
    <comment ref="A2" authorId="0" shapeId="0">
      <text>
        <r>
          <rPr>
            <b/>
            <sz val="9"/>
            <color indexed="81"/>
            <rFont val="Tahoma"/>
            <family val="2"/>
          </rPr>
          <t xml:space="preserve">Subsecretaria de Presupuesto:
Notas:
▪ Es importante leer las instrucciones que acompañan este formulario previamente a su confección.
▪ No deben incluirse referencias a las reparticiones internas a la jurisdicción o entidad, como así tampoco sus relaciones intra-institucionales. Corresponde dar una visión integrada del todo institucional, sea jurisdicción o entidad.
▪ No deben incluirse descripciones de programas ni de actividades, o detalles excesivos sobre otros medios materiales o financieros a ser utilizados para la consecución de los objetivos de política. La referencia a los mismos debe ocupar un lugar secundario y estar siempre subordinada al objetivo específico que se pretende alcanzar.
▪ No deben hacerse observaciones referidas a la escasez de asignaciones presupuestarias o de recursos ni al cálculo de éstos. 
▪ Es importante brindar descripciones concretas, suprimir términos ambiguos, procurar que la redacción sea accesible para aquellos lectores no especializados en la materia específica de cada organismo, no utilizar siglas ni citar números de normas sin la respectiva denominación.
</t>
        </r>
        <r>
          <rPr>
            <sz val="9"/>
            <color indexed="81"/>
            <rFont val="Tahoma"/>
            <family val="2"/>
          </rPr>
          <t xml:space="preserve">
</t>
        </r>
      </text>
    </comment>
    <comment ref="A15" authorId="0" shapeId="0">
      <text>
        <r>
          <rPr>
            <b/>
            <sz val="9"/>
            <color indexed="81"/>
            <rFont val="Tahoma"/>
            <family val="2"/>
          </rPr>
          <t xml:space="preserve">Subsecretaria de Presupuesto:
</t>
        </r>
        <r>
          <rPr>
            <sz val="9"/>
            <color indexed="81"/>
            <rFont val="Tahoma"/>
            <family val="2"/>
          </rPr>
          <t xml:space="preserve">
El Objetivo del F. 2 es obtener información para el anteproyecto de presupuesto de los recursos en pesos que la jurisdicción o entidad tiene programado percibir en el año que se presupuesta en el caso que su jurisdicción o entidad administren recursos que no transiten por la Tesorería General de la Provincia o cuyo origen sean uno distinto a las fuentes del Tesoro Provincial. Es decir Fuente 12 Recursos Propios (Organismos Descentralizados y/o instituciones de la Seguridad social). 
Fuente 13 Recursos de Afectación específica (Administración Central),  
Fuente 14 Transferencias internas, generalmente son de origen Nacional generalmente por programas específicos o transferencias del sector privado. (Administración Central, Organismos Descentralizados y/o instituciones de la Seguridad social). 
</t>
        </r>
      </text>
    </comment>
    <comment ref="A19" authorId="0" shapeId="0">
      <text>
        <r>
          <rPr>
            <b/>
            <sz val="9"/>
            <color indexed="81"/>
            <rFont val="Tahoma"/>
            <family val="2"/>
          </rPr>
          <t xml:space="preserve">Subsecretaria de Presupuesto:
</t>
        </r>
        <r>
          <rPr>
            <sz val="9"/>
            <color indexed="81"/>
            <rFont val="Tahoma"/>
            <family val="2"/>
          </rPr>
          <t xml:space="preserve">
a) Descripción sintética de la misión primaria del organismo y las principales funciones que comprende, la eventual visión que respecto a dicha misión tengan las autoridades actualmente a cargo del organismo y las características de la demanda de la comunidad que se pretende satisfacer con los bienes y servicios que se proveen.
</t>
        </r>
      </text>
    </comment>
    <comment ref="A23" authorId="0" shapeId="0">
      <text>
        <r>
          <rPr>
            <b/>
            <sz val="9"/>
            <color indexed="81"/>
            <rFont val="Tahoma"/>
            <family val="2"/>
          </rPr>
          <t>Subsecretaria de Presupuesto:</t>
        </r>
        <r>
          <rPr>
            <sz val="9"/>
            <color indexed="81"/>
            <rFont val="Tahoma"/>
            <family val="2"/>
          </rPr>
          <t xml:space="preserve">
b) La política presupuestaria institucional comprende los objetivos prioritarios definidos en el marco de la política general del gobierno y en función de las necesidades públicas o demandas que la institución atiende mediante sus programas de acción y sus metas físicas. El carácter presupuestario de esta política institucional deriva de las posibilidades de financiamiento para el período que se presupuesta. En ese sentido, detalle los principales objetivos de política presupuestaria que se prevé llevar a cabo el próximo año siguiendo un orden de jerarquía decreciente en función de la priorización de los objetivos de política fijados institucionalmente y del impacto que la implementación de cada política tenga en el presupuesto de la jurisdicción o entidad.
Se sugiere detallar los objetivos en forma concreta, indicando en cada viñeta la acción a desarrollar mediante párrafos cortos precedidos con verbos en infinitivo, como es habitual en la descripción de planes estratégicos</t>
        </r>
      </text>
    </comment>
    <comment ref="A34" authorId="0" shapeId="0">
      <text>
        <r>
          <rPr>
            <b/>
            <sz val="9"/>
            <color indexed="81"/>
            <rFont val="Tahoma"/>
            <family val="2"/>
          </rPr>
          <t>Subsecretaria de Presupuesto:</t>
        </r>
        <r>
          <rPr>
            <sz val="9"/>
            <color indexed="81"/>
            <rFont val="Tahoma"/>
            <family val="2"/>
          </rPr>
          <t xml:space="preserve">
Maximo responsable del SAF definido en el Presupuesto.</t>
        </r>
      </text>
    </comment>
    <comment ref="E34" authorId="0" shapeId="0">
      <text>
        <r>
          <rPr>
            <b/>
            <sz val="9"/>
            <color indexed="81"/>
            <rFont val="Tahoma"/>
            <family val="2"/>
          </rPr>
          <t>Subsecretaria de Presupuesto:</t>
        </r>
        <r>
          <rPr>
            <sz val="9"/>
            <color indexed="81"/>
            <rFont val="Tahoma"/>
            <family val="2"/>
          </rPr>
          <t xml:space="preserve">
Maxima Autoridad de la Jurisdiccion (Adm. Central) y/o Entidad (Organismos Descentralizados e Institucionnes de la Seguridad Social)</t>
        </r>
      </text>
    </comment>
  </commentList>
</comments>
</file>

<file path=xl/comments2.xml><?xml version="1.0" encoding="utf-8"?>
<comments xmlns="http://schemas.openxmlformats.org/spreadsheetml/2006/main">
  <authors>
    <author>Lenovo</author>
  </authors>
  <commentList>
    <comment ref="A11" authorId="0" shapeId="0">
      <text>
        <r>
          <rPr>
            <b/>
            <sz val="9"/>
            <color indexed="81"/>
            <rFont val="Tahoma"/>
            <family val="2"/>
          </rPr>
          <t xml:space="preserve">Subsecretaria de Presupuesto:
</t>
        </r>
        <r>
          <rPr>
            <sz val="9"/>
            <color indexed="81"/>
            <rFont val="Tahoma"/>
            <family val="2"/>
          </rPr>
          <t xml:space="preserve">
El Objetivo del F. 2 es obtener información para el anteproyecto de presupuesto de los recursos en pesos que la jurisdicción o entidad tiene programado percibir en el año que se presupuesta en el caso que su jurisdicción o entidad administren recursos que no transiten por la Tesorería General de la Provincia o cuyo origen sean uno distinto a las fuentes del Tesoro Provincial. Es decir Fuente 12 Recursos Propios (Organismos Descentralizados y/o instituciones de la Seguridad social). 
Fuente 13 Recursos de Afectación específica (Administración Central),  
Fuente 14 Transferencias internas, generalmente son de origen Nacional generalmente por programas específicos o transferencias del sector privado. (Administración Central, Organismos Descentralizados y/o instituciones de la Seguridad social). 
</t>
        </r>
      </text>
    </comment>
    <comment ref="M15" authorId="0" shapeId="0">
      <text>
        <r>
          <rPr>
            <b/>
            <sz val="9"/>
            <color indexed="81"/>
            <rFont val="Tahoma"/>
            <charset val="1"/>
          </rPr>
          <t>Subsecretaria de Presupuesto:
Completar sin decimales</t>
        </r>
      </text>
    </comment>
  </commentList>
</comments>
</file>

<file path=xl/comments3.xml><?xml version="1.0" encoding="utf-8"?>
<comments xmlns="http://schemas.openxmlformats.org/spreadsheetml/2006/main">
  <authors>
    <author>Lenovo</author>
  </authors>
  <commentList>
    <comment ref="A14" authorId="0" shapeId="0">
      <text>
        <r>
          <rPr>
            <b/>
            <sz val="9"/>
            <color indexed="81"/>
            <rFont val="Tahoma"/>
            <family val="2"/>
          </rPr>
          <t xml:space="preserve">Subsecretaria de Presupuesto:
Para completar el formulario F.3 Estructura Programática de la Jurisdicción o Entidad se deberán considerar las siguientes acciones:
1- Analizar la estructura presupuestaria del presupuesto 2021 de su correspondiente jurisdicción y/o entidad
2- Elaborar el anteproyecto Presupuesto Preliminar en función de la planificación de las políticas a ejecutar, considerando el plan de la jurisdicción y/o entidad para el periodo 2022. 
3- Identificar los distintos programas de acción y clasificarlos bajo distintos criterios de máxima, media y mínima, estableciendo así distintos escenarios. 
4- Fundamentar cualquier cambio en la estructura programática que por algún motivo de política que justifique la apertura de un nuevo programa a los efectos de su mejor identificación con acción que se pretende realizar situación o bien en el caso que se entienda que la estructura presupuestaria actual no es la adecuada, en todos los casos se deberá informar indicando los motivos y fundamentos de dicho cambio.
</t>
        </r>
        <r>
          <rPr>
            <sz val="9"/>
            <color indexed="81"/>
            <rFont val="Tahoma"/>
            <family val="2"/>
          </rPr>
          <t xml:space="preserve">
</t>
        </r>
      </text>
    </comment>
    <comment ref="K21" authorId="0" shapeId="0">
      <text>
        <r>
          <rPr>
            <sz val="9"/>
            <color indexed="81"/>
            <rFont val="Tahoma"/>
            <family val="2"/>
          </rPr>
          <t>Subsecretario Presupuesto:
Se debera considerar proyectos a los gastos de capital según la clasificacion economica.
 Es decir, los Gastos corrientes (Gastos en personal, bienes de econsumo y servicios no personales) no deben estar asociados a un proyecto</t>
        </r>
      </text>
    </comment>
  </commentList>
</comments>
</file>

<file path=xl/comments4.xml><?xml version="1.0" encoding="utf-8"?>
<comments xmlns="http://schemas.openxmlformats.org/spreadsheetml/2006/main">
  <authors>
    <author>Lenovo</author>
  </authors>
  <commentList>
    <comment ref="A10" authorId="0" shapeId="0">
      <text>
        <r>
          <rPr>
            <b/>
            <sz val="9"/>
            <color indexed="81"/>
            <rFont val="Tahoma"/>
            <family val="2"/>
          </rPr>
          <t xml:space="preserve">Subsecretaria de Presupuesto:
</t>
        </r>
        <r>
          <rPr>
            <sz val="9"/>
            <color indexed="81"/>
            <rFont val="Tahoma"/>
            <family val="2"/>
          </rPr>
          <t xml:space="preserve">
El Objetivo del F. 2 es obtener información para el anteproyecto de presupuesto de los recursos en pesos que la jurisdicción o entidad tiene programado percibir en el año que se presupuesta en el caso que su jurisdicción o entidad administren recursos que no transiten por la Tesorería General de la Provincia o cuyo origen sean uno distinto a las fuentes del Tesoro Provincial. Es decir Fuente 12 Recursos Propios (Organismos Descentralizados y/o instituciones de la Seguridad social). 
Fuente 13 Recursos de Afectación específica (Administración Central),  
Fuente 14 Transferencias internas, generalmente son de origen Nacional generalmente por programas específicos o transferencias del sector privado. (Administración Central, Organismos Descentralizados y/o instituciones de la Seguridad social). 
</t>
        </r>
      </text>
    </comment>
  </commentList>
</comments>
</file>

<file path=xl/comments5.xml><?xml version="1.0" encoding="utf-8"?>
<comments xmlns="http://schemas.openxmlformats.org/spreadsheetml/2006/main">
  <authors>
    <author>Lenovo</author>
  </authors>
  <commentList>
    <comment ref="C5" authorId="0" shapeId="0">
      <text>
        <r>
          <rPr>
            <b/>
            <sz val="9"/>
            <color indexed="81"/>
            <rFont val="Tahoma"/>
            <family val="2"/>
          </rPr>
          <t>Subsecretaria de Presupuesto:
Seleccionar la opcion que corresponda. Vease manual de clasificaciones presupuestarias, en particular la clasificacion institucional.</t>
        </r>
      </text>
    </comment>
    <comment ref="C9" authorId="0" shapeId="0">
      <text>
        <r>
          <rPr>
            <b/>
            <sz val="9"/>
            <color indexed="81"/>
            <rFont val="Tahoma"/>
            <family val="2"/>
          </rPr>
          <t>Subsecretaria de Presupuesto:</t>
        </r>
        <r>
          <rPr>
            <sz val="9"/>
            <color indexed="81"/>
            <rFont val="Tahoma"/>
            <family val="2"/>
          </rPr>
          <t xml:space="preserve">
No se realizan la identificacin de los recursos en base clasif. Economico, solo se expone a los efectos de controlar el origen del recurso.</t>
        </r>
      </text>
    </comment>
    <comment ref="C10" authorId="0" shapeId="0">
      <text>
        <r>
          <rPr>
            <b/>
            <sz val="9"/>
            <color indexed="81"/>
            <rFont val="Tahoma"/>
            <family val="2"/>
          </rPr>
          <t>Subsecretaria de Presupuesto:
Ingresar diferencia en la brecha se corresponde a los recurosos ques e fianncian con el tesoro provincial</t>
        </r>
        <r>
          <rPr>
            <sz val="9"/>
            <color indexed="81"/>
            <rFont val="Tahoma"/>
            <family val="2"/>
          </rPr>
          <t xml:space="preserve">
</t>
        </r>
      </text>
    </comment>
  </commentList>
</comments>
</file>

<file path=xl/sharedStrings.xml><?xml version="1.0" encoding="utf-8"?>
<sst xmlns="http://schemas.openxmlformats.org/spreadsheetml/2006/main" count="38540" uniqueCount="3870">
  <si>
    <t>PROGRAMA</t>
  </si>
  <si>
    <t>SPG</t>
  </si>
  <si>
    <t>SUBPROGRAMA</t>
  </si>
  <si>
    <t>PY</t>
  </si>
  <si>
    <t>PROYECTO</t>
  </si>
  <si>
    <t>AO</t>
  </si>
  <si>
    <t>FUN</t>
  </si>
  <si>
    <t>FUNCION</t>
  </si>
  <si>
    <t>IPP</t>
  </si>
  <si>
    <t>NOMBRE</t>
  </si>
  <si>
    <t>TOTAL</t>
  </si>
  <si>
    <t>EJ</t>
  </si>
  <si>
    <t>INST</t>
  </si>
  <si>
    <t>FTE</t>
  </si>
  <si>
    <t>FUENTE</t>
  </si>
  <si>
    <t>PG</t>
  </si>
  <si>
    <t>SUB PROGRAMA</t>
  </si>
  <si>
    <t>ACT OBRA</t>
  </si>
  <si>
    <t>PARTIDA</t>
  </si>
  <si>
    <t>Ministerio Salud y Ambiente</t>
  </si>
  <si>
    <t>Transferencias Internas</t>
  </si>
  <si>
    <t>Administración Central De Salud</t>
  </si>
  <si>
    <t>Salud</t>
  </si>
  <si>
    <t>1.01.01.00</t>
  </si>
  <si>
    <t>Retribuciones Del Cargo</t>
  </si>
  <si>
    <t>Tesoro Provincial</t>
  </si>
  <si>
    <t>1.01.04.00</t>
  </si>
  <si>
    <t>Sueldo Anual Complementario</t>
  </si>
  <si>
    <t>1.01.06.00</t>
  </si>
  <si>
    <t>Contribuciones Patronales</t>
  </si>
  <si>
    <t>1.01.07.00</t>
  </si>
  <si>
    <t>Complementos</t>
  </si>
  <si>
    <t>1.02.01.00</t>
  </si>
  <si>
    <t>1.02.03.00</t>
  </si>
  <si>
    <t>1.02.05.00</t>
  </si>
  <si>
    <t>1.04.00.00</t>
  </si>
  <si>
    <t>Asignaciones Familiares</t>
  </si>
  <si>
    <t>1.05.09.00</t>
  </si>
  <si>
    <t>Otras Asistencias Sociales Al Personal</t>
  </si>
  <si>
    <t>2.00.00.00</t>
  </si>
  <si>
    <t>Bienes De Consumo</t>
  </si>
  <si>
    <t>3.00.00.00</t>
  </si>
  <si>
    <t>Servicios No Personales</t>
  </si>
  <si>
    <t>Maquinaria Y Equipo</t>
  </si>
  <si>
    <t>4.03.00.00</t>
  </si>
  <si>
    <t>5.01.03.05</t>
  </si>
  <si>
    <t>Programa De Residencias Médicas</t>
  </si>
  <si>
    <t>5.01.04.15</t>
  </si>
  <si>
    <t>Acción Sanitaria</t>
  </si>
  <si>
    <t>5.01.04.38</t>
  </si>
  <si>
    <t>Plan Nacer</t>
  </si>
  <si>
    <t>Recursos con Afectación Específica</t>
  </si>
  <si>
    <t>Utilidades Ispro - Loas</t>
  </si>
  <si>
    <t>5.02.04.00</t>
  </si>
  <si>
    <t>Transferencias A Otras Instituciones Culturales Y Sociales Sin Fines De Lucro</t>
  </si>
  <si>
    <t>Fondo De Fortalecimiento Institucional Ley 3117</t>
  </si>
  <si>
    <t>Fondo De Capacitación Ley 3117</t>
  </si>
  <si>
    <t xml:space="preserve">Sistema De Salud Descentralizado </t>
  </si>
  <si>
    <t>5.06.01.05</t>
  </si>
  <si>
    <t>Convenio Provincia - Privados</t>
  </si>
  <si>
    <t>Saneamiento Ambiental</t>
  </si>
  <si>
    <t>Fondo De Gestión De Residuos Urbanos Solidos</t>
  </si>
  <si>
    <t>Evaluación De Impacto Ambiental Ley 2658</t>
  </si>
  <si>
    <t xml:space="preserve">Protección De La Pobl. Vulnerable Contra </t>
  </si>
  <si>
    <t>5.01.04.16</t>
  </si>
  <si>
    <t>Programa Proteger - Proteccion De La Poblacion Vulnerable  Contra En Enfrm Cronicas Birf 8508</t>
  </si>
  <si>
    <t>Prev. Y Control De Enf. Crónicas No Transmisibles - Manejo De Enfermedades Crónicas No Transmisibles - Redes (Bid 3772/Oc-Ar)</t>
  </si>
  <si>
    <t>Cucai Santa Cruz</t>
  </si>
  <si>
    <t>Programa Nacional De Salud Escolar (Prosane)</t>
  </si>
  <si>
    <t>Diversas Patologías</t>
  </si>
  <si>
    <t>Subsidios Institucionales</t>
  </si>
  <si>
    <t>Funciones Esenciales De La Salud Publica Ii (Fesp Ii)</t>
  </si>
  <si>
    <t>Desarrollo De Estrategias En Salud Familiar Y Comunitaria</t>
  </si>
  <si>
    <t>Equipos Comunitarios - Cobertura Universal De Salud</t>
  </si>
  <si>
    <t>Desarrollo De Seguros Públicos De Salud (Birf N° 8516-Ar Y 8853-Ar)</t>
  </si>
  <si>
    <t>Paces (Ex Sumar Ex Plan Nacer)</t>
  </si>
  <si>
    <t>5.01.04.52</t>
  </si>
  <si>
    <t>Transferencias Plan Paces (Ex Sumar Ex Plan Nacer)</t>
  </si>
  <si>
    <t>Covid-19 Emergencia Sanitaria, Economica Y Social</t>
  </si>
  <si>
    <t>-</t>
  </si>
  <si>
    <t>TIPO</t>
  </si>
  <si>
    <t xml:space="preserve">Denominación </t>
  </si>
  <si>
    <t>CLASE</t>
  </si>
  <si>
    <t>CONCEPTO</t>
  </si>
  <si>
    <t>Cod. Imputable</t>
  </si>
  <si>
    <t>Descripción Imputable</t>
  </si>
  <si>
    <t>Cod. PcipalPrincipal</t>
  </si>
  <si>
    <t>Descripción Principal</t>
  </si>
  <si>
    <t>Cod. Parcial</t>
  </si>
  <si>
    <t>Descripcion  Parcial</t>
  </si>
  <si>
    <t>Cod. Sub-Parcial</t>
  </si>
  <si>
    <t>Descripcion Cod. Sub-Parcial</t>
  </si>
  <si>
    <t>Cod. Detalle</t>
  </si>
  <si>
    <t>Descripcion Detalle</t>
  </si>
  <si>
    <t>INGRESOS TRIBUTARIOS</t>
  </si>
  <si>
    <t>11.0.0.000 INGRESOS TRIBUTARIOS</t>
  </si>
  <si>
    <t>SOBRE LOS INGRESOS</t>
  </si>
  <si>
    <t>11.1.0.000 SOBRE LOS INGRESOS</t>
  </si>
  <si>
    <t>Ganancias</t>
  </si>
  <si>
    <t>11.1.1.000 Ganancias</t>
  </si>
  <si>
    <t>Ganancias Mínima Presunta</t>
  </si>
  <si>
    <t>11.1.2.000 Ganancias Mínima Presunta</t>
  </si>
  <si>
    <t>Premios de juego de azar y concursos deportivos</t>
  </si>
  <si>
    <t>11.1.3.000 Premios de juego de azar y concursos deportivos</t>
  </si>
  <si>
    <t>Intereses sobre colocaciones</t>
  </si>
  <si>
    <t>11.1.7.000 Intereses sobre colocaciones</t>
  </si>
  <si>
    <t>SOBRE EL PATRIMOMIO</t>
  </si>
  <si>
    <t>11.2.0.000 SOBRE EL PATRIMOMIO</t>
  </si>
  <si>
    <t>Activos</t>
  </si>
  <si>
    <t>11.2.1.000 Activos</t>
  </si>
  <si>
    <t>Capitales</t>
  </si>
  <si>
    <t>11.2.2.000 Capitales</t>
  </si>
  <si>
    <t>Inmuebles</t>
  </si>
  <si>
    <t>11.2.3.000 Inmuebles</t>
  </si>
  <si>
    <t>Inmobiliario Rural Rentas Generales</t>
  </si>
  <si>
    <t>11.2.3.001 Inmobiliario Rural Rentas Generales</t>
  </si>
  <si>
    <t xml:space="preserve">Inmobiliario Rural - 1.75 % ASIP </t>
  </si>
  <si>
    <t xml:space="preserve">11.2.3.002 Inmobiliario Rural - 1.75 % ASIP </t>
  </si>
  <si>
    <t>Vehículos</t>
  </si>
  <si>
    <t>11.2.7.000 Vehículos</t>
  </si>
  <si>
    <t>Bienes Personales</t>
  </si>
  <si>
    <t>11.2.5.000 Bienes Personales</t>
  </si>
  <si>
    <t>Activos Financieros</t>
  </si>
  <si>
    <t>11.2.6.000 Activos Financieros</t>
  </si>
  <si>
    <t>SOBRE LA PRODUCCION, CONSUMO Y TRANSACCIONES</t>
  </si>
  <si>
    <t>11.6.0.000 SOBRE LA PRODUCCION, CONSUMO Y TRANSACCIONES</t>
  </si>
  <si>
    <t>Ingresos Brutos</t>
  </si>
  <si>
    <t>11.6.1.000 Ingresos Brutos</t>
  </si>
  <si>
    <t>Ingresos Brutos - Rentas Generales</t>
  </si>
  <si>
    <t>11.6.1.001 Ingresos Brutos - Rentas Generales</t>
  </si>
  <si>
    <t>Ingresos Brutos - 1.75 % ASIP</t>
  </si>
  <si>
    <t>11.6.1.002 Ingresos Brutos - 1.75 % ASIP</t>
  </si>
  <si>
    <t>Ingresos Brutos – Afectados Ley 2401 CPS</t>
  </si>
  <si>
    <t>11.6.1.003 Ingresos Brutos – Afectados Ley 2401 CPS</t>
  </si>
  <si>
    <t xml:space="preserve">Ingresos Brutos – Coparticipación a Municipios </t>
  </si>
  <si>
    <t xml:space="preserve">11.6.1.004 Ingresos Brutos – Coparticipación a Municipios </t>
  </si>
  <si>
    <t xml:space="preserve">Impuestos a los Sellos </t>
  </si>
  <si>
    <t xml:space="preserve">11.6.2.000 Impuestos a los Sellos </t>
  </si>
  <si>
    <t>Impuestos a los Sellos – Rentas Generales</t>
  </si>
  <si>
    <t>11.6.2.001 Impuestos a los Sellos – Rentas Generales</t>
  </si>
  <si>
    <t>Impuestos a los Sellos - 1.75 % ASIP</t>
  </si>
  <si>
    <t>11.6.2.002 Impuestos a los Sellos - 1.75 % ASIP</t>
  </si>
  <si>
    <t xml:space="preserve">Impuestos a los Sellos – Afectados Ley 2401 CPS </t>
  </si>
  <si>
    <t xml:space="preserve">11.6.2.003 Impuestos a los Sellos – Afectados Ley 2401 CPS </t>
  </si>
  <si>
    <t>Impuestos a los Sellos - Coparticipación a Municipios</t>
  </si>
  <si>
    <t>11.6.2.004 Impuestos a los Sellos - Coparticipación a Municipios</t>
  </si>
  <si>
    <t>Impuestos a los Sellos - Otras Afectaciones</t>
  </si>
  <si>
    <t>11.6.2.005 Impuestos a los Sellos - Otras Afectaciones</t>
  </si>
  <si>
    <t>Otros Impuestos</t>
  </si>
  <si>
    <t>11.6.3.000 Otros Impuestos</t>
  </si>
  <si>
    <t>Impuesto a los Juegos de Azar y Rifas. Rentas Generales.</t>
  </si>
  <si>
    <t>11.6.3.001 Impuesto a los Juegos de Azar y Rifas. Rentas Generales.</t>
  </si>
  <si>
    <t>Impuesto a los Juegos de Azar y Rifas. - 1.75 % ASIP.</t>
  </si>
  <si>
    <t>11.6.3.002 Impuesto a los Juegos de Azar y Rifas. - 1.75 % ASIP.</t>
  </si>
  <si>
    <t>Impuesto a Actos y Operaciones celebrado a título oneroso, J</t>
  </si>
  <si>
    <t xml:space="preserve">11.6.3.003 Impuesto a Actos y Operaciones celebrado a título oneroso, Juegos de Azar y Rifas. – Afectados Ley 2401 CPS </t>
  </si>
  <si>
    <t>Impuesto a los Juegos de Azar y Rifas, Juegos de Azar y Rifa</t>
  </si>
  <si>
    <t>11.6.3.004 Impuesto a los Juegos de Azar y Rifas, Juegos de Azar y Rifas. - Coparticipación a Municipios.</t>
  </si>
  <si>
    <t>Regímenes especiales de pago</t>
  </si>
  <si>
    <t>11.6.7.000 Regímenes especiales de pago</t>
  </si>
  <si>
    <t>OTROS TRIBUTOS DE ORIGEN NACIONAL</t>
  </si>
  <si>
    <t>11.7.0.000 OTROS TRIBUTOS DE ORIGEN NACIONAL</t>
  </si>
  <si>
    <t>Otros Tributos de Origen Nacional</t>
  </si>
  <si>
    <t>11.7.1.000 Otros Tributos de Origen Nacional</t>
  </si>
  <si>
    <t>Otros Tributos de Origen Nacional Ley Nº 23.548 Rentas Gener</t>
  </si>
  <si>
    <t>11.7.1.001 Otros Tributos de Origen Nacional Ley Nº 23.548 Rentas Generales</t>
  </si>
  <si>
    <t>Otros Tributos de Origen Nacional Ley Nº 23.548 Coparticipac</t>
  </si>
  <si>
    <t>11.7.1.002 Otros Tributos de Origen Nacional Ley Nº 23.548 Coparticipación a Municipios (*)</t>
  </si>
  <si>
    <t>Otros Tributos de Origen Nacional Otras Afectaciones</t>
  </si>
  <si>
    <t>11.7.1.009 Otros Tributos de Origen Nacional Otras Afectaciones</t>
  </si>
  <si>
    <t>OTROS TRIBUTOS DE ORIGEN PROVINCIAL</t>
  </si>
  <si>
    <t>11.8.0.000 OTROS TRIBUTOS DE ORIGEN PROVINCIAL</t>
  </si>
  <si>
    <t>Otros Tributos de Jurisdicción Provincial</t>
  </si>
  <si>
    <t>11.8.1.000 Otros Tributos de Jurisdicción Provincial</t>
  </si>
  <si>
    <t>Otros Tributos de Jurisdicción Provincial Rentas Generales</t>
  </si>
  <si>
    <t>11.8.1.001 Otros Tributos de Jurisdicción Provincial Rentas Generales</t>
  </si>
  <si>
    <t xml:space="preserve">Otros Tributos de Jurisdicción Provincial Coparticipación a </t>
  </si>
  <si>
    <t>11.8.1.002 Otros Tributos de Jurisdicción Provincial Coparticipación a Municipios (*)</t>
  </si>
  <si>
    <t>Otros Tributos de Jurisdicción Provincial 1,75 % ASIP</t>
  </si>
  <si>
    <t>11.8.1.003 Otros Tributos de Jurisdicción Provincial 1,75 % ASIP</t>
  </si>
  <si>
    <t>Otros Tributos de Jurisdicción Provincial Otras Afectaciones</t>
  </si>
  <si>
    <t>11.8.1.009 Otros Tributos de Jurisdicción Provincial Otras Afectaciones</t>
  </si>
  <si>
    <t>TRIBUTARIOS DE JURISDICCIÓN NACIONAL</t>
  </si>
  <si>
    <t xml:space="preserve">COPARTICIPACION FEDERAL DE IMPUESTOS Y OTROS FONDOS </t>
  </si>
  <si>
    <t>11.9.0.000 TRIBUTARIOS DE JURISDICCIÓN NACIONAL</t>
  </si>
  <si>
    <t>Régimen de Coparticipación Federal</t>
  </si>
  <si>
    <t>11.9.1.000 Régimen de Coparticipación Federal</t>
  </si>
  <si>
    <t xml:space="preserve">Ley Nº 23.548 – Distribución Secundaria </t>
  </si>
  <si>
    <t xml:space="preserve">11.9.1.001 Ley Nº 23.548 – Distribución Secundaria </t>
  </si>
  <si>
    <t>Régimen de Coparticipación Vial</t>
  </si>
  <si>
    <t>11.9.1.002 Régimen de Coparticipación Vial</t>
  </si>
  <si>
    <t xml:space="preserve">Impuesto a los Bienes Personales - Ley 24699 Art. 4 </t>
  </si>
  <si>
    <t xml:space="preserve">11.9.1.003 Impuesto a los Bienes Personales - Ley 24699 Art. 4 </t>
  </si>
  <si>
    <t>Ley 24977 - Régimen Simplificado Pequeños Contribuyentes</t>
  </si>
  <si>
    <t>11.9.1.004 Ley 24977 - Régimen Simplificado Pequeños Contribuyentes</t>
  </si>
  <si>
    <t>Regímenes Especiales Afectados a Programas</t>
  </si>
  <si>
    <t>11.9.2.000 Regímenes Especiales Afectados a Programas</t>
  </si>
  <si>
    <t>Ley 26075 - Financiamiento Educativo</t>
  </si>
  <si>
    <t>11.9.2.001 Ley 26075 - Financiamiento Educativo</t>
  </si>
  <si>
    <t>Ley 24049 - Transferencia Servicios Educativos</t>
  </si>
  <si>
    <t>11.9.2.002 Ley 24049 - Transferencia Servicios Educativos</t>
  </si>
  <si>
    <t>Ley 24049 - Po.So.Co. -Pro.So.Nu.</t>
  </si>
  <si>
    <t>11.9.2.003 Ley 24049 - Po.So.Co. -Pro.So.Nu.</t>
  </si>
  <si>
    <t>Impuesto a los Bienes Personales - Ley 23966 - Art. 30</t>
  </si>
  <si>
    <t>11.9.2.004 Impuesto a los Bienes Personales - Ley 23966 - Art. 30</t>
  </si>
  <si>
    <t xml:space="preserve">Ley 23906 - Fondo Educativo </t>
  </si>
  <si>
    <t xml:space="preserve">11.9.2.005 Ley 23906 - Fondo Educativo </t>
  </si>
  <si>
    <t>IVA - Ley 23966 Art 5º Pto.2</t>
  </si>
  <si>
    <t>11.9.2.006 IVA - Ley 23966 Art 5º Pto.2</t>
  </si>
  <si>
    <t>Fondo Compensador Desequilibrios Fiscales Ley 24130</t>
  </si>
  <si>
    <t>11.9.2.007 Fondo Compensador Desequilibrios Fiscales Ley 24130</t>
  </si>
  <si>
    <t>Fondo Educación y Promoción Cooperativa - Ley 23427</t>
  </si>
  <si>
    <t>11.9.2.008 Fondo Educación y Promoción Cooperativa - Ley 23427</t>
  </si>
  <si>
    <t>Regímenes de Leyes Especiales Afectados a Obras Públicas</t>
  </si>
  <si>
    <t>11.9.3.000 Regímenes de Leyes Especiales Afectados a Obras Públicas</t>
  </si>
  <si>
    <t xml:space="preserve">Obras de Infraestructura - Impuestos a los combustibles Ley </t>
  </si>
  <si>
    <t>11.9.3.001 Obras de Infraestructura - Impuestos a los combustibles Ley 23966 Art. 20</t>
  </si>
  <si>
    <t>Coparticipación Vial - Impuestos a los combustibles Ley 2396</t>
  </si>
  <si>
    <t>11.9.3.002 Coparticipación Vial - Impuestos a los combustibles Ley 23966 Art. 20</t>
  </si>
  <si>
    <t xml:space="preserve">FO.NA.VI. - Impuestos a los combustibles Ley 23966 </t>
  </si>
  <si>
    <t xml:space="preserve">11.9.3.003 FO.NA.VI. - Impuestos a los combustibles Ley 23966 </t>
  </si>
  <si>
    <t>F.E.D.E.I. - Impuestos a los combustibles Ley 23966 Art. 20</t>
  </si>
  <si>
    <t>11.9.3.004 F.E.D.E.I. - Impuestos a los combustibles Ley 23966 Art. 20</t>
  </si>
  <si>
    <t>Otros Financiamientos especiales de Jurisdicción Nacional</t>
  </si>
  <si>
    <t>11.9.9.000 Otros Financiamientos especiales de Jurisdicción Nacional</t>
  </si>
  <si>
    <t>INGRESOS NO TRIBUTARIOS</t>
  </si>
  <si>
    <t>12.0.0.000 INGRESOS NO TRIBUTARIOS</t>
  </si>
  <si>
    <t>TASAS</t>
  </si>
  <si>
    <t>12.1.0.000 TASAS</t>
  </si>
  <si>
    <t>Administrativa</t>
  </si>
  <si>
    <t>12.1.1.000 Administrativa</t>
  </si>
  <si>
    <t>Tasa IESC</t>
  </si>
  <si>
    <t>12.1.1.001 Tasa IESC</t>
  </si>
  <si>
    <t xml:space="preserve">Minería </t>
  </si>
  <si>
    <t xml:space="preserve">12.1.1.002 Minería </t>
  </si>
  <si>
    <t xml:space="preserve"> Rentas</t>
  </si>
  <si>
    <t>12.1.1.003 Rentas</t>
  </si>
  <si>
    <t>Judiciales</t>
  </si>
  <si>
    <t>12.1.2.000 Judiciales</t>
  </si>
  <si>
    <t>Fondo del Poder Judicial</t>
  </si>
  <si>
    <t>12.1.2.001 Fondo del Poder Judicial</t>
  </si>
  <si>
    <t>Tasa Ambiental</t>
  </si>
  <si>
    <t>12.1.3.000 Tasa Ambiental</t>
  </si>
  <si>
    <t>Ley 1476 Pesca</t>
  </si>
  <si>
    <t>12.1.4.000 Ley 1476 Pesca</t>
  </si>
  <si>
    <t>UN.E.PO.S.C.</t>
  </si>
  <si>
    <t>12.1.5.000 UN.E.PO.S.C.</t>
  </si>
  <si>
    <t>A.G.V.P. Permisos de Transito</t>
  </si>
  <si>
    <t>12.1.5.000 A.G.V.P. Permisos de Transito</t>
  </si>
  <si>
    <t xml:space="preserve">Ministerio de Gobierno </t>
  </si>
  <si>
    <t xml:space="preserve">12.1.7.000 Ministerio de Gobierno </t>
  </si>
  <si>
    <t>Registro Civil - R.N.P. Res. 1471/09</t>
  </si>
  <si>
    <t>12.1.7.001 Registro Civil - R.N.P. Res. 1471/09</t>
  </si>
  <si>
    <t>Consejo Agrario provincial</t>
  </si>
  <si>
    <t>12.1.8.000 Consejo Agrario provincial</t>
  </si>
  <si>
    <t>12.1.8.000</t>
  </si>
  <si>
    <t>D.I.P.A.</t>
  </si>
  <si>
    <t>12.1.8.001 D.I.P.A.</t>
  </si>
  <si>
    <t>Control Sanitario</t>
  </si>
  <si>
    <t>12.1.8.002 Control Sanitario</t>
  </si>
  <si>
    <t>Aforo Leña</t>
  </si>
  <si>
    <t>12.1.8.003 Aforo Leña</t>
  </si>
  <si>
    <t>Sanidad Animal</t>
  </si>
  <si>
    <t>12.1.8.004 Sanidad Animal</t>
  </si>
  <si>
    <t>Laboratorio Lana</t>
  </si>
  <si>
    <t>12.1.8.005 Laboratorio Lana</t>
  </si>
  <si>
    <t>Caza Silvestre (Dirección de fauna)</t>
  </si>
  <si>
    <t>12.1.8.006 Caza Silvestre (Dirección de fauna)</t>
  </si>
  <si>
    <t>Otros C.A.P.</t>
  </si>
  <si>
    <t>12.1.8.007 Otros C.A.P.</t>
  </si>
  <si>
    <t>Tierras Fiscales</t>
  </si>
  <si>
    <t>12.1.8.008 Tierras Fiscales</t>
  </si>
  <si>
    <t>PERMER</t>
  </si>
  <si>
    <t>12.1.8.009 PERMER</t>
  </si>
  <si>
    <t>Ley de bosques Nº 26331</t>
  </si>
  <si>
    <t>12.1.8.010 Ley de bsques N° 26.331</t>
  </si>
  <si>
    <t>inspecciones Ley 1451</t>
  </si>
  <si>
    <t>12.1.8.011 Inspecciones Ley 1451</t>
  </si>
  <si>
    <t xml:space="preserve"> Tasa Caja Previsión Social</t>
  </si>
  <si>
    <t>Caja Previsión Social</t>
  </si>
  <si>
    <t>12.1.8.012 Tasas CPS</t>
  </si>
  <si>
    <t>Tasa Caja de Servicios</t>
  </si>
  <si>
    <t>Caja de Servicios</t>
  </si>
  <si>
    <t>12.1.8.013 Tasas CSS</t>
  </si>
  <si>
    <t>Otros Consejo Agrario Provincial</t>
  </si>
  <si>
    <t>12.1.8.099 Otros Consejo Agrario Provincial</t>
  </si>
  <si>
    <t>Fondo Provincial de Pesca</t>
  </si>
  <si>
    <t>12.1.9.000 Otras Tasas</t>
  </si>
  <si>
    <t>Otras Tasas</t>
  </si>
  <si>
    <t>Tasa Aeropuerto el Calafate</t>
  </si>
  <si>
    <t>12.1.9.001 Tasa Aeropuerto el Calafate</t>
  </si>
  <si>
    <t>PREPAP</t>
  </si>
  <si>
    <t>12.1.9.002 PREPAP</t>
  </si>
  <si>
    <t>Tasas - Ley 2658 Fondo Pcial. de Protección Ambiental</t>
  </si>
  <si>
    <t>12.1.9.004 Tasas - Ley 2658 Fondo Pcial. de Protección Ambiental</t>
  </si>
  <si>
    <t>Otros</t>
  </si>
  <si>
    <t>12.1.9.099 Otros</t>
  </si>
  <si>
    <t>DERECHOS</t>
  </si>
  <si>
    <t>12.2.0.000 DERECHOS</t>
  </si>
  <si>
    <t>12.1.1.004 A.G.V.P</t>
  </si>
  <si>
    <t>Inscripción</t>
  </si>
  <si>
    <t>12.2.1.000 Inscripción</t>
  </si>
  <si>
    <t>Derecho de Inscripción - Secretaría de Ambiente</t>
  </si>
  <si>
    <t>12.2.1.001 Derecho de Inscripción - Secretaría de Ambiente</t>
  </si>
  <si>
    <t>12.2.1.099 Otros</t>
  </si>
  <si>
    <t>Canon</t>
  </si>
  <si>
    <t>12.2.2.000 Canon</t>
  </si>
  <si>
    <t xml:space="preserve">Canon Minero </t>
  </si>
  <si>
    <t xml:space="preserve">12.2.2.001 Canon Minero </t>
  </si>
  <si>
    <t>Secretaria de Turismo</t>
  </si>
  <si>
    <t>12.2.2.002 Secretaria de Turismo</t>
  </si>
  <si>
    <t>Canon Agua Pública</t>
  </si>
  <si>
    <t>12.2.2.003 Canon Agua Pública</t>
  </si>
  <si>
    <t xml:space="preserve">Fondo Provincial de Pesca </t>
  </si>
  <si>
    <t>12.2.2.004 Fondo Provincial de Pesca - Canon fijo</t>
  </si>
  <si>
    <t>Canon Vigiladores e Inst. y Explot. Term.</t>
  </si>
  <si>
    <t>12.2.2.005 Canon Vigiladores e Inst. y Explot. Term.</t>
  </si>
  <si>
    <t>Canon Hidrocarburífero</t>
  </si>
  <si>
    <t>12.2.2.006 Canon Hidrocarburífero</t>
  </si>
  <si>
    <t>Canon de Producción Ley N° 3117</t>
  </si>
  <si>
    <t>12.2.2.007 Canon de Producción Ley N° 3117</t>
  </si>
  <si>
    <t>Canon de Producción Ley N° 3009</t>
  </si>
  <si>
    <t>12.2.2.008 Canon de Producción Ley N° 3009</t>
  </si>
  <si>
    <t>Canon Prórroga Ley 3117</t>
  </si>
  <si>
    <t>12.2.2.009 Canon Prórroga Ley 3117</t>
  </si>
  <si>
    <t>Canon Renta Extraordinaria Ley 3117</t>
  </si>
  <si>
    <t>12.2.2.010 Canon Renta Extraordinaria Ley 3117</t>
  </si>
  <si>
    <t>Canon por Servidumbre Ley 3117</t>
  </si>
  <si>
    <t>12.2.2.011 Canon por Servidumbre Ley 3117</t>
  </si>
  <si>
    <t>Fondo Tecnológico Productivo</t>
  </si>
  <si>
    <t>12.2.2.012 Fondo Tecnológico Productivo</t>
  </si>
  <si>
    <t>Fondo Infraestructura Ley 3117</t>
  </si>
  <si>
    <t>12.2.2.013 Fondo Infraestructura Ley 3117</t>
  </si>
  <si>
    <t>Fondo Catastral</t>
  </si>
  <si>
    <t>12.2.2.014 Fondo Catastral</t>
  </si>
  <si>
    <t>Fondo Fortalecimiento I.E.S.C.</t>
  </si>
  <si>
    <t>12.2.2.015 Fondo Fortalecimiento I.E.S.C.</t>
  </si>
  <si>
    <t>Fondo Fortalecimiento Sec. Trabajo y SS</t>
  </si>
  <si>
    <t>12.2.2.016 Fondo Fortalecimiento Sec. Trabajo y SS</t>
  </si>
  <si>
    <t>Fondo Fortalecimiento -Sub. Medio Ambiente</t>
  </si>
  <si>
    <t>12.2.2.017 Fondo Fortalecimiento -Sub. Medio Ambiente</t>
  </si>
  <si>
    <t>Fondo Capacitación I.E.S.C.</t>
  </si>
  <si>
    <t>12.2.2.018 Fondo Capacitación I.E.S.C.</t>
  </si>
  <si>
    <t>Fondo Capacitación Sec. Trabajo y SS</t>
  </si>
  <si>
    <t>12.2.2.019 Fondo Capacitación Sec. Trabajo y SS</t>
  </si>
  <si>
    <t>Fondo Capacitación Sub. Medio Ambiente</t>
  </si>
  <si>
    <t>12.2.2.020 Fondo Capacitación Sub. Medio Ambiente</t>
  </si>
  <si>
    <t>Canon de Cateo</t>
  </si>
  <si>
    <t>12.2.2.021 Canon de Cateo</t>
  </si>
  <si>
    <t xml:space="preserve">Canon de Riesgo </t>
  </si>
  <si>
    <t xml:space="preserve">12.2.2.022 Canon de Riesgo </t>
  </si>
  <si>
    <t>Fondo Provincial de Pesca - Regalias</t>
  </si>
  <si>
    <t>12.2.2.023 Fondo Provincial de Pesca - Regalias</t>
  </si>
  <si>
    <t>12.2.2.099 Otros</t>
  </si>
  <si>
    <t xml:space="preserve">Otros </t>
  </si>
  <si>
    <t xml:space="preserve">12.2.9.000 Otros </t>
  </si>
  <si>
    <t>PRIMAS</t>
  </si>
  <si>
    <t>12.3.0.000 PRIMAS</t>
  </si>
  <si>
    <t>REGALIAS</t>
  </si>
  <si>
    <t>12.4.0.000 REGALIAS</t>
  </si>
  <si>
    <t>Hidrocarburíferas</t>
  </si>
  <si>
    <t>12.4.1.000 Hidrocarburíferas</t>
  </si>
  <si>
    <t>Petroleras</t>
  </si>
  <si>
    <t>12.4.1.001 Petroleras</t>
  </si>
  <si>
    <t>Gasíferas</t>
  </si>
  <si>
    <t>12.4.1.002 Gasíferas</t>
  </si>
  <si>
    <t xml:space="preserve">Mineras </t>
  </si>
  <si>
    <t xml:space="preserve">12.4.2.000 Mineras </t>
  </si>
  <si>
    <t>Hidroeléctricas</t>
  </si>
  <si>
    <t>12.4.3.000 Hidroeléctricas</t>
  </si>
  <si>
    <t xml:space="preserve">Ingresos por Regalías a Clasificar </t>
  </si>
  <si>
    <t xml:space="preserve">12.4.4.000 Ingresos por Regalías a Clasificar </t>
  </si>
  <si>
    <t>ALQUILERES</t>
  </si>
  <si>
    <t>12.5.0.000 ALQUILERES</t>
  </si>
  <si>
    <t>Alquiler de Inmuebles</t>
  </si>
  <si>
    <t>12.8.1.000 Alquiler de Inmuebles</t>
  </si>
  <si>
    <t>Alquiler de Equipos</t>
  </si>
  <si>
    <t>12.8.2.000 Alquiler de Equipos</t>
  </si>
  <si>
    <t>Otros Alquileres</t>
  </si>
  <si>
    <t>12.8.9.000 Otros Alquileres</t>
  </si>
  <si>
    <t>MULTAS</t>
  </si>
  <si>
    <t>12.6.0.000 MULTAS</t>
  </si>
  <si>
    <t>P/Infracción</t>
  </si>
  <si>
    <t>12.6.1.000 P/Infracción</t>
  </si>
  <si>
    <t>Multas Ministerio de Trabajo</t>
  </si>
  <si>
    <t>12.6.1.001 Multas Ministerio de Trabajo</t>
  </si>
  <si>
    <t>Multas Dirección Provincial de Transporte</t>
  </si>
  <si>
    <t>12.6.1.002 Multas Dirección Provincial de Transporte</t>
  </si>
  <si>
    <t>Multas A.G.V.P.</t>
  </si>
  <si>
    <t>12.6.1.003 Multas A.G.V.P.</t>
  </si>
  <si>
    <t>Multas Fondo Provincial de Pesca</t>
  </si>
  <si>
    <t>12.6.1.004 Multas Fondo Provincial de Pesca</t>
  </si>
  <si>
    <t>Multas Fdo. Revegetación</t>
  </si>
  <si>
    <t>12.6.1.005 Multas Fdo. Revegetación</t>
  </si>
  <si>
    <t>Multas IESC Ley 3117</t>
  </si>
  <si>
    <t>12.6.1.006 Multas IESC Ley 3117</t>
  </si>
  <si>
    <t>Multas Dirección Provincial de Comercio</t>
  </si>
  <si>
    <t>12.6.1.007 Multas Dirección Provincial de Comercio</t>
  </si>
  <si>
    <t>Multas de Minería</t>
  </si>
  <si>
    <t>12.6.1.008 Multas de Minería</t>
  </si>
  <si>
    <t>Multas Fondo de Gestión de Residuos Urbanos Sólidos</t>
  </si>
  <si>
    <t>12.6.1.009 Multas Fondo de Gestión de Residuos Urbanos Sólidos</t>
  </si>
  <si>
    <t>Multas Ley 500 Tribunal de Cuentas</t>
  </si>
  <si>
    <t>12.6.1.010 Multas Ley 500 Tribunal de Cuentas</t>
  </si>
  <si>
    <t>Otras Multas por Infracción</t>
  </si>
  <si>
    <t>12.6.1.099 Otras Multas por Infracción</t>
  </si>
  <si>
    <t>P/Fallos</t>
  </si>
  <si>
    <t>12.6.2.000 P/Fallos</t>
  </si>
  <si>
    <t>Multas por Fallos S/Actos Adm. (Tribunal de Cuentas)</t>
  </si>
  <si>
    <t>12.6.2.001 Multas por Fallos S/Actos Adm. (Tribunal de Cuentas)</t>
  </si>
  <si>
    <t>Otras Multas por Fallos</t>
  </si>
  <si>
    <t>12.6.2.099 Otras Multas por Fallos</t>
  </si>
  <si>
    <t>P/Incumplimientos</t>
  </si>
  <si>
    <t>12.6.3.000 P/Incumplimientos</t>
  </si>
  <si>
    <t>Multas por Incumplimientos - Ministerio de Trabajo.</t>
  </si>
  <si>
    <t>12.6.3.001 Multas por Incumplimientos - Ministerio de Trabajo.</t>
  </si>
  <si>
    <t>Multas por Incumplimientos - Policía de la Provincia.</t>
  </si>
  <si>
    <t>12.6.3.002 Multas por Incumplimientos - Policía de la Provincia.</t>
  </si>
  <si>
    <t>Multas por Incumplimientos (Instituto Provincial de Vivienda</t>
  </si>
  <si>
    <t>12.6.3.003 Multas por Incumplimientos (Instituto Provincial de Vivienda y Urbanismo)</t>
  </si>
  <si>
    <t>Multas por Incumplimientos (EUCOP)</t>
  </si>
  <si>
    <t>12.6.3.004 Multas por Incumplimientos (EUCOP)</t>
  </si>
  <si>
    <t>Otras Multas por Incumplimientos</t>
  </si>
  <si>
    <t>12.6.3.099 Otras Multas por Incumplimientos</t>
  </si>
  <si>
    <t xml:space="preserve">Otras Multas </t>
  </si>
  <si>
    <t xml:space="preserve">12.6.9.000 Otras Multas </t>
  </si>
  <si>
    <t>ARANCELAMIENTO HOSPITALARIO</t>
  </si>
  <si>
    <t>12.7.0.000 ARANCELAMIENTO HOSPITALARIO</t>
  </si>
  <si>
    <t>OTROS NO TRIBUTARIOS</t>
  </si>
  <si>
    <t>12.9.0.000 OTROS NO TRIBUTARIOS</t>
  </si>
  <si>
    <t>Ventas de Pliegos</t>
  </si>
  <si>
    <t>12.9.1.000 Ventas de Pliegos</t>
  </si>
  <si>
    <t>IESC - Auditoría y Control</t>
  </si>
  <si>
    <t>12.9.2.000 IESC - Auditoría y Control</t>
  </si>
  <si>
    <t>IDUV</t>
  </si>
  <si>
    <t>12.9.3.000 IDUV</t>
  </si>
  <si>
    <t>Aporte Especial PAE LLC</t>
  </si>
  <si>
    <t>12.9.7.000 Aporte Especial PAE LLC</t>
  </si>
  <si>
    <t>12.9.8.000 Otros</t>
  </si>
  <si>
    <t>Otros Fondos</t>
  </si>
  <si>
    <t>12.9.6.099 Otros Fondos</t>
  </si>
  <si>
    <t>12.9.9.000 Otros</t>
  </si>
  <si>
    <t>APORTES Y CONTRIBUCIONES (1)</t>
  </si>
  <si>
    <t>APORTES Y CONTRIBUCIONES</t>
  </si>
  <si>
    <t>13.0.0.000 APORTES Y CONTRIBUCIONES (1)</t>
  </si>
  <si>
    <t>A LA SEGURIDAD SOCIAL</t>
  </si>
  <si>
    <t>13.1.0.000 A LA SEGURIDAD SOCIAL</t>
  </si>
  <si>
    <t>Aportes y/o Contribuciones Patronales Caja de Previsión Soci</t>
  </si>
  <si>
    <t>13.1.1.000 Aportes y/o Contribuciones Patronales Caja de Previsión Social</t>
  </si>
  <si>
    <t>Aportes Personales Caja de Previsión Social</t>
  </si>
  <si>
    <t>13.1.2.000 Aportes Personales Caja de Previsión Social</t>
  </si>
  <si>
    <t xml:space="preserve">13.1.3.000 Otros </t>
  </si>
  <si>
    <t>A LA OBRA SOCIAL</t>
  </si>
  <si>
    <t>13.2.0.000 A LA OBRA SOCIAL</t>
  </si>
  <si>
    <t xml:space="preserve">Contribuciones Patronales C.S.S. </t>
  </si>
  <si>
    <t xml:space="preserve">13.2.1.000 Contribuciones Patronales C.S.S. </t>
  </si>
  <si>
    <t>Aportes Personales C.S.S.</t>
  </si>
  <si>
    <t>13.2.2.000 Aportes Personales C.S.S.</t>
  </si>
  <si>
    <t>13.2.3.000 Otros</t>
  </si>
  <si>
    <t>OTRAS ENTIDADES</t>
  </si>
  <si>
    <t>13.3.0.000 OTRAS ENTIDADES</t>
  </si>
  <si>
    <t>VENTA DE BIENES Y SERVICIOS DE ADMINISTRACIONES PÚBLICAS</t>
  </si>
  <si>
    <t>14.0.0.000 VENTA DE BIENES Y SERVICIOS DE ADMINISTRACIONES PÚBLICAS</t>
  </si>
  <si>
    <t>VENTAS DE BIENES</t>
  </si>
  <si>
    <t>14.1.0.000 VENTAS DE BIENES</t>
  </si>
  <si>
    <t>Venta de Bienes</t>
  </si>
  <si>
    <t>14.1.1.000 Venta de Bienes</t>
  </si>
  <si>
    <t>Otras Ventas de Bienes</t>
  </si>
  <si>
    <t>14.1.9.000 Otras Ventas de Bienes</t>
  </si>
  <si>
    <t>VENTA DE SERVICIOS</t>
  </si>
  <si>
    <t>14.2.0.000 VENTA DE SERVICIOS</t>
  </si>
  <si>
    <t>Policía Adicional</t>
  </si>
  <si>
    <t>14.2.1.000 Policía Adicional</t>
  </si>
  <si>
    <t>Boletín Oficial</t>
  </si>
  <si>
    <t>14.2.2.000 Boletín Oficial</t>
  </si>
  <si>
    <t>Fondos de Publicidad LU 14</t>
  </si>
  <si>
    <t>14.2.3.000 Fondos de Publicidad LU 14</t>
  </si>
  <si>
    <t>Canal 9 Publicidad</t>
  </si>
  <si>
    <t>14.2.7.000 Canal 9 Publicidad</t>
  </si>
  <si>
    <t>A.G.V.P.</t>
  </si>
  <si>
    <t>14.2.8.000 A.G.V.P.</t>
  </si>
  <si>
    <t>A.G.V.P. Alquiler de Máquinas y Servicios</t>
  </si>
  <si>
    <t>14.2.8.001 A.G.V.P. Alquiler de Máquinas y Servicios</t>
  </si>
  <si>
    <t>A.G.V.P. Trabajos de Laboratorio</t>
  </si>
  <si>
    <t>14.2.8.002 A.G.V.P. Trabajos de Laboratorio</t>
  </si>
  <si>
    <t>A.G.V.P. Recupero Convenio FOMICRUZ S.E.</t>
  </si>
  <si>
    <t>14.2.8.003 A.G.V.P. Recupero Convenio FOMICRUZ S.E.</t>
  </si>
  <si>
    <t>A.G.V.P. CONVENIO CAPACITACION C.P.E</t>
  </si>
  <si>
    <t>14.2.8.004 A.G.V.P. CONVENIO CAPACITACION C.P.E</t>
  </si>
  <si>
    <t>Escribanía Mayor de Gobierno Honorarios</t>
  </si>
  <si>
    <t>14.2.6.000 Escribanía Mayor de Gobierno Honorarios</t>
  </si>
  <si>
    <t>VTA. DE BS. Y SS. DE LAS ADMINISTRACIONES</t>
  </si>
  <si>
    <t>14.3.0.000 VTA. DE BS. Y SS. DE LAS ADMINISTRACIONES</t>
  </si>
  <si>
    <t>Otras Ventas de Bs. y Servicios</t>
  </si>
  <si>
    <t>14.3.1.000 Otras Ventas de Bs. y Servicios</t>
  </si>
  <si>
    <t>INGRESOS DE OPERACIÓN</t>
  </si>
  <si>
    <t>15.0.0.000 INGRESOS DE OPERACIÓN</t>
  </si>
  <si>
    <t>VENTA BRUTA DE BIENES</t>
  </si>
  <si>
    <t>15.1.0.000 VENTA BRUTA DE BIENES</t>
  </si>
  <si>
    <t>VENTA BRUTA DE SERVICIOS</t>
  </si>
  <si>
    <t>15.2.0.000 VENTA BRUTA DE SERVICIOS</t>
  </si>
  <si>
    <t>Venta de Espacios Publicitarios</t>
  </si>
  <si>
    <t>15.2.1.000 Venta de Espacios Publicitarios</t>
  </si>
  <si>
    <t>Ingresos de Operación Obra Social</t>
  </si>
  <si>
    <t>15.2.2.000 Ingresos de Operación Obra Social</t>
  </si>
  <si>
    <t xml:space="preserve">Otros ingresos de operación </t>
  </si>
  <si>
    <t xml:space="preserve">15.2.9.000 Otros ingresos de operación </t>
  </si>
  <si>
    <t>OTROS INGRESOS DE OPERACION</t>
  </si>
  <si>
    <t>15.9.0.000 OTROS INGRESOS DE OPERACION</t>
  </si>
  <si>
    <t>Ingresos Juegos de Azar</t>
  </si>
  <si>
    <t>15.9.1.000 Ingresos Juegos de Azar</t>
  </si>
  <si>
    <t>L.O.A.S</t>
  </si>
  <si>
    <t>15.9.1.001 L.O.A.S</t>
  </si>
  <si>
    <t>15.9.2.000 Otros</t>
  </si>
  <si>
    <t>Servicios Públicos S.E</t>
  </si>
  <si>
    <t>15.9.2.001 Servicios Públicos S.E</t>
  </si>
  <si>
    <t>FOMICRUZ S.E.</t>
  </si>
  <si>
    <t>15.9.2.002 FOMICRUZ S.E.</t>
  </si>
  <si>
    <t xml:space="preserve">ISPRO </t>
  </si>
  <si>
    <t xml:space="preserve">15.9.2.003 ISPRO </t>
  </si>
  <si>
    <t>RENTAS DE LA PROPIEDAD</t>
  </si>
  <si>
    <t>16.0.0.000 RENTAS DE LA PROPIEDAD</t>
  </si>
  <si>
    <t>INTERESES POR PRÉSTAMOS</t>
  </si>
  <si>
    <t>16.1.0.000 INTERESES POR PRÉSTAMOS</t>
  </si>
  <si>
    <t>Intereses por Préstamos en Moneda Nacional</t>
  </si>
  <si>
    <t>16.1.1.000 Intereses por Préstamos en Moneda Nacional</t>
  </si>
  <si>
    <t>Intereses por Préstamos en Moneda Extranjera</t>
  </si>
  <si>
    <t>16.1.2.000 Intereses por Préstamos en Moneda Extranjera</t>
  </si>
  <si>
    <t>INTERESES POR DEPOSITOS</t>
  </si>
  <si>
    <t>16.2.0.000 INTERESES POR DEPOSITOS</t>
  </si>
  <si>
    <t>Intereses por Depósitos en Moneda Nacional</t>
  </si>
  <si>
    <t>16.2.1.000 Intereses por Depósitos en Moneda Nacional</t>
  </si>
  <si>
    <t>Intereses por Depósitos en Moneda Extranjera</t>
  </si>
  <si>
    <t>16.2.2.000 Intereses por Depósitos en Moneda Extranjera</t>
  </si>
  <si>
    <t>INTERESES POR TITULOS Y VALORES</t>
  </si>
  <si>
    <t>16.3.0.000 INTERESES POR TITULOS Y VALORES</t>
  </si>
  <si>
    <t>Intereses por Títulos y Valores en Moneda Nacional</t>
  </si>
  <si>
    <t>16.3.1.000 Intereses por Títulos y Valores en Moneda Nacional</t>
  </si>
  <si>
    <t>Intereses por Títulos y Valores en Moneda Extranjera</t>
  </si>
  <si>
    <t>16.3.2.000 Intereses por Títulos y Valores en Moneda Extranjera</t>
  </si>
  <si>
    <t>UTILIDADES POR INVERSIONES EMPRESARIALES</t>
  </si>
  <si>
    <t>16.4.0.000 UTILIDADES POR INVERSIONES EMPRESARIALES</t>
  </si>
  <si>
    <t>Dividendos Banco Santa Cruz</t>
  </si>
  <si>
    <t>16.4.1.000 UTILIDADES POR INVERSIONES EMPRESARIALES</t>
  </si>
  <si>
    <t>ARRENDAMIENTO DE TIERRAS Y TERRENOS</t>
  </si>
  <si>
    <t>16.5.0.000 ARRENDAMIENTO DE TIERRAS Y TERRENOS</t>
  </si>
  <si>
    <t>RENTAS SOBRE BIENES INTANGIBLES</t>
  </si>
  <si>
    <t>16.6.0.000 RENTAS SOBRE BIENES INTANGIBLES</t>
  </si>
  <si>
    <t>TRANSFERENCIAS CORRIENTES</t>
  </si>
  <si>
    <t>17.0.0.000 TRANSFERENCIAS CORRIENTES</t>
  </si>
  <si>
    <t>DEL SECTOR PRIVADO</t>
  </si>
  <si>
    <t>17.1.0.000 DEL SECTOR PRIVADO</t>
  </si>
  <si>
    <t>De Unidades Familiares</t>
  </si>
  <si>
    <t>17.1.1.000 De Unidades Familiares</t>
  </si>
  <si>
    <t>De Instituciones Privadas Sin Fines De Lucro</t>
  </si>
  <si>
    <t>17.1.2.000 De Instituciones Privadas Sin Fines De Lucro</t>
  </si>
  <si>
    <t>De Empresas Privadas</t>
  </si>
  <si>
    <t>17.1.3.000 De Empresas Privadas</t>
  </si>
  <si>
    <t>DE LA ADMINISTRACION NACIONAL</t>
  </si>
  <si>
    <t>17.2.0.000 DE LA ADMINISTRACION NACIONAL</t>
  </si>
  <si>
    <t>De Administración Central Nacional</t>
  </si>
  <si>
    <t>17.2.1.000 De Administración Central Nacional</t>
  </si>
  <si>
    <t xml:space="preserve">Ministerio del Interior </t>
  </si>
  <si>
    <t xml:space="preserve">17.2.1.001 Ministerio del Interior </t>
  </si>
  <si>
    <t>Ministerio de Economía y Finanzas Públicas</t>
  </si>
  <si>
    <t>17.2.1.002 Ministerio de Economía y Finanzas Públicas</t>
  </si>
  <si>
    <t>Ministerio de Desarrollo Social</t>
  </si>
  <si>
    <t>17.2.1.003 Ministerio de Desarrollo Social</t>
  </si>
  <si>
    <t>Ministerio de Salud</t>
  </si>
  <si>
    <t>17.2.1.004 Ministerio de Salud</t>
  </si>
  <si>
    <t>Ministerio de Trabajo, Empleo y Seguridad Social</t>
  </si>
  <si>
    <t>17.2.1.005 Ministerio de Trabajo, Empleo y Seguridad Social</t>
  </si>
  <si>
    <t>Ministerio de Educación</t>
  </si>
  <si>
    <t>17.2.1.006 Ministerio de Educación</t>
  </si>
  <si>
    <t>Ministerio de Ciencia, Tecnología e Innovación Productiva</t>
  </si>
  <si>
    <t>17.2.1.007 Ministerio de Ciencia, Tecnología e Innovación Productiva</t>
  </si>
  <si>
    <t>Ministerio de Industria</t>
  </si>
  <si>
    <t>17.2.1.008 Ministerio de Industria</t>
  </si>
  <si>
    <t>Ministerio de Agricultura, Ganadería y Pesca</t>
  </si>
  <si>
    <t>17.2.1.009 Ministerio de Agricultura, Ganadería y Pesca</t>
  </si>
  <si>
    <t>Ministerio de Planificación Federal, Inversión Pública y Ser</t>
  </si>
  <si>
    <t>17.2.1.010 Ministerio de Planificación Federal, Inversión Pública y Servicios</t>
  </si>
  <si>
    <t>Ministerio de Turismo</t>
  </si>
  <si>
    <t>17.2.1.011 Ministerio de Turismo</t>
  </si>
  <si>
    <t>Ministerio de Cultura</t>
  </si>
  <si>
    <t>17.2.1.012 Ministerio de Cultura</t>
  </si>
  <si>
    <t>Ministerio de Justicia y Derechos Humanos</t>
  </si>
  <si>
    <t>17.2.1.013 Ministerio de Justicia y Derechos Humanos</t>
  </si>
  <si>
    <t>Ministerio de Seguridad</t>
  </si>
  <si>
    <t>17.2.1.014 Ministerio de Seguridad</t>
  </si>
  <si>
    <t>Ministerio de Defensa</t>
  </si>
  <si>
    <t>17.2.1.015 Ministerio de Defensa</t>
  </si>
  <si>
    <t>Jefatura de Gabinete de Ministros</t>
  </si>
  <si>
    <t>17.2.1.016 Jefatura de Gabinete de Ministros</t>
  </si>
  <si>
    <t xml:space="preserve">Ministerio de Relaciones Exteriores, Comercio Internacional </t>
  </si>
  <si>
    <t>17.2.1.017 Ministerio de Relaciones Exteriores, Comercio Internacional y Culto</t>
  </si>
  <si>
    <t>FO.NA.PE.</t>
  </si>
  <si>
    <t>17.2.1.018 FO.NA.PE.</t>
  </si>
  <si>
    <t>Pacto Fiscal</t>
  </si>
  <si>
    <t>17.2.1.019 PACTO FISCAL</t>
  </si>
  <si>
    <t>Ingresos 13 %</t>
  </si>
  <si>
    <t xml:space="preserve">17.2.1.020 13 % </t>
  </si>
  <si>
    <t xml:space="preserve">17.2.1.021 ANSES </t>
  </si>
  <si>
    <t>De Otros Organismos de Adm. Central Nacional</t>
  </si>
  <si>
    <t>17.2.1.099 De Otros Organismos de Adm. Central Nacional</t>
  </si>
  <si>
    <t>De Organismos Descentralizados Nacionales</t>
  </si>
  <si>
    <t>17.2.2.000 De Organismos Descentralizados Nacionales</t>
  </si>
  <si>
    <t>Ente Nacional de Obras Hídricas de Saneamiento (ENHOSA)</t>
  </si>
  <si>
    <t>17.2.2.001 Ente Nacional de Obras Hídricas de Saneamiento (ENHOSA)</t>
  </si>
  <si>
    <t>Instituto Nacional de Asociativismo y Economía Social (INAES</t>
  </si>
  <si>
    <t>17.2.2.002 Instituto Nacional de Asociativismo y Economía Social (INAES)</t>
  </si>
  <si>
    <t>Dirección Nacional de Vialidad</t>
  </si>
  <si>
    <t>17.2.2.003 Dirección Nacional de Vialidad</t>
  </si>
  <si>
    <t>De Otros Organismos Descentralizados de Administración Nacio</t>
  </si>
  <si>
    <t>17.2.2.099 De Otros Organismos Descentralizados de Administración Nacional</t>
  </si>
  <si>
    <t>De Seguridad Social Nacional</t>
  </si>
  <si>
    <t>17.2.3.000 De Seguridad Social Nacional</t>
  </si>
  <si>
    <t>De Otras Instituciones Públicas Nacionales</t>
  </si>
  <si>
    <t>17.2.7.000 De Otras Instituciones Públicas Nacionales</t>
  </si>
  <si>
    <t>DE INSTITUCIONES FINANCIERAS NACIONALES</t>
  </si>
  <si>
    <t>17.3.0.000 DE INSTITUCIONES FINANCIERAS NACIONALES</t>
  </si>
  <si>
    <t>0 De instituciones públicas financieras nacionales</t>
  </si>
  <si>
    <t>000</t>
  </si>
  <si>
    <t>17.3.1.0.000 De instituciones públicas financieras nacionales</t>
  </si>
  <si>
    <t>0 DE INSTITUCIONES PÚBLICAS NO FINANCIERAS</t>
  </si>
  <si>
    <t>17.4.0.0.000 DE INSTITUCIONES PÚBLICAS NO FINANCIERAS</t>
  </si>
  <si>
    <t>0 De empresas públicas no financieras</t>
  </si>
  <si>
    <t>17.4.1.0.000 De empresas públicas no financieras</t>
  </si>
  <si>
    <t>0 De empresas públicas multinacionales</t>
  </si>
  <si>
    <t>17.4.2.0.000 De empresas públicas multinacionales</t>
  </si>
  <si>
    <t>De fondos fiduciarios y otros entes del sector público no fi</t>
  </si>
  <si>
    <t>17.4.9.000 De fondos fiduciarios y otros entes del sector público no financieros</t>
  </si>
  <si>
    <t>DE GOBIERNOS E INSTITUCIONES PROVINCIALES Y MUNICIPALES</t>
  </si>
  <si>
    <t>17.5.0.000 DE GOBIERNOS E INSTITUCIONES PROVINCIALES Y MUNICIPALES</t>
  </si>
  <si>
    <t>De gobiernos provinciales</t>
  </si>
  <si>
    <t>17.5.1.000 De gobiernos provinciales</t>
  </si>
  <si>
    <t>De instituciones públicas financieras provinciales</t>
  </si>
  <si>
    <t>17.5.2.000 De instituciones públicas financieras provinciales</t>
  </si>
  <si>
    <t>De empresas públicas no financieras provinciales</t>
  </si>
  <si>
    <t>17.5.3.000 De empresas públicas no financieras provinciales</t>
  </si>
  <si>
    <t>De otras instituciones públicas provinciales</t>
  </si>
  <si>
    <t>17.5.4.000 De otras instituciones públicas provinciales</t>
  </si>
  <si>
    <t>De gobiernos municipales</t>
  </si>
  <si>
    <t>17.5.6.000 De gobiernos municipales</t>
  </si>
  <si>
    <t>De instituciones públicas financieras municipales</t>
  </si>
  <si>
    <t>17.5.7.000 De instituciones públicas financieras municipales</t>
  </si>
  <si>
    <t>De empresas públicas no financieras municipales</t>
  </si>
  <si>
    <t>17.5.8.000 De empresas públicas no financieras municipales</t>
  </si>
  <si>
    <t>De otras instituciones públicas municipales</t>
  </si>
  <si>
    <t>17.5.9.000 De otras instituciones públicas municipales</t>
  </si>
  <si>
    <t>DEL SECTOR EXTERNO</t>
  </si>
  <si>
    <t>17.6.0.000 DEL SECTOR EXTERNO</t>
  </si>
  <si>
    <t>De gobiernos extranjeros</t>
  </si>
  <si>
    <t>17.6.1.000 De gobiernos extranjeros</t>
  </si>
  <si>
    <t>De organismos internacionales</t>
  </si>
  <si>
    <t>17.6.2.000 De organismos internacionales</t>
  </si>
  <si>
    <t>Del sector privado extranjero</t>
  </si>
  <si>
    <t>17.6.3.000 Del sector privado extranjero</t>
  </si>
  <si>
    <t>RECURSOS PROPIOS DE CAPITAL</t>
  </si>
  <si>
    <t>21.0.0.000 RECURSOS PROPIOS DE CAPITAL</t>
  </si>
  <si>
    <t>VENTA DE ACTIVOS</t>
  </si>
  <si>
    <t>21.1.0.000 VENTA DE ACTIVOS</t>
  </si>
  <si>
    <t>Venta de tierras y terrenos</t>
  </si>
  <si>
    <t>21.1.1.000 Venta de tierras y terrenos</t>
  </si>
  <si>
    <t>Venta de edificios e instalaciones</t>
  </si>
  <si>
    <t>21.1.2.000 Venta de edificios e instalaciones</t>
  </si>
  <si>
    <t>Venta de maquinarias y equipos</t>
  </si>
  <si>
    <t>21.1.3.000 Venta de maquinarias y equipos</t>
  </si>
  <si>
    <t>Venta de activos intangibles</t>
  </si>
  <si>
    <t>21.1.7.000 Venta de activos intangibles</t>
  </si>
  <si>
    <t>Venta de equipos de seguridad</t>
  </si>
  <si>
    <t>21.1.8.000 Venta de equipos de seguridad</t>
  </si>
  <si>
    <t>Venta de libros, revistas y otros coleccionables</t>
  </si>
  <si>
    <t>21.1.6.000 Venta de libros, revistas y otros coleccionables</t>
  </si>
  <si>
    <t>Venta de semovientes</t>
  </si>
  <si>
    <t>21.1.7.000 Venta de semovientes</t>
  </si>
  <si>
    <t xml:space="preserve">Venta de otros bienes </t>
  </si>
  <si>
    <t xml:space="preserve">21.1.9.000 Venta de otros bienes </t>
  </si>
  <si>
    <t>INCREMENTO DE LA DEPRECIACION Y AMORTIZACION ACUMULADA</t>
  </si>
  <si>
    <t>21.3.0.000 INCREMENTO DE LA DEPRECIACION Y AMORTIZACION ACUMULADA</t>
  </si>
  <si>
    <t>Depreciación acumulada</t>
  </si>
  <si>
    <t>21.3.1.000 Depreciación acumulada</t>
  </si>
  <si>
    <t>Amortización acumulada</t>
  </si>
  <si>
    <t>21.3.2.000 Amortización acumulada</t>
  </si>
  <si>
    <t>TRANSFERENCIAS DE CAPITAL</t>
  </si>
  <si>
    <t>22.0.0.000 TRANSFERENCIAS DE CAPITAL</t>
  </si>
  <si>
    <t>22.1.0.000 DEL SECTOR PRIVADO</t>
  </si>
  <si>
    <t>De unidades familiares</t>
  </si>
  <si>
    <t>22.1.1.000 De unidades familiares</t>
  </si>
  <si>
    <t>De instituciones privadas sin fines de lucro</t>
  </si>
  <si>
    <t>22.1.2.000 De instituciones privadas sin fines de lucro</t>
  </si>
  <si>
    <t>De empresas privadas</t>
  </si>
  <si>
    <t>22.1.3.000 De empresas privadas</t>
  </si>
  <si>
    <t>22.2.0.000 DE LA ADMINISTRACION NACIONAL</t>
  </si>
  <si>
    <t>De la Administración Central Nacional</t>
  </si>
  <si>
    <t>22.2.1.000 De la Administración Central Nacional</t>
  </si>
  <si>
    <t>Ministerio del Interior y Transporte</t>
  </si>
  <si>
    <t>22.2.1.001 Ministerio del Interior y Transporte</t>
  </si>
  <si>
    <t>22.2.1.002 Ministerio de Economía y Finanzas Públicas</t>
  </si>
  <si>
    <t>22.2.1.003 Ministerio de Desarrollo Social</t>
  </si>
  <si>
    <t>22.2.1.004 Ministerio de Salud</t>
  </si>
  <si>
    <t>22.2.1.005 Ministerio de Trabajo, Empleo y Seguridad Social</t>
  </si>
  <si>
    <t>22.2.1.006 Ministerio de Educación</t>
  </si>
  <si>
    <t>22.2.1.007 Ministerio de Ciencia, Tecnología e Innovación Productiva</t>
  </si>
  <si>
    <t>22.2.1.008 Ministerio de Industria</t>
  </si>
  <si>
    <t>22.2.1.009 Ministerio de Agricultura, Ganadería y Pesca</t>
  </si>
  <si>
    <t>22.2.1.010 Ministerio de Planificación Federal, Inversión Pública y Servicios</t>
  </si>
  <si>
    <t>22.2.1.011 Ministerio de Turismo</t>
  </si>
  <si>
    <t>22.2.1.012 Ministerio de Cultura</t>
  </si>
  <si>
    <t>22.2.1.013 Ministerio de Justicia y Derechos Humanos</t>
  </si>
  <si>
    <t>22.2.1.014 Ministerio de Seguridad</t>
  </si>
  <si>
    <t>22.2.1.015 Ministerio de Defensa</t>
  </si>
  <si>
    <t>22.2.1.016 Jefatura de Gabinete de Ministros</t>
  </si>
  <si>
    <t>22.2.1.017 Ministerio de Relaciones Exteriores, Comercio Internacional y Culto</t>
  </si>
  <si>
    <t>Compensación inciso a) apartado II inciso a) Ley 27.429 Cons</t>
  </si>
  <si>
    <t>22.2.1.018 Compensación Ley 27.429 y mod. Consenso Fiscal</t>
  </si>
  <si>
    <t>De Otros Organismos de Administración Central Nacional</t>
  </si>
  <si>
    <t>22.2.1.099 De Otros Organismos de Administración Central Nacional</t>
  </si>
  <si>
    <t>22.2.2.000 De Organismos Descentralizados Nacionales</t>
  </si>
  <si>
    <t>22.2.2.001 Ente Nacional de Obras Hídricas de Saneamiento (ENHOSA)</t>
  </si>
  <si>
    <t>22.2.2.002 Instituto Nacional de Asociativismo y Economía Social (INAES)</t>
  </si>
  <si>
    <t>22.2.2.003 Dirección Nacional de Vialidad</t>
  </si>
  <si>
    <t xml:space="preserve">I.N.TA. </t>
  </si>
  <si>
    <t xml:space="preserve">22.2.2.004 I.N.TA. </t>
  </si>
  <si>
    <t>22.2.2.099 De Otros Organismos Descentralizados de Administración Nacional</t>
  </si>
  <si>
    <t>e la seguridad social nacional</t>
  </si>
  <si>
    <t>22.2.3.000De la seguridad social nacional</t>
  </si>
  <si>
    <t>De la seguridad social nacional</t>
  </si>
  <si>
    <t>De otras instituciones públicas nacionales</t>
  </si>
  <si>
    <t>22.2.7.000 De otras instituciones públicas nacionales</t>
  </si>
  <si>
    <t>DE INSTITUCIONES PÚBLICAS FINANCIERAS</t>
  </si>
  <si>
    <t>22.3.0.000 DE INSTITUCIONES PÚBLICAS FINANCIERAS</t>
  </si>
  <si>
    <t>De instituciones públicas financieras</t>
  </si>
  <si>
    <t>22.3.1.000 De instituciones públicas financieras</t>
  </si>
  <si>
    <t>DE INSTITUCIONES PÚBLICAS NO FINANCIERAS</t>
  </si>
  <si>
    <t>22.4.0.000 DE INSTITUCIONES PÚBLICAS NO FINANCIERAS</t>
  </si>
  <si>
    <t>De empresas públicas no financieras</t>
  </si>
  <si>
    <t>22.4.1.000 De empresas públicas no financieras</t>
  </si>
  <si>
    <t>De empresas públicas multinacionales</t>
  </si>
  <si>
    <t>22.4.2.000 De empresas públicas multinacionales</t>
  </si>
  <si>
    <t>22.4.9.000 De fondos fiduciarios y otros entes del sector público no financiero</t>
  </si>
  <si>
    <t>22.5.0.000 DE GOBIERNOS E INSTITUCIONES PROVINCIALES Y MUNICIPALES</t>
  </si>
  <si>
    <t>22.5.1.000 De gobiernos provinciales</t>
  </si>
  <si>
    <t>22.5.2.000 De instituciones públicas financieras provinciales</t>
  </si>
  <si>
    <t>22.5.3.000 De empresas públicas no financieras provinciales</t>
  </si>
  <si>
    <t>22.5.7.000 De otras instituciones públicas provinciales</t>
  </si>
  <si>
    <t>22.5.6.000 De gobiernos municipales</t>
  </si>
  <si>
    <t>22.5.7.000 De instituciones públicas financieras municipales</t>
  </si>
  <si>
    <t>22.5.8.000 De empresas públicas no financieras municipales</t>
  </si>
  <si>
    <t>22.5.9.000 De otras instituciones públicas municipales</t>
  </si>
  <si>
    <t>22.6.0.000 DEL SECTOR EXTERNO</t>
  </si>
  <si>
    <t>22.6.1.000 De gobiernos extranjeros</t>
  </si>
  <si>
    <t>22.6.2.000 De organismos internacionales</t>
  </si>
  <si>
    <t>22.6.3.000 Del sector privado extranjero</t>
  </si>
  <si>
    <t>VENTA DE TÍTULOS Y VALORES</t>
  </si>
  <si>
    <t>31.0.0.000 VENTA DE TÍTULOS Y VALORES</t>
  </si>
  <si>
    <t>VENTA DE TITULOS Y VALORES EN MONEDA NACIONAL</t>
  </si>
  <si>
    <t>31.1.0.000 VENTA DE TITULOS Y VALORES EN MONEDA NACIONAL</t>
  </si>
  <si>
    <t>VENTA DE TITULOS Y VALORES EN MONEDA EXTRANJERA</t>
  </si>
  <si>
    <t>31.2.0.000 VENTA DE TITULOS Y VALORES EN MONEDA EXTRANJERA</t>
  </si>
  <si>
    <t>VENTA DE ACCIONES Y PARTICIPACIONES DE CAPITAL</t>
  </si>
  <si>
    <t>32.0.0.000 VENTA DE ACCIONES Y PARTICIPACIONES DE CAPITAL</t>
  </si>
  <si>
    <t>DE EMPRESAS PRIVADAS NACIONALES</t>
  </si>
  <si>
    <t>32.1.0.000 DE EMPRESAS PRIVADAS NACIONALES</t>
  </si>
  <si>
    <t>32.2.0.000 DE INSTITUCIONES PÚBLICAS FINANCIERAS</t>
  </si>
  <si>
    <t>DE EMPRESAS PÚBLICAS NO FINANCIERAS</t>
  </si>
  <si>
    <t>32.3.0.000 DE EMPRESAS PÚBLICAS NO FINANCIERAS</t>
  </si>
  <si>
    <t>DE EMPRESAS PÚBLICAS MULTINACIONALES</t>
  </si>
  <si>
    <t>32.4.0.000 DE EMPRESAS PÚBLICAS MULTINACIONALES</t>
  </si>
  <si>
    <t>DE ORGANISMOS INTERNACIONALES</t>
  </si>
  <si>
    <t>32.5.0.000 DE ORGANISMOS INTERNACIONALES</t>
  </si>
  <si>
    <t>DE OTRAS EMPRESAS DEL SECTOR EXTERNO</t>
  </si>
  <si>
    <t>32.6.0.000 DE OTRAS EMPRESAS DEL SECTOR EXTERNO</t>
  </si>
  <si>
    <t>RECUPERACIÓN DE PRÉSTAMOS DE CORTO PLAZO</t>
  </si>
  <si>
    <t>33.0.0.000 RECUPERACIÓN DE PRÉSTAMOS DE CORTO PLAZO</t>
  </si>
  <si>
    <t>33.1.0.000 DEL SECTOR PRIVADO</t>
  </si>
  <si>
    <t>Planes Vs.</t>
  </si>
  <si>
    <t>33.1.1.000 Planes Vs.</t>
  </si>
  <si>
    <t>Recupero Convenio B.P.S.C.</t>
  </si>
  <si>
    <t>33.1.2.000 Recupero Convenio B.P.S.C.</t>
  </si>
  <si>
    <t xml:space="preserve">Recupero VIVIPLAN </t>
  </si>
  <si>
    <t xml:space="preserve">33.1.3.000 Recupero VIVIPLAN </t>
  </si>
  <si>
    <t xml:space="preserve">Recupero Líneas de Crédito Hipotecario </t>
  </si>
  <si>
    <t xml:space="preserve">33.1.4.000 Recupero Líneas de Crédito Hipotecario </t>
  </si>
  <si>
    <t>Otros Recupero del Sector Privado</t>
  </si>
  <si>
    <t>33.1.9.000 Otros Recupero del Sector Privado</t>
  </si>
  <si>
    <t>SECTOR PÚBLICO NACIONAL</t>
  </si>
  <si>
    <t>33.2.0.000 SECTOR PÚBLICO NACIONAL</t>
  </si>
  <si>
    <t>33.2.1.000 De la Administración Central Nacional</t>
  </si>
  <si>
    <t>33.2.2.000 De Organismos Descentralizados Nacionales</t>
  </si>
  <si>
    <t>De Instituciones de Seguridad Social Nacionales</t>
  </si>
  <si>
    <t>33.2.3.000 De Instituciones de Seguridad Social Nacionales</t>
  </si>
  <si>
    <t>33.2.7.000 De Otras Instituciones Públicas Nacionales</t>
  </si>
  <si>
    <t>SECTOR PÚBLICO PROVINCIAL</t>
  </si>
  <si>
    <t>33.3.0.000 SECTOR PÚBLICO PROVINCIAL</t>
  </si>
  <si>
    <t>De la Administración Central Provincial</t>
  </si>
  <si>
    <t>33.3.1.000 De la Administración Central Provincial</t>
  </si>
  <si>
    <t>De Organismos Descentralizados Provinciales</t>
  </si>
  <si>
    <t>33.3.2.000 De Organismos Descentralizados Provinciales</t>
  </si>
  <si>
    <t>De Instituciones de Seguridad Social Provinciales</t>
  </si>
  <si>
    <t>33.3.3.000 De Instituciones de Seguridad Social Provinciales</t>
  </si>
  <si>
    <t>De Otras Instituciones Públicas Provinciales</t>
  </si>
  <si>
    <t>33.3.7.000 De Otras Instituciones Públicas Provinciales</t>
  </si>
  <si>
    <t>DE MUNICIPALIDADES</t>
  </si>
  <si>
    <t>33.4.0.000 DE MUNICIPALIDADES</t>
  </si>
  <si>
    <t>DE INSTITUCIONES PÚBLICA FINANCIERAS</t>
  </si>
  <si>
    <t>33.6.0.000 DE INSTITUCIONES PÚBLICA FINANCIERAS</t>
  </si>
  <si>
    <t>DE EMPRESAS PÚBLICAS NO FINACIERAS</t>
  </si>
  <si>
    <t>33.7.0.000 DE EMPRESAS PÚBLICAS NO FINACIERAS</t>
  </si>
  <si>
    <t>DE FONDOS FIDUCIARIOS Y OTROS ENTES</t>
  </si>
  <si>
    <t>33.8.0.000 DE FONDOS FIDUCIARIOS Y OTROS ENTES</t>
  </si>
  <si>
    <t>33.9.0.000 DEL SECTOR EXTERNO</t>
  </si>
  <si>
    <t>RECUPERACIÓN DE PRÉSTAMOS DE LARGO PLAZO</t>
  </si>
  <si>
    <t>34.0.0.000 RECUPERACIÓN DE PRÉSTAMOS DE LARGO PLAZO</t>
  </si>
  <si>
    <t>34.1.0.000 DEL SECTOR PRIVADO</t>
  </si>
  <si>
    <t>Recupero Planes Vs.</t>
  </si>
  <si>
    <t>34.1.1.000 Recupero Planes Vs.</t>
  </si>
  <si>
    <t>34.1.2.000 Recupero Convenio B.P.S.C.</t>
  </si>
  <si>
    <t xml:space="preserve">34.1.3.000 Recupero VIVIPLAN </t>
  </si>
  <si>
    <t xml:space="preserve">34.1.4.000 Recupero Líneas de Crédito Hipotecario </t>
  </si>
  <si>
    <t>34.1.9.000 Otros Recupero del Sector Privado</t>
  </si>
  <si>
    <t>34.2.0.000 SECTOR PÚBLICO NACIONAL</t>
  </si>
  <si>
    <t>34.2.1.000 De la Administración Central Nacional</t>
  </si>
  <si>
    <t>34.2.2.000 De Organismos Descentralizados Nacionales</t>
  </si>
  <si>
    <t>34.2.3.000 De Instituciones de Seguridad Social Nacionales</t>
  </si>
  <si>
    <t>34.2.7.000 De Otras Instituciones Públicas Nacionales</t>
  </si>
  <si>
    <t>34.3.0.000 SECTOR PÚBLICO PROVINCIAL</t>
  </si>
  <si>
    <t>34.3.1.000 De la Administración Central Provincial</t>
  </si>
  <si>
    <t>34.3.2.000 De Organismos Descentralizados Provinciales</t>
  </si>
  <si>
    <t>34.3.3.000 De Instituciones de Seguridad Social Provinciales</t>
  </si>
  <si>
    <t>34.3.7.000 De Otras Instituciones Públicas Provinciales</t>
  </si>
  <si>
    <t>34.7.0.000 DE MUNICIPALIDADES</t>
  </si>
  <si>
    <t>34.6.0.000 DE INSTITUCIONES PÚBLICA FINANCIERAS</t>
  </si>
  <si>
    <t>34.7.0.000 DE EMPRESAS PÚBLICAS NO FINACIERAS</t>
  </si>
  <si>
    <t>34.8.0.000 DE FONDOS FIDUCIARIOS Y OTROS ENTES</t>
  </si>
  <si>
    <t>34.9.0.000 DEL SECTOR EXTERNO</t>
  </si>
  <si>
    <t>DISMINUCIÓN DE OTROS ACTIVOS FINANCIEROS</t>
  </si>
  <si>
    <t>35.0.0.000 DISMINUCIÓN DE OTROS ACTIVOS FINANCIEROS</t>
  </si>
  <si>
    <t>DISMINUCION DE DISPONIBILIDADES</t>
  </si>
  <si>
    <t>35.1.0.000 DISMINUCION DE DISPONIBILIDADES</t>
  </si>
  <si>
    <t>De Caja y Bancos</t>
  </si>
  <si>
    <t>35.1.1.000 De Caja y Bancos</t>
  </si>
  <si>
    <t>De Caja y Bancos Libre Disponibilidad</t>
  </si>
  <si>
    <t>35.1.1.001 De Caja y Bancos Libre Disponibilidad</t>
  </si>
  <si>
    <t>De Caja y Bancos A.E.</t>
  </si>
  <si>
    <t>35.1.1.002 De Caja y Bancos A.E.</t>
  </si>
  <si>
    <t>INVERSIONES FINANCIERAS</t>
  </si>
  <si>
    <t>35.2.0.000 INVERSIONES FINANCIERAS</t>
  </si>
  <si>
    <t>De Inversiones Financieras temporarias</t>
  </si>
  <si>
    <t>35.2.1.000 De Inversiones Financieras temporarias</t>
  </si>
  <si>
    <t>CUENTAS A COBRAR COMERCIALES</t>
  </si>
  <si>
    <t>35.3.0.000 CUENTAS A COBRAR COMERCIALES</t>
  </si>
  <si>
    <t>Cuentas a Cobrar Comerciales a Corto Plazo</t>
  </si>
  <si>
    <t>35.3.1.000 Cuentas a Cobrar Comerciales a Corto Plazo</t>
  </si>
  <si>
    <t>Cuentas a cobrar comerciales a largo plazo</t>
  </si>
  <si>
    <t>35.3.2.000 Cuentas a cobrar comerciales a largo plazo</t>
  </si>
  <si>
    <t>OTRAS CUENTAS A COBRAR</t>
  </si>
  <si>
    <t>35.4.0.000 OTRAS CUENTAS A COBRAR</t>
  </si>
  <si>
    <t>Otras cuentas a cobrar a corto plazo</t>
  </si>
  <si>
    <t>35.4.1.000 Otras cuentas a cobrar a corto plazo</t>
  </si>
  <si>
    <t>Otras cuentas a cobrar a largo plazo</t>
  </si>
  <si>
    <t>35.4.2.000 Otras cuentas a cobrar a largo plazo</t>
  </si>
  <si>
    <t>DOCUMENTOS COMERCIALES A COBRAR</t>
  </si>
  <si>
    <t>35.5.0.000 DOCUMENTOS COMERCIALES A COBRAR</t>
  </si>
  <si>
    <t xml:space="preserve"> Documentos comerciales a cobrar a corto plazo</t>
  </si>
  <si>
    <t>35.5.1.0000 Documentos comerciales a cobrar a corto plazo</t>
  </si>
  <si>
    <t>Documentos comerciales a cobrar a largo plazo</t>
  </si>
  <si>
    <t>35.5.2.000 Documentos comerciales a cobrar a largo plazo</t>
  </si>
  <si>
    <t>OTROS DOCUMENTOS A COBRAR</t>
  </si>
  <si>
    <t>35.6.0.000 OTROS DOCUMENTOS A COBRAR</t>
  </si>
  <si>
    <t>Otros documentos a cobrar a corto plazo</t>
  </si>
  <si>
    <t>35.6.1.000 Otros documentos a cobrar a corto plazo</t>
  </si>
  <si>
    <t>Otros documentos a cobrar a largo plazo</t>
  </si>
  <si>
    <t>35.6.2.000 Otros documentos a cobrar a largo plazo</t>
  </si>
  <si>
    <t>ADELANTOS A PROVEEDORES Y CONTRATISTAS</t>
  </si>
  <si>
    <t>35.7.0.000 ADELANTOS A PROVEEDORES Y CONTRATISTAS</t>
  </si>
  <si>
    <t>Adelantos a proveedores y contratistas a corto plazo</t>
  </si>
  <si>
    <t>35.7.1.000 Adelantos a proveedores y contratistas a corto plazo</t>
  </si>
  <si>
    <t>Adelantos a proveedores y contratistas a largo plazo</t>
  </si>
  <si>
    <t>35.7.2.000 Adelantos a proveedores y contratistas a largo plazo</t>
  </si>
  <si>
    <t>ACTIVOS DIFERIDOS</t>
  </si>
  <si>
    <t>35.8.0.000 ACTIVOS DIFERIDOS</t>
  </si>
  <si>
    <t>Activos diferidos a corto plazo</t>
  </si>
  <si>
    <t>35.8.1.000 Activos diferidos a corto plazo</t>
  </si>
  <si>
    <t>Activos diferidos a largo plazo</t>
  </si>
  <si>
    <t>35.8.2.000 Activos diferidos a largo plazo</t>
  </si>
  <si>
    <t>OTROS ACTIVOS</t>
  </si>
  <si>
    <t>35.9.0.000 OTROS ACTIVOS</t>
  </si>
  <si>
    <t>COLOCACIÓN DE DEUDA</t>
  </si>
  <si>
    <t>36.0.0.000 COLOCACIÓN DE DEUDA</t>
  </si>
  <si>
    <t>DEUDA EN MONEDA NACIONAL</t>
  </si>
  <si>
    <t>36.1.0.000 DEUDA EN MONEDA NACIONAL</t>
  </si>
  <si>
    <t>Colocación de deuda en moneda nacional a corto plazo</t>
  </si>
  <si>
    <t>36.1.1.000 Colocación de deuda en moneda nacional a corto plazo</t>
  </si>
  <si>
    <t>Colocación de deuda en moneda nacional a largo plazo</t>
  </si>
  <si>
    <t>36.1.2.000 Colocación de deuda en moneda nacional a largo plazo</t>
  </si>
  <si>
    <t>Bonos consolidados en moneda nacional PROR I</t>
  </si>
  <si>
    <t>36.1.2.001 Bonos consolidados en moneda nacional PROR I</t>
  </si>
  <si>
    <t>Bonos consolidados en pesos PROR II</t>
  </si>
  <si>
    <t>36.1.2.002 Bonos consolidados en pesos PROR II</t>
  </si>
  <si>
    <t>Bonos consolidación PROR III</t>
  </si>
  <si>
    <t>36.1.2.003 Bonos consolidación PROR III</t>
  </si>
  <si>
    <t>Bonos cancelación de deudas BOCADE</t>
  </si>
  <si>
    <t>36.1.2.004 Bonos cancelación de deudas BOCADE</t>
  </si>
  <si>
    <t>Bonos de consolidación - Otros</t>
  </si>
  <si>
    <t>36.1.2.005 Bonos de consolidación - Otros</t>
  </si>
  <si>
    <t>36.1.2.099 Otros</t>
  </si>
  <si>
    <t>DEUDA EN MONEDA EXTRANJERA</t>
  </si>
  <si>
    <t>36.2.0.000 DEUDA EN MONEDA EXTRANJERA</t>
  </si>
  <si>
    <t>Colocación de deuda en moneda extranjera a corto plazo</t>
  </si>
  <si>
    <t>36.2.1.000 Colocación de deuda en moneda extranjera a corto plazo</t>
  </si>
  <si>
    <t>Colocación de deuda en moneda extranjera a largo plazo</t>
  </si>
  <si>
    <t>36.2.2.000 Colocación de deuda en moneda extranjera a largo plazo</t>
  </si>
  <si>
    <t>OBTENCIÓN DE PRÉSTAMOS</t>
  </si>
  <si>
    <t>37.0.0.000 OBTENCIÓN DE PRÉSTAMOS</t>
  </si>
  <si>
    <t>37.1.0.000 DEL SECTOR PRIVADO</t>
  </si>
  <si>
    <t>Del sector privado a corto plazo</t>
  </si>
  <si>
    <t>37.1.1.000 Del sector privado a corto plazo</t>
  </si>
  <si>
    <t>Del sector privado a largo plazo</t>
  </si>
  <si>
    <t>37.1.2.000 Del sector privado a largo plazo</t>
  </si>
  <si>
    <t>DE LA ADMINISTRACION CENTRAL</t>
  </si>
  <si>
    <t>37.2.0.000 DE LA ADMINISTRACION CENTRAL</t>
  </si>
  <si>
    <t>De la administración nacional a corto plazo</t>
  </si>
  <si>
    <t>37.2.1.000 De la administración nacional a corto plazo</t>
  </si>
  <si>
    <t>De la administración nacional a largo plazo</t>
  </si>
  <si>
    <t>37.2.2.000 De la administración nacional a largo plazo</t>
  </si>
  <si>
    <t>DE ORGANISMOS DESCENTRALIZADOS</t>
  </si>
  <si>
    <t>37.3.0.000 DE ORGANISMOS DESCENTRALIZADOS</t>
  </si>
  <si>
    <t>De organismos Descentralizados nacionales a corto plazo</t>
  </si>
  <si>
    <t>37.3.1.000 De organismos Descentralizados nacionales a corto plazo</t>
  </si>
  <si>
    <t>De organismos Descentralizados nacionales a largo plazo</t>
  </si>
  <si>
    <t>37.3.2.000 De organismos Descentralizados nacionales a largo plazo</t>
  </si>
  <si>
    <t>DE INSTITUCIONES DE LA SEGUIRIDAD SOCIAL</t>
  </si>
  <si>
    <t>37.4.0.000 DE INSTITUCIONES DE LA SEGUIRIDAD SOCIAL</t>
  </si>
  <si>
    <t>De instituciones de la Seguridad Social a corto plazo</t>
  </si>
  <si>
    <t>37.4.1.000 De instituciones de la Seguridad Social a corto plazo</t>
  </si>
  <si>
    <t>De instituciones de la Seguridad Social a largo plazo</t>
  </si>
  <si>
    <t>37.4.2.000 De instituciones de la Seguridad Social a largo plazo</t>
  </si>
  <si>
    <t>DE PROVINCIAS Y MUNICIPALIDADES</t>
  </si>
  <si>
    <t>37.5.0.000 DE PROVINCIAS Y MUNICIPALIDADES</t>
  </si>
  <si>
    <t>De provincias y municipalidades a corto plazo</t>
  </si>
  <si>
    <t>37.5.1.000 De provincias y municipalidades a corto plazo</t>
  </si>
  <si>
    <t>De provincias y municipalidades a largo plazo</t>
  </si>
  <si>
    <t>37.5.2.000 De provincias y municipalidades a largo plazo</t>
  </si>
  <si>
    <t>37.6.0.000 DE EMPRESAS PÚBLICAS NO FINANCIERAS</t>
  </si>
  <si>
    <t>De empresas públicas no financieras a corto plazo</t>
  </si>
  <si>
    <t>37.6.1.000 De empresas públicas no financieras a corto plazo</t>
  </si>
  <si>
    <t>De empresas públicas no financieras a largo plazo</t>
  </si>
  <si>
    <t>37.6.2.000 De empresas públicas no financieras a largo plazo</t>
  </si>
  <si>
    <t>DE INSTITUCIONES PÚBLICAS FINANCIERAS, DE FONDOS FIDUCIARIOS</t>
  </si>
  <si>
    <t>37.7.0.000 DE INSTITUCIONES PÚBLICAS FINANCIERAS, DE FONDOS FIDUCIARIOS Y OTROS ENTES DEL SECTOR PÚBLICO</t>
  </si>
  <si>
    <t xml:space="preserve"> De instituciones públicas financieras, de fondos fiduciarios y otros entes del sector público a corto plazo</t>
  </si>
  <si>
    <t>37.7.1.000 De instituciones públicas financieras, de fondos fiduciarios y otros entes del sector público a corto plazo</t>
  </si>
  <si>
    <t xml:space="preserve">Instituciones públicas financieras, de fondos fiduciarios y </t>
  </si>
  <si>
    <t>De instituciones públicas financieras, de fondos fiduciarios y otros entes del sector público a largo plazo</t>
  </si>
  <si>
    <t>37.7.2.000 De instituciones públicas financieras, de fondos fiduciarios y otros entes del sector público a largo plazo</t>
  </si>
  <si>
    <t>De instituciones públicas financieras, de fondos fiduciarios</t>
  </si>
  <si>
    <t>DE PROVINCIAS Y MUNICIPIOS</t>
  </si>
  <si>
    <t>37.8.0.000 DE PROVINCIAS Y MUNICIPIOS</t>
  </si>
  <si>
    <t>37.8.1.000 De empresas públicas no financieras a corto plazo</t>
  </si>
  <si>
    <t>De Administración Central a corto plazo</t>
  </si>
  <si>
    <t>37.8.1.001 De Administración Central a corto plazo</t>
  </si>
  <si>
    <t>De Organismos Descentralizados a corto plazo</t>
  </si>
  <si>
    <t>37.8.1.002 De Organismos Descentralizados a corto plazo</t>
  </si>
  <si>
    <t>De Instituciones Seguridad Social a corto plazo</t>
  </si>
  <si>
    <t>37.8.1.003 De Instituciones Seguridad Social a corto plazo</t>
  </si>
  <si>
    <t>De Municipalidades a corto plazo</t>
  </si>
  <si>
    <t>37.8.1.004 De Municipalidades a corto plazo</t>
  </si>
  <si>
    <t>37.8.2.000 De empresas públicas no financieras a largo plazo</t>
  </si>
  <si>
    <t>De Administración Central a largo plazo</t>
  </si>
  <si>
    <t>37.8.2.001 De Administración Central a largo plazo</t>
  </si>
  <si>
    <t>De Organismos Descentralizados a largo plazo</t>
  </si>
  <si>
    <t>37.8.2.002 De Organismos Descentralizados a largo plazo</t>
  </si>
  <si>
    <t>De Instituciones Seguridad Social a largo plazo</t>
  </si>
  <si>
    <t>37.8.2.003 De Instituciones Seguridad Social a largo plazo</t>
  </si>
  <si>
    <t>De Municipalidades a largo plazo</t>
  </si>
  <si>
    <t>37.8.2.004 De Municipalidades a largo plazo</t>
  </si>
  <si>
    <t>37.9.0.000 DEL SECTOR EXTERNO</t>
  </si>
  <si>
    <t>Del sector externo a corto plazo</t>
  </si>
  <si>
    <t>37.9.1.000 Del sector externo a corto plazo</t>
  </si>
  <si>
    <t>Del sector externo a largo plazo</t>
  </si>
  <si>
    <t>37.9.2.000 Del sector externo a largo plazo</t>
  </si>
  <si>
    <t>Préstamos B.I.D.</t>
  </si>
  <si>
    <t>37.9.2.001 Préstamos B.I.D.</t>
  </si>
  <si>
    <t>Préstamos B.I.R.F.</t>
  </si>
  <si>
    <t>37.9.2.002 Préstamos B.I.R.F.</t>
  </si>
  <si>
    <t>Otros Préstamos Sector Externo</t>
  </si>
  <si>
    <t>37.9.2.009 Otros Préstamos Sector Externo</t>
  </si>
  <si>
    <t>INCREMENTO DE OTROS PASIVOS</t>
  </si>
  <si>
    <t>38.0.0.000 INCREMENTO DE OTROS PASIVOS</t>
  </si>
  <si>
    <t>CUENTAS A PAGAR COMERCIALES</t>
  </si>
  <si>
    <t>38.1.0.000 CUENTAS A PAGAR COMERCIALES</t>
  </si>
  <si>
    <t>De cuentas a pagar comerciales a corto plazo</t>
  </si>
  <si>
    <t>38.1.1.000 De cuentas a pagar comerciales a corto plazo</t>
  </si>
  <si>
    <t>De cuentas a pagar comerciales a largo plazo</t>
  </si>
  <si>
    <t>38.1.2.000 De cuentas a pagar comerciales a largo plazo</t>
  </si>
  <si>
    <t>OTRAS CUENTAS A PAGAR</t>
  </si>
  <si>
    <t>38.2.0.000 OTRAS CUENTAS A PAGAR</t>
  </si>
  <si>
    <t>De otras cuentas a pagar a corto plazo</t>
  </si>
  <si>
    <t>38.2.1.000 De otras cuentas a pagar a corto plazo</t>
  </si>
  <si>
    <t>De otras cuentas a pagar a largo plazo</t>
  </si>
  <si>
    <t>38.2.2.000 De otras cuentas a pagar a largo plazo</t>
  </si>
  <si>
    <t>DOCUMENTOS A PAGAR COMERCIALES</t>
  </si>
  <si>
    <t>38.3.0.000 DOCUMENTOS A PAGAR COMERCIALES</t>
  </si>
  <si>
    <t>De documentos a pagar comerciales a corto plazo</t>
  </si>
  <si>
    <t>38.3.1.000 De documentos a pagar comerciales a corto plazo</t>
  </si>
  <si>
    <t>De documentos a pagar comerciales a largo plazo</t>
  </si>
  <si>
    <t>38.3.2.000 De documentos a pagar comerciales a largo plazo</t>
  </si>
  <si>
    <t>OTROS DOCUMENTOS A PAGAR</t>
  </si>
  <si>
    <t>38.4.0.000 OTROS DOCUMENTOS A PAGAR</t>
  </si>
  <si>
    <t>De otros documentos a pagar a corto plazo</t>
  </si>
  <si>
    <t>38.4.1.000 De otros documentos a pagar a corto plazo</t>
  </si>
  <si>
    <t>De otros documentos a pagar a largo plazo</t>
  </si>
  <si>
    <t>38.4.2.000 De otros documentos a pagar a largo plazo</t>
  </si>
  <si>
    <t>DE DEPOSITOS EN INSTITUCIONES FINANCIERAS</t>
  </si>
  <si>
    <t>38.5.0.000 DE DEPOSITOS EN INSTITUCIONES FINANCIERAS</t>
  </si>
  <si>
    <t>De depósitos a la vista</t>
  </si>
  <si>
    <t>38.5.1.000 De depósitos a la vista</t>
  </si>
  <si>
    <t>De depósitos en caja de ahorro y a plazos</t>
  </si>
  <si>
    <t>38.5.2.000 De depósitos en caja de ahorro y a plazos</t>
  </si>
  <si>
    <t>DE PASIVOS DIFERIDOS</t>
  </si>
  <si>
    <t>38.6.0.000 DE PASIVOS DIFERIDOS</t>
  </si>
  <si>
    <t xml:space="preserve"> De pasivos diferidos a corto plazo</t>
  </si>
  <si>
    <t>38.6.1 .000 De pasivos diferidos a corto plazo</t>
  </si>
  <si>
    <t>De pasivos diferidos a largo plazo</t>
  </si>
  <si>
    <t>38.6.2.000 De pasivos diferidos a largo plazo</t>
  </si>
  <si>
    <t>DE PREVISIONES, PROVISIONES Y RESERVAS TECNICAS</t>
  </si>
  <si>
    <t>38.7.0.000 DE PREVISIONES, PROVISIONES Y RESERVAS TECNICAS</t>
  </si>
  <si>
    <t>Incremento de previsiones para cuentas incobrables</t>
  </si>
  <si>
    <t>38.7.1.000 Incremento de previsiones para cuentas incobrables</t>
  </si>
  <si>
    <t>Incremento de previsiones para autoseguro</t>
  </si>
  <si>
    <t>38.7.2.000 Incremento de previsiones para autoseguro</t>
  </si>
  <si>
    <t>Incremento de provisiones</t>
  </si>
  <si>
    <t>38.7.3.000 Incremento de provisiones</t>
  </si>
  <si>
    <t xml:space="preserve">Incremento de reservas técnicas </t>
  </si>
  <si>
    <t xml:space="preserve">38.7.7.000 Incremento de reservas técnicas </t>
  </si>
  <si>
    <t>CONVERSION DE LA DEUDA DE CORTO PLAZO EN LARGO PLAZO</t>
  </si>
  <si>
    <t>38.9.0.000 CONVERSION DE LA DEUDA DE CORTO PLAZO EN LARGO PLAZO</t>
  </si>
  <si>
    <t>Conversión de la deuda interna de corto plazo en deuda inter</t>
  </si>
  <si>
    <t>38.9.1.000 Conversión de la deuda interna de corto plazo en deuda interna en largo plazo, por refinanciación.</t>
  </si>
  <si>
    <t>Conversión de la deuda externa de corto plazo en deuda exter</t>
  </si>
  <si>
    <t>38.9.2.000 Conversión de la deuda externa de corto plazo en deuda externa en largo plazo, por refinanciación.</t>
  </si>
  <si>
    <t>INCREMENTO DEL PATRIMONIO</t>
  </si>
  <si>
    <t>39.0.0.000 INCREMENTO DEL PATRIMONIO</t>
  </si>
  <si>
    <t>INCREMENTO DEL CAPITAL</t>
  </si>
  <si>
    <t>39.1.0.000 INCREMENTO DEL CAPITAL</t>
  </si>
  <si>
    <t>INCREMENTO DE RESERVAS</t>
  </si>
  <si>
    <t>39.2.0.000 INCREMENTO DE RESERVAS</t>
  </si>
  <si>
    <t>INCREMENTO DE RESULTADOS ACUMULADOS</t>
  </si>
  <si>
    <t>39.3.0.000 INCREMENTO DE RESULTADOS ACUMULADOS</t>
  </si>
  <si>
    <t>CONTRIBUCIONES FIGURATIVAS</t>
  </si>
  <si>
    <t>41.0.0.000 CONTRIBUCIONES FIGURATIVAS</t>
  </si>
  <si>
    <t>PARA EROGACIONES CORRIENTES</t>
  </si>
  <si>
    <t>41.1.0.000 PARA EROGACIONES CORRIENTES</t>
  </si>
  <si>
    <t>Contribuciones de la administración central</t>
  </si>
  <si>
    <t>41.1.1.000 Contribuciones de la administración central</t>
  </si>
  <si>
    <t xml:space="preserve">Contribuciones figurativas de la administración central </t>
  </si>
  <si>
    <t xml:space="preserve">41.1.1.001 Contribuciones figurativas de la administración central </t>
  </si>
  <si>
    <t>Contribuciones de instituciones descentralizadas</t>
  </si>
  <si>
    <t>41.1.2.000 Contribuciones de instituciones descentralizadas</t>
  </si>
  <si>
    <t>Contribuciones figurativas instituciones descentralizadas</t>
  </si>
  <si>
    <t>41.1.2.001 Contribuciones figurativas instituciones descentralizadas</t>
  </si>
  <si>
    <t>Contribuciones de instituciones de seguridad social</t>
  </si>
  <si>
    <t>41.1.3.000 Contribuciones de instituciones de seguridad social</t>
  </si>
  <si>
    <t>Contribuciones figurativas instituciones de seguridad social</t>
  </si>
  <si>
    <t>41.1.3.001 Contribuciones figurativas instituciones de seguridad social</t>
  </si>
  <si>
    <t>PARA EROGACIONES DE CAPITAL</t>
  </si>
  <si>
    <t>41.2.0.000 PARA EROGACIONES DE CAPITAL</t>
  </si>
  <si>
    <t>41.2.1.000 Contribuciones de la administración central</t>
  </si>
  <si>
    <t xml:space="preserve">41.2.1.001 Contribuciones figurativas de la administración central </t>
  </si>
  <si>
    <t>41.2.2.000 Contribuciones de instituciones descentralizadas</t>
  </si>
  <si>
    <t>41.2.2.001 Contribuciones figurativas instituciones descentralizadas</t>
  </si>
  <si>
    <t>41.2.3.000 Contribuciones de instituciones de seguridad social</t>
  </si>
  <si>
    <t>41.2.3.001 Contribuciones figurativas instituciones de seguridad social</t>
  </si>
  <si>
    <t>PARA APLICACIONES FINANCIERAS</t>
  </si>
  <si>
    <t>41.3.0.000 PARA APLICACIONES FINANCIERAS</t>
  </si>
  <si>
    <t>41.3.1.000 Contribuciones de la administración central</t>
  </si>
  <si>
    <t xml:space="preserve">41.3.1.001 Contribuciones figurativas de la administración central </t>
  </si>
  <si>
    <t>41.3.2.000 Contribuciones de instituciones descentralizadas</t>
  </si>
  <si>
    <t>41.3.2.001 Contribuciones figurativas instituciones descentralizadas</t>
  </si>
  <si>
    <t>41.3.3.000 Contribuciones de instituciones de seguridad social</t>
  </si>
  <si>
    <t>41.3.3.001 Contribuciones figurativas instituciones de seguridad social</t>
  </si>
  <si>
    <t>Cód. Pcipal</t>
  </si>
  <si>
    <t>Nombre Principal</t>
  </si>
  <si>
    <t>Nombre Parcial</t>
  </si>
  <si>
    <t>RECURSOS</t>
  </si>
  <si>
    <t>DE INSTITUCIONES PRIVADAS SIN FINES DE LUCRO</t>
  </si>
  <si>
    <t>Cód.</t>
  </si>
  <si>
    <t>#¿NOMBRE?</t>
  </si>
  <si>
    <t>Cod. Imputable2</t>
  </si>
  <si>
    <t>Cod. Imputable3</t>
  </si>
  <si>
    <t>Covid-19</t>
  </si>
  <si>
    <t>1.1</t>
  </si>
  <si>
    <t>17.2.7.000</t>
  </si>
  <si>
    <t>Consejo Federal de Inversiones</t>
  </si>
  <si>
    <t>CONSOLIDADO ADMINISTRACION CENTRAL</t>
  </si>
  <si>
    <t>CUENTA AHORRO - INVERSION  - FINANCIAMIENTO</t>
  </si>
  <si>
    <t>Administración Central</t>
  </si>
  <si>
    <t>I     INGRESOS CORRIENTES</t>
  </si>
  <si>
    <t xml:space="preserve">          -  Ingresos Tributarios</t>
  </si>
  <si>
    <t xml:space="preserve">          -  Contribuciones a la Seguridad Social</t>
  </si>
  <si>
    <t xml:space="preserve">          -  Ingresos no Tributarios</t>
  </si>
  <si>
    <t xml:space="preserve">          -  Venta de Bienes y Serv. de la Adm.Pública Nac.</t>
  </si>
  <si>
    <t xml:space="preserve">          -  Rentas de la Propiedad</t>
  </si>
  <si>
    <t xml:space="preserve">          -  Transferencias Corrientes</t>
  </si>
  <si>
    <t>II     GASTOS CORRIENTES</t>
  </si>
  <si>
    <t xml:space="preserve">          -  Gastos de Consumo</t>
  </si>
  <si>
    <r>
      <t xml:space="preserve">                </t>
    </r>
    <r>
      <rPr>
        <b/>
        <sz val="11"/>
        <rFont val="Times New Roman"/>
        <family val="1"/>
      </rPr>
      <t xml:space="preserve">. </t>
    </r>
    <r>
      <rPr>
        <sz val="10"/>
        <rFont val="Times New Roman"/>
        <family val="1"/>
      </rPr>
      <t xml:space="preserve"> Remuneraciones</t>
    </r>
  </si>
  <si>
    <r>
      <t xml:space="preserve">                </t>
    </r>
    <r>
      <rPr>
        <b/>
        <sz val="11"/>
        <rFont val="Times New Roman"/>
        <family val="1"/>
      </rPr>
      <t xml:space="preserve">. </t>
    </r>
    <r>
      <rPr>
        <sz val="10"/>
        <rFont val="Times New Roman"/>
        <family val="1"/>
      </rPr>
      <t xml:space="preserve"> Bienes y Servicios</t>
    </r>
  </si>
  <si>
    <r>
      <t xml:space="preserve">                </t>
    </r>
    <r>
      <rPr>
        <b/>
        <sz val="11"/>
        <rFont val="Times New Roman"/>
        <family val="1"/>
      </rPr>
      <t xml:space="preserve">. </t>
    </r>
    <r>
      <rPr>
        <sz val="10"/>
        <rFont val="Times New Roman"/>
        <family val="1"/>
      </rPr>
      <t xml:space="preserve"> Otros Gastos</t>
    </r>
  </si>
  <si>
    <r>
      <t xml:space="preserve">                </t>
    </r>
    <r>
      <rPr>
        <b/>
        <sz val="11"/>
        <rFont val="Times New Roman"/>
        <family val="1"/>
      </rPr>
      <t xml:space="preserve">. </t>
    </r>
    <r>
      <rPr>
        <sz val="10"/>
        <rFont val="Times New Roman"/>
        <family val="1"/>
      </rPr>
      <t xml:space="preserve"> Intereses</t>
    </r>
  </si>
  <si>
    <r>
      <t xml:space="preserve">                </t>
    </r>
    <r>
      <rPr>
        <b/>
        <sz val="11"/>
        <rFont val="Times New Roman"/>
        <family val="1"/>
      </rPr>
      <t xml:space="preserve">. </t>
    </r>
    <r>
      <rPr>
        <sz val="10"/>
        <rFont val="Times New Roman"/>
        <family val="1"/>
      </rPr>
      <t xml:space="preserve"> Otras Rentas</t>
    </r>
  </si>
  <si>
    <t xml:space="preserve">          -  Prestaciones de la Seguridad Social</t>
  </si>
  <si>
    <t xml:space="preserve">          -  Otros Gastos Corrientes</t>
  </si>
  <si>
    <r>
      <t xml:space="preserve">                </t>
    </r>
    <r>
      <rPr>
        <b/>
        <sz val="11"/>
        <rFont val="Times New Roman"/>
        <family val="1"/>
      </rPr>
      <t xml:space="preserve">. </t>
    </r>
    <r>
      <rPr>
        <sz val="10"/>
        <rFont val="Times New Roman"/>
        <family val="1"/>
      </rPr>
      <t xml:space="preserve"> Al Sector Privado</t>
    </r>
  </si>
  <si>
    <r>
      <t xml:space="preserve">                </t>
    </r>
    <r>
      <rPr>
        <b/>
        <sz val="11"/>
        <rFont val="Times New Roman"/>
        <family val="1"/>
      </rPr>
      <t xml:space="preserve">. </t>
    </r>
    <r>
      <rPr>
        <sz val="10"/>
        <rFont val="Times New Roman"/>
        <family val="1"/>
      </rPr>
      <t xml:space="preserve"> Al Sector Público</t>
    </r>
  </si>
  <si>
    <r>
      <t xml:space="preserve">                </t>
    </r>
    <r>
      <rPr>
        <b/>
        <sz val="11"/>
        <rFont val="Times New Roman"/>
        <family val="1"/>
      </rPr>
      <t xml:space="preserve">. </t>
    </r>
    <r>
      <rPr>
        <sz val="10"/>
        <rFont val="Times New Roman"/>
        <family val="1"/>
      </rPr>
      <t xml:space="preserve"> Al Sector Externo</t>
    </r>
  </si>
  <si>
    <t>III    RESULT.ECON.: AHORRO / DESAHORRO (I-II)</t>
  </si>
  <si>
    <t>IV    RECURSOS DE CAPITAL</t>
  </si>
  <si>
    <t xml:space="preserve">          -  Recursos Propios de Capital</t>
  </si>
  <si>
    <t xml:space="preserve">          -  Transferencias de Capital</t>
  </si>
  <si>
    <t xml:space="preserve">          -  Disminución de la Inversión Financiera</t>
  </si>
  <si>
    <t>V    GASTOS DE CAPITAL</t>
  </si>
  <si>
    <t xml:space="preserve">          -  Inversión Real Directa</t>
  </si>
  <si>
    <t>VI    RESULT. FINANC. ANTES DE  CONTRIB.</t>
  </si>
  <si>
    <t>TOTAL DE RECURSOS (I + IV)</t>
  </si>
  <si>
    <t>TOTAL DE GASTOS  (II + V)</t>
  </si>
  <si>
    <t>VII   CONTRIBUCIONES FIGURATIVAS</t>
  </si>
  <si>
    <t>VIII  GASTOS FIGURATIVOS</t>
  </si>
  <si>
    <t>TOTAL DE RECURSOS + CONTRIB. FIGURATIVAS</t>
  </si>
  <si>
    <t>TOTAL GASTOS + GASTOS FIGURATIVOS</t>
  </si>
  <si>
    <t>IX  RESULTADO FINANCIERO</t>
  </si>
  <si>
    <t>X  FUENTES FINANCIERAS</t>
  </si>
  <si>
    <t>La disminución de caja/bancos se interpreta como una fuente de financiamiento para cubrir un exceso de gastos sobre los ingresos.</t>
  </si>
  <si>
    <r>
      <t xml:space="preserve">                </t>
    </r>
    <r>
      <rPr>
        <b/>
        <sz val="11"/>
        <rFont val="Times New Roman"/>
        <family val="1"/>
      </rPr>
      <t xml:space="preserve">. </t>
    </r>
    <r>
      <rPr>
        <sz val="10"/>
        <rFont val="Times New Roman"/>
        <family val="1"/>
      </rPr>
      <t xml:space="preserve"> Caja, Bancos e Inversiones Temporarias</t>
    </r>
  </si>
  <si>
    <r>
      <t xml:space="preserve">                </t>
    </r>
    <r>
      <rPr>
        <b/>
        <sz val="11"/>
        <rFont val="Times New Roman"/>
        <family val="1"/>
      </rPr>
      <t xml:space="preserve">. </t>
    </r>
    <r>
      <rPr>
        <sz val="10"/>
        <rFont val="Times New Roman"/>
        <family val="1"/>
      </rPr>
      <t xml:space="preserve"> Otros Activos Financieros</t>
    </r>
  </si>
  <si>
    <t xml:space="preserve">          -  Endeudamiento Público e Incremento de Otros Pasivos</t>
  </si>
  <si>
    <r>
      <t xml:space="preserve">                </t>
    </r>
    <r>
      <rPr>
        <b/>
        <sz val="11"/>
        <rFont val="Times New Roman"/>
        <family val="1"/>
      </rPr>
      <t xml:space="preserve">. </t>
    </r>
    <r>
      <rPr>
        <sz val="10"/>
        <rFont val="Times New Roman"/>
        <family val="1"/>
      </rPr>
      <t xml:space="preserve"> Deuda Pública</t>
    </r>
  </si>
  <si>
    <r>
      <t xml:space="preserve">                </t>
    </r>
    <r>
      <rPr>
        <b/>
        <sz val="11"/>
        <rFont val="Times New Roman"/>
        <family val="1"/>
      </rPr>
      <t xml:space="preserve">. </t>
    </r>
    <r>
      <rPr>
        <sz val="10"/>
        <rFont val="Times New Roman"/>
        <family val="1"/>
      </rPr>
      <t xml:space="preserve"> Otros Pasivos</t>
    </r>
  </si>
  <si>
    <t xml:space="preserve">          -  Incremento del Patrimonio</t>
  </si>
  <si>
    <t>XI  APLICACIONES  FINANCIERAS</t>
  </si>
  <si>
    <t>El aumento de caja/bancos indica una aplicación financiera del efectivo debido a un exceso de ingresos sobre gastos.</t>
  </si>
  <si>
    <t xml:space="preserve">          -  Inversión Financiera</t>
  </si>
  <si>
    <t xml:space="preserve">          -  Amortización de Deudas y  Disminución de Otros Pasivos</t>
  </si>
  <si>
    <r>
      <t xml:space="preserve">                </t>
    </r>
    <r>
      <rPr>
        <b/>
        <sz val="11"/>
        <rFont val="Times New Roman"/>
        <family val="1"/>
      </rPr>
      <t xml:space="preserve">. </t>
    </r>
    <r>
      <rPr>
        <sz val="10"/>
        <rFont val="Times New Roman"/>
        <family val="1"/>
      </rPr>
      <t xml:space="preserve"> Disminución de Otros Pasivos</t>
    </r>
  </si>
  <si>
    <t xml:space="preserve">          -  Disminución del Patrimonio</t>
  </si>
  <si>
    <t>BRECHA</t>
  </si>
  <si>
    <t>! cierre de esquema : BRECHA = 0</t>
  </si>
  <si>
    <t xml:space="preserve">         - SALDO INICIAL DE DISPONIBILIDADES (Caja y Bancos)</t>
  </si>
  <si>
    <t xml:space="preserve">         - SALDO FINAL DISPONIB. (Caja y Bancos)</t>
  </si>
  <si>
    <t>JURISDICCIÓN O ENTIDAD PARA</t>
  </si>
  <si>
    <t>EL AÑO 2022</t>
  </si>
  <si>
    <t>JURISDICCIÓN:</t>
  </si>
  <si>
    <t xml:space="preserve">SUBJURISDICCION (*):                                                                             </t>
  </si>
  <si>
    <t xml:space="preserve">  Fecha:   </t>
  </si>
  <si>
    <t>FINANZAS E INFRAESTRUCTURA </t>
  </si>
  <si>
    <t>MINISTERIO DE ECONOMÍA </t>
  </si>
  <si>
    <t>(2) SÍNTESIS DE POLÍTICAS A INCLUIR EN EL PROYECTO DE LEY DE PRESUPUESTO</t>
  </si>
  <si>
    <t>3)</t>
  </si>
  <si>
    <t>Firma y Sello</t>
  </si>
  <si>
    <t>a) La descripción de la política presupuestaria debe abordar los siguientes dos puntos:</t>
  </si>
  <si>
    <r>
      <rPr>
        <b/>
        <sz val="11"/>
        <color rgb="FF000000"/>
        <rFont val="Times New Roman"/>
        <family val="1"/>
      </rPr>
      <t xml:space="preserve">1. La misión del (Jurisdicicíon/ Entidad) </t>
    </r>
    <r>
      <rPr>
        <sz val="11"/>
        <color rgb="FF000000"/>
        <rFont val="Times New Roman"/>
        <family val="1"/>
      </rPr>
      <t xml:space="preserve"> es asistir al xxxxxxxxxxxxxxxxxxxxxxxxxxxxxx, en orden a sus competencias, en todo lo inherente xxxxxxxxxxxxxxxxxxxxxxxxxxxxxxxx ....
En el marco de los objetivos prioritarios del Gobierno Provincial, y dentro del ámbito de competencia (Jurisdicicíon/ Entidad), la planificación de la gestión para el Ejercicio Fiscal 2022 contempla los siguientes lineamientos estratégicos:
1) 
2)
3)</t>
    </r>
  </si>
  <si>
    <t>__________________________________</t>
  </si>
  <si>
    <t xml:space="preserve">b. La política presupuestaria institucional </t>
  </si>
  <si>
    <t>Sector Intitucional</t>
  </si>
  <si>
    <t>Institución</t>
  </si>
  <si>
    <t>Servicio</t>
  </si>
  <si>
    <t>Apertura Programática</t>
  </si>
  <si>
    <t>Fte. Fin.</t>
  </si>
  <si>
    <t>Objeto del Gasto</t>
  </si>
  <si>
    <t>Enero</t>
  </si>
  <si>
    <t>Febrero</t>
  </si>
  <si>
    <t>Marzo</t>
  </si>
  <si>
    <t>Abril</t>
  </si>
  <si>
    <t>Mayo</t>
  </si>
  <si>
    <t>Junio</t>
  </si>
  <si>
    <t>Julio</t>
  </si>
  <si>
    <t>Agosto</t>
  </si>
  <si>
    <t>Septiembre</t>
  </si>
  <si>
    <t>Octubre</t>
  </si>
  <si>
    <t>Noviembre</t>
  </si>
  <si>
    <t>Diciembre</t>
  </si>
  <si>
    <t>Sector</t>
  </si>
  <si>
    <t>Subsector</t>
  </si>
  <si>
    <t>Carácter</t>
  </si>
  <si>
    <t>Jurisdiccion</t>
  </si>
  <si>
    <t>Subjurisdiccion</t>
  </si>
  <si>
    <t>Entidad</t>
  </si>
  <si>
    <t>Programa</t>
  </si>
  <si>
    <t>Subprograma</t>
  </si>
  <si>
    <t>Proyecto</t>
  </si>
  <si>
    <t>Obra</t>
  </si>
  <si>
    <t>Procedencia</t>
  </si>
  <si>
    <t>Fuente</t>
  </si>
  <si>
    <t>Inciso</t>
  </si>
  <si>
    <t>Principal</t>
  </si>
  <si>
    <t>Parcial</t>
  </si>
  <si>
    <t>Subparcial</t>
  </si>
  <si>
    <t>Cód. Impurtable</t>
  </si>
  <si>
    <t>Cód. Parcial</t>
  </si>
  <si>
    <t>Tipo</t>
  </si>
  <si>
    <t>Clase</t>
  </si>
  <si>
    <t>Concepto</t>
  </si>
  <si>
    <t>Subconcepto</t>
  </si>
  <si>
    <t>Clasificador Económico</t>
  </si>
  <si>
    <t>Cod. Jurisdiccion</t>
  </si>
  <si>
    <t>Ministerio de la Producción, Com. e Ind.</t>
  </si>
  <si>
    <t>Jefatura de Gabinete</t>
  </si>
  <si>
    <t>Min. de Trabajo, Empleo y Seguridad Social</t>
  </si>
  <si>
    <t>Gobernación</t>
  </si>
  <si>
    <t>Fiscalía de Estado</t>
  </si>
  <si>
    <t>Poder Judicial de la Prov. de Santa Cruz</t>
  </si>
  <si>
    <t>Consejo de la Magistratura</t>
  </si>
  <si>
    <t>Tribunal De Cuentas</t>
  </si>
  <si>
    <t>Ministerio de Gobierno</t>
  </si>
  <si>
    <t>Min. Economía Finanzas e Infraestructura</t>
  </si>
  <si>
    <t>Consejo Agrario Provincial</t>
  </si>
  <si>
    <t>Obligaciones a Cargo del Tesoro</t>
  </si>
  <si>
    <t>Servicios de la Deuda</t>
  </si>
  <si>
    <t>Consejo Provincial de Educación</t>
  </si>
  <si>
    <t>Ministerio Secretaría Gral de la Gobernación</t>
  </si>
  <si>
    <t>Honorable Tribunal Disciplinario</t>
  </si>
  <si>
    <t>Honorable Cámara de Diputados</t>
  </si>
  <si>
    <t>Detalle Sector</t>
  </si>
  <si>
    <t>Detalle Subsector</t>
  </si>
  <si>
    <t>Detalle Carácter</t>
  </si>
  <si>
    <t>Sector Publico No Financiero</t>
  </si>
  <si>
    <t>Administracion Central</t>
  </si>
  <si>
    <t>Administración Provincial</t>
  </si>
  <si>
    <t>SIGLA</t>
  </si>
  <si>
    <t>MP,CeI</t>
  </si>
  <si>
    <t>JGab</t>
  </si>
  <si>
    <t>MinSalyA</t>
  </si>
  <si>
    <t>DesSoc</t>
  </si>
  <si>
    <t>MTESS</t>
  </si>
  <si>
    <t>MS</t>
  </si>
  <si>
    <t>GOB</t>
  </si>
  <si>
    <t>FdE</t>
  </si>
  <si>
    <t>IESC</t>
  </si>
  <si>
    <t>Instituto de Energía de Santa Cruz</t>
  </si>
  <si>
    <t>HRRG</t>
  </si>
  <si>
    <t>Hospital R.Gallegos</t>
  </si>
  <si>
    <t>UCSEC</t>
  </si>
  <si>
    <t>Unidad Comunitaria de Salud El Calafate</t>
  </si>
  <si>
    <t>HRT</t>
  </si>
  <si>
    <t>Hospital de Rio Turbio</t>
  </si>
  <si>
    <t>H28N</t>
  </si>
  <si>
    <t>Hospital 28 De Noviembre</t>
  </si>
  <si>
    <t>HCLP</t>
  </si>
  <si>
    <t>Hospital C.L. Piedrabuena</t>
  </si>
  <si>
    <t>HPSC</t>
  </si>
  <si>
    <t>Hospital Pto.S.Cruz</t>
  </si>
  <si>
    <t>HPSJ</t>
  </si>
  <si>
    <t>Hospital Pto. San Julian</t>
  </si>
  <si>
    <t>HDPD</t>
  </si>
  <si>
    <t>Hospital Pto.Deseado</t>
  </si>
  <si>
    <t>HZCO</t>
  </si>
  <si>
    <t>Hospital Caleta Olivia</t>
  </si>
  <si>
    <t>HPT</t>
  </si>
  <si>
    <t>Hospital Pico Truncado</t>
  </si>
  <si>
    <t>HLH</t>
  </si>
  <si>
    <t>Hospital Las Heras</t>
  </si>
  <si>
    <t>HPM</t>
  </si>
  <si>
    <t>Hospital Perito Moreno</t>
  </si>
  <si>
    <t>HLA</t>
  </si>
  <si>
    <t>Hospital Los Antiguos</t>
  </si>
  <si>
    <t>HGG</t>
  </si>
  <si>
    <t>Hospital Gobernador Gregores</t>
  </si>
  <si>
    <t>PJ</t>
  </si>
  <si>
    <t>CM</t>
  </si>
  <si>
    <t>TC</t>
  </si>
  <si>
    <t>MGOB</t>
  </si>
  <si>
    <t>Ministerio de Gobierno (Sede Central)</t>
  </si>
  <si>
    <t>JP</t>
  </si>
  <si>
    <t>Policía de la Provincia de Santa Cruz</t>
  </si>
  <si>
    <t>SPP</t>
  </si>
  <si>
    <t>Servicio Penintenciario Provincial</t>
  </si>
  <si>
    <t>MEFI</t>
  </si>
  <si>
    <t>CAP</t>
  </si>
  <si>
    <t>AGVP</t>
  </si>
  <si>
    <t>Administración Gral de Vialidad Provincial</t>
  </si>
  <si>
    <t>Instituto de Desarrollo Urbano y Vivienda</t>
  </si>
  <si>
    <t>FDOP</t>
  </si>
  <si>
    <t>Subsecretaria de Pesca</t>
  </si>
  <si>
    <t>UNEPOSC</t>
  </si>
  <si>
    <t>Unidad Ejecutora Portuaria de Santa Cruz</t>
  </si>
  <si>
    <t>OCT</t>
  </si>
  <si>
    <t>SD</t>
  </si>
  <si>
    <t>ASIP</t>
  </si>
  <si>
    <t>Agencia Santacruceña de Ingresos Públicos</t>
  </si>
  <si>
    <t>CPE</t>
  </si>
  <si>
    <t>MSGG</t>
  </si>
  <si>
    <t>CSC</t>
  </si>
  <si>
    <t>Casa de Santa Cruz</t>
  </si>
  <si>
    <t>TDISC</t>
  </si>
  <si>
    <t>HCD</t>
  </si>
  <si>
    <t>CPS</t>
  </si>
  <si>
    <t>Caja de Previsión Social</t>
  </si>
  <si>
    <t>CSS</t>
  </si>
  <si>
    <t>Caja de Servicios Sociales</t>
  </si>
  <si>
    <t>Organismos Descentralizados</t>
  </si>
  <si>
    <t>Caja de Prevision social</t>
  </si>
  <si>
    <t>Instituciones de la Seguridad Social</t>
  </si>
  <si>
    <t>SAF</t>
  </si>
  <si>
    <t>Cod. Entidad</t>
  </si>
  <si>
    <t>SECTOR</t>
  </si>
  <si>
    <t>SUBSECTOR</t>
  </si>
  <si>
    <t>CARÁCTER</t>
  </si>
  <si>
    <t>Organismos descentralizados que no consoliddan</t>
  </si>
  <si>
    <t>Detalle SAF</t>
  </si>
  <si>
    <t>Empresas y Sociedades del Estado</t>
  </si>
  <si>
    <t>Cementera Pico Truncado S.A.C.P.E.M</t>
  </si>
  <si>
    <t>Empresas y Sociedades Anonimas con participacion estatal mayoritaria</t>
  </si>
  <si>
    <t>Servicios Publicos Sociedad del Estado</t>
  </si>
  <si>
    <t>Fomento Minero de Santa Cruz Sociedad del Estado</t>
  </si>
  <si>
    <t>Sociedades del estado</t>
  </si>
  <si>
    <t>Sociedades Anoninas</t>
  </si>
  <si>
    <t>Distrigas S.A.</t>
  </si>
  <si>
    <t>cod jur</t>
  </si>
  <si>
    <t>11</t>
  </si>
  <si>
    <t>12</t>
  </si>
  <si>
    <t>13</t>
  </si>
  <si>
    <t>14</t>
  </si>
  <si>
    <t>15</t>
  </si>
  <si>
    <t>16</t>
  </si>
  <si>
    <t>17</t>
  </si>
  <si>
    <t>21</t>
  </si>
  <si>
    <t>22</t>
  </si>
  <si>
    <t>31</t>
  </si>
  <si>
    <t>32</t>
  </si>
  <si>
    <t>33</t>
  </si>
  <si>
    <t>34</t>
  </si>
  <si>
    <t>35</t>
  </si>
  <si>
    <t>36</t>
  </si>
  <si>
    <t>37</t>
  </si>
  <si>
    <t>38</t>
  </si>
  <si>
    <t>39</t>
  </si>
  <si>
    <t>41</t>
  </si>
  <si>
    <t>Detalle Recurso</t>
  </si>
  <si>
    <t>Recursos $</t>
  </si>
  <si>
    <t>Codigo
 Nivel</t>
  </si>
  <si>
    <t>Descripción Nivel</t>
  </si>
  <si>
    <t>Codigo Imputable
Institucional</t>
  </si>
  <si>
    <t>Descripción
Imputable Institucional</t>
  </si>
  <si>
    <t>Codigo
Fuente</t>
  </si>
  <si>
    <t>Descripción Fuente</t>
  </si>
  <si>
    <t>SAF RECURSOS</t>
  </si>
  <si>
    <t>Cod. Rubro Imputable</t>
  </si>
  <si>
    <t>Descripcion Rubro Imputable</t>
  </si>
  <si>
    <t>Cod.
Tipo Economico</t>
  </si>
  <si>
    <t>Tipo Economico</t>
  </si>
  <si>
    <t>Cod. Clase
Economico</t>
  </si>
  <si>
    <t>Clase
Economico</t>
  </si>
  <si>
    <t>Cod . Concepto Economico</t>
  </si>
  <si>
    <t>Concepto Economico</t>
  </si>
  <si>
    <t>Cod. SubConcepto</t>
  </si>
  <si>
    <t>SubConcepto</t>
  </si>
  <si>
    <t>Detalle</t>
  </si>
  <si>
    <t>Cod. Detalle Procedencia</t>
  </si>
  <si>
    <t>Concepto Detalle Procedencia</t>
  </si>
  <si>
    <t>Cód. Pcipal
Procedencia</t>
  </si>
  <si>
    <t>Nombre Principal
Procedencia</t>
  </si>
  <si>
    <t>Cód. Parcial
Procedencia</t>
  </si>
  <si>
    <t>Nombre Parcial Procedencia</t>
  </si>
  <si>
    <t>AIF</t>
  </si>
  <si>
    <t>AIF (detalle)</t>
  </si>
  <si>
    <t>1.1.2.12.00.029</t>
  </si>
  <si>
    <t>Administración General de Vialidad Provincial</t>
  </si>
  <si>
    <t>Contribuciones de la Administración Central</t>
  </si>
  <si>
    <t>Contribuciones Figurativas de la Administración Central</t>
  </si>
  <si>
    <t>41.2.1.001</t>
  </si>
  <si>
    <t>Recurso</t>
  </si>
  <si>
    <t>Recursos de Capital</t>
  </si>
  <si>
    <t>1.01.00.00</t>
  </si>
  <si>
    <t>1.1 DE LIBRE DISPONIBILIDAD</t>
  </si>
  <si>
    <t>1. ORIGEN PROVINCIAL</t>
  </si>
  <si>
    <t>IX - CONTRIBUCIONES FIGURATIVAS</t>
  </si>
  <si>
    <t>1.1.1.99.00.000</t>
  </si>
  <si>
    <t>Tesorería General de la Provincia</t>
  </si>
  <si>
    <t>1.4</t>
  </si>
  <si>
    <t>1.4 Transferencias internas</t>
  </si>
  <si>
    <t xml:space="preserve">13 % </t>
  </si>
  <si>
    <t>17.2.1.020</t>
  </si>
  <si>
    <t>Ingresos Corrientes</t>
  </si>
  <si>
    <t>Transferencias Corrientes</t>
  </si>
  <si>
    <t xml:space="preserve">DEL SECTOR PUBLICO </t>
  </si>
  <si>
    <t xml:space="preserve">I - INGRESOS CORRIENTES </t>
  </si>
  <si>
    <t>Acuerdo nacion sobre relacion fiananciera art. 11 13%</t>
  </si>
  <si>
    <t/>
  </si>
  <si>
    <t>34.1.4.000</t>
  </si>
  <si>
    <t>Fuentes Financieras</t>
  </si>
  <si>
    <t>Disminución de la Inversion Financiera</t>
  </si>
  <si>
    <t>XII - FUENTES FINANCIERAS</t>
  </si>
  <si>
    <t>Convenio conservación de caminos T.F.O.</t>
  </si>
  <si>
    <t>22.2.2.003</t>
  </si>
  <si>
    <t>Transferencias de Capital</t>
  </si>
  <si>
    <t>Sector Público</t>
  </si>
  <si>
    <t>2.02.19.00</t>
  </si>
  <si>
    <t>2.2.19 Otros</t>
  </si>
  <si>
    <t>2. ORIGEN NACIONAL</t>
  </si>
  <si>
    <t>2.2 AFECTADOS</t>
  </si>
  <si>
    <t>35.1.1.001</t>
  </si>
  <si>
    <t>Disminución de otros activos financieros</t>
  </si>
  <si>
    <t>Disminucion de caja y bancos</t>
  </si>
  <si>
    <t>Plan Argentina HACE</t>
  </si>
  <si>
    <t>Ministerio de Obras Públicas</t>
  </si>
  <si>
    <t>22.2.1.001</t>
  </si>
  <si>
    <t>IV - RECURSOS DE CAPITAL</t>
  </si>
  <si>
    <t>11.6.1.001</t>
  </si>
  <si>
    <t>Ingresos tributarios</t>
  </si>
  <si>
    <t>Impuestos Directos Provinciales</t>
  </si>
  <si>
    <t>Sobre los Ingresos</t>
  </si>
  <si>
    <t>Sellos</t>
  </si>
  <si>
    <t>11.6.2.001</t>
  </si>
  <si>
    <t>Impuestos Indirectos Provinciales</t>
  </si>
  <si>
    <t>Sobre la producción, el consumo y las transacciones</t>
  </si>
  <si>
    <t>Inmobiliario Rural</t>
  </si>
  <si>
    <t>11.2.3.000</t>
  </si>
  <si>
    <t>Impuesto a las Rifas</t>
  </si>
  <si>
    <t>11.6.3.001</t>
  </si>
  <si>
    <t>11.7.1.000</t>
  </si>
  <si>
    <t>2.1 DE LIBRE DISPONIBILIDAD</t>
  </si>
  <si>
    <t>2.01.09.00</t>
  </si>
  <si>
    <t>2.1.09 Otros</t>
  </si>
  <si>
    <t>2.02.08.02</t>
  </si>
  <si>
    <t>2.2.08.2 Ley Nº 23966 Bienes Personales Art. 30 b)</t>
  </si>
  <si>
    <t>12.4.1.001</t>
  </si>
  <si>
    <t>Ingresos no Tributarios</t>
  </si>
  <si>
    <t>12.4.1.002</t>
  </si>
  <si>
    <t>12.4.2.000</t>
  </si>
  <si>
    <t>* Minería</t>
  </si>
  <si>
    <t>12.1.1.002</t>
  </si>
  <si>
    <t>Rentas</t>
  </si>
  <si>
    <t>12.1.1.003</t>
  </si>
  <si>
    <t>12.1.3.000</t>
  </si>
  <si>
    <t>12.1.6.000</t>
  </si>
  <si>
    <t>12.1.8.003</t>
  </si>
  <si>
    <t>12.1.8.006</t>
  </si>
  <si>
    <t>12.1.8.007</t>
  </si>
  <si>
    <t>12.1.9.000</t>
  </si>
  <si>
    <t>12.6.1.002</t>
  </si>
  <si>
    <t>12.6.1.007</t>
  </si>
  <si>
    <t>12.6.1.008</t>
  </si>
  <si>
    <t>12.2.2.001</t>
  </si>
  <si>
    <t>12.2.2.002</t>
  </si>
  <si>
    <t>12.2.2.003</t>
  </si>
  <si>
    <t>12.2.2.005</t>
  </si>
  <si>
    <t>12.2.2.007</t>
  </si>
  <si>
    <t>12.2.2.021</t>
  </si>
  <si>
    <t>12.9.7.000</t>
  </si>
  <si>
    <t>15.9.2.000</t>
  </si>
  <si>
    <t>Ingresos de Operación</t>
  </si>
  <si>
    <t>16.4.1.000</t>
  </si>
  <si>
    <t>Rentas de la Propiedad</t>
  </si>
  <si>
    <t>16.1.1.000</t>
  </si>
  <si>
    <t xml:space="preserve">INTERESES </t>
  </si>
  <si>
    <t>11.7.1.002</t>
  </si>
  <si>
    <t>12.2.2.099</t>
  </si>
  <si>
    <t>1.1.2.12.00.030</t>
  </si>
  <si>
    <t>Contribuciones Figurativas para financiar gastos de capital</t>
  </si>
  <si>
    <t xml:space="preserve">Transporte que financia </t>
  </si>
  <si>
    <t>1.1.1.14.00.000</t>
  </si>
  <si>
    <t>Ministerio de Producción. Comercio e Industria</t>
  </si>
  <si>
    <t>Ministerio  Transporte</t>
  </si>
  <si>
    <t>17.2.1.012</t>
  </si>
  <si>
    <t>1.3</t>
  </si>
  <si>
    <t>1.3 Recursos con afectación específica</t>
  </si>
  <si>
    <t>12.2.2.012</t>
  </si>
  <si>
    <t>1.02.00.00</t>
  </si>
  <si>
    <t>1.2 AFECTADOS</t>
  </si>
  <si>
    <t>Desarrollo de Estrategias en Salud Familiar y Comunitaria</t>
  </si>
  <si>
    <t>1.1.1.16.00.000</t>
  </si>
  <si>
    <t>004</t>
  </si>
  <si>
    <t>17.2.1.004</t>
  </si>
  <si>
    <t>Desarrollo de Seguros Públicos de Salud (BIRF N° 8516-AR y 8853-AR)</t>
  </si>
  <si>
    <t>Diversas Patologias</t>
  </si>
  <si>
    <t>Manejo de Enfermedades Crónicas no Transmisibles -REDES (BID 3772/OC-AR - BID 5032/OC-AR)</t>
  </si>
  <si>
    <t>Protección de la Población Vulnerable contra Enfermedades Crónicas no Transmisibles - PROTEGER (BIRF N° 8508-AR)</t>
  </si>
  <si>
    <t>Fondo Fortalecimiento Ministerio de Salud y Ambiente</t>
  </si>
  <si>
    <t>12.2.2.017</t>
  </si>
  <si>
    <t>Fondo Capacitación  Ministerio de Salud y Ambiente</t>
  </si>
  <si>
    <t>12.2.2.020</t>
  </si>
  <si>
    <t>Tasas - Ley 2658 Fondo Pcial de Protección Ambiental</t>
  </si>
  <si>
    <t>12.1.9.003</t>
  </si>
  <si>
    <t>12.6.1.009</t>
  </si>
  <si>
    <t>I.S.P.R.O</t>
  </si>
  <si>
    <t>15.9.2.003</t>
  </si>
  <si>
    <t>15.9.1.001</t>
  </si>
  <si>
    <t>Comedores Escolares</t>
  </si>
  <si>
    <t>1.1.1.15.00.000</t>
  </si>
  <si>
    <t>17.2.1.003</t>
  </si>
  <si>
    <t>Acciones de PG Nac. De Inclusion Socio-Productiva y Desarrollo Local - Potenciar Trabajo</t>
  </si>
  <si>
    <t>Res.Nacional Nº 1289/18 Emergencias Climaticas</t>
  </si>
  <si>
    <t>Multas Subsecretaria de Trabajo</t>
  </si>
  <si>
    <t>12.6.1.001</t>
  </si>
  <si>
    <t>Ley Nº 23.548 - Fdo. Educ. y Promoc. Cooperativas</t>
  </si>
  <si>
    <t>Otros Tributos de Origen Nacional Ley Nº 23.548 Coparticipación</t>
  </si>
  <si>
    <t>Impuestos Nacionales</t>
  </si>
  <si>
    <t>2.02.11.00</t>
  </si>
  <si>
    <t>2.2.11 Régimen de Coparticipación Federal de Impuestos Ley Nº 23.548 - Fdo. Educ. y Promoc. Cooperativas</t>
  </si>
  <si>
    <t xml:space="preserve">ENDEUDAMIENTO PUBLICO </t>
  </si>
  <si>
    <t>1</t>
  </si>
  <si>
    <t>1.5</t>
  </si>
  <si>
    <t>1.5 Credito Interno</t>
  </si>
  <si>
    <t>DEL SECTOR PRIVADO A CORTO PLAZO</t>
  </si>
  <si>
    <t>37.1.1.000</t>
  </si>
  <si>
    <t>Endeudamiento Público e incremento de otros pasivos</t>
  </si>
  <si>
    <t>Obtencion de prestamos a corto plazo</t>
  </si>
  <si>
    <t>Del Sector Privado</t>
  </si>
  <si>
    <t xml:space="preserve">Convenio Supertintendencia De Riesgo De Trabajo </t>
  </si>
  <si>
    <t>1.1.1.17.00.000</t>
  </si>
  <si>
    <t>Ministerio Trabajo, Empleo y Seguridad Social</t>
  </si>
  <si>
    <t>Superintendencia de Riesgo de Trabajo</t>
  </si>
  <si>
    <t>17.2.2.004</t>
  </si>
  <si>
    <t>Fondo Fortalecimiento Ministerio de Trabajo, Empleo y SS</t>
  </si>
  <si>
    <t>12.2.2.016</t>
  </si>
  <si>
    <t>Fondo De Asistencia A La Emergencia Social Del Sector Pesquero Y Portuario</t>
  </si>
  <si>
    <t>De Cajas y Bancos de Libre Disponibilidad</t>
  </si>
  <si>
    <t>Fondo Capacitación Ministerio de Trabajo, Empleo y SS</t>
  </si>
  <si>
    <t>12.2.2.019</t>
  </si>
  <si>
    <t>1.1.1.07.00.000</t>
  </si>
  <si>
    <t>14.2.6.000</t>
  </si>
  <si>
    <t>Venta de bienes y servicios de las administraciones públicas</t>
  </si>
  <si>
    <t>Arancelamiento Hospitalario</t>
  </si>
  <si>
    <t>12.7.1.141</t>
  </si>
  <si>
    <t>Hospital Regional Rio Gallegos</t>
  </si>
  <si>
    <t>12.7.1.142</t>
  </si>
  <si>
    <t>Hospital El Calafate</t>
  </si>
  <si>
    <t>12.7.1.143</t>
  </si>
  <si>
    <t>Hospital Rio Turbio</t>
  </si>
  <si>
    <t>12.7.1.144</t>
  </si>
  <si>
    <t>Hospital 28 de Noviembre</t>
  </si>
  <si>
    <t>12.7.1.145</t>
  </si>
  <si>
    <t>Hospital de Caleta Olivia</t>
  </si>
  <si>
    <t>12.7.1.146</t>
  </si>
  <si>
    <t>Hospital de Puerto Santa Cruz</t>
  </si>
  <si>
    <t>12.7.1.147</t>
  </si>
  <si>
    <t>Hospital de Puerto San Julian</t>
  </si>
  <si>
    <t>12.7.1.148</t>
  </si>
  <si>
    <t>Hospital de Puerto Deseado</t>
  </si>
  <si>
    <t>12.7.1.149</t>
  </si>
  <si>
    <t>12.7.1.150</t>
  </si>
  <si>
    <t>Hospital de Pico Truncado</t>
  </si>
  <si>
    <t>12.7.1.151</t>
  </si>
  <si>
    <t>Hospital de Las Heras</t>
  </si>
  <si>
    <t>12.7.1.152</t>
  </si>
  <si>
    <t>Hospital de Perito Moreno</t>
  </si>
  <si>
    <t>12.7.1.153</t>
  </si>
  <si>
    <t>Hospital de los Antiguos</t>
  </si>
  <si>
    <t>12.7.1.154</t>
  </si>
  <si>
    <t>Hospital de Gobernador Gregores</t>
  </si>
  <si>
    <t>* Fdo del Poder Judicial</t>
  </si>
  <si>
    <t>1.1.1.02.00.000</t>
  </si>
  <si>
    <t>Poder Judicial de la Provincia de Santa Cruz</t>
  </si>
  <si>
    <t>12.1.2.001</t>
  </si>
  <si>
    <t>1.1.1.03.00.000</t>
  </si>
  <si>
    <t>Honorable Tribunal de Cuentas de la Provincia de Santa Cruz</t>
  </si>
  <si>
    <t>12.6.1.010</t>
  </si>
  <si>
    <t xml:space="preserve">Registro De La Propiedad Inmueble - Ley 2880 </t>
  </si>
  <si>
    <t>1.1.1.10.00.000</t>
  </si>
  <si>
    <t>12.1.9.004</t>
  </si>
  <si>
    <t>12.1.9.002</t>
  </si>
  <si>
    <t>1.1.1.19.00.000</t>
  </si>
  <si>
    <t>14.2.1.000</t>
  </si>
  <si>
    <t xml:space="preserve">inspecciones Ley 1451 </t>
  </si>
  <si>
    <t>1.1.1.13.00.000</t>
  </si>
  <si>
    <t xml:space="preserve">D.I.P.A. </t>
  </si>
  <si>
    <t>12.1.8.001</t>
  </si>
  <si>
    <t>12.1.8.009</t>
  </si>
  <si>
    <t xml:space="preserve">Ley de bosques Nº 26331 </t>
  </si>
  <si>
    <t>17.2.1.009</t>
  </si>
  <si>
    <t>Transferencias corrientes</t>
  </si>
  <si>
    <t>2.02.00.00</t>
  </si>
  <si>
    <t>12.6.1.004</t>
  </si>
  <si>
    <t>Fondo Provincial de Pesca -Canon-</t>
  </si>
  <si>
    <t>Fondo Provincial de Pesca - Canon fijo</t>
  </si>
  <si>
    <t>12.2.2.004</t>
  </si>
  <si>
    <t>FO.NA.PE</t>
  </si>
  <si>
    <t>17.2.1.030</t>
  </si>
  <si>
    <t>Ingresos No tributarios</t>
  </si>
  <si>
    <t>Programa de Estímulo a las Inversiones en Desarrollos de Producción de Gas Natural proveniente de Reservorios No Convencionales</t>
  </si>
  <si>
    <t>17.2.1.002</t>
  </si>
  <si>
    <t>34.4.0.000</t>
  </si>
  <si>
    <t>3.1 DE LIBRE DISPONIBILIDAD</t>
  </si>
  <si>
    <t>3. OTROS ORIGENES</t>
  </si>
  <si>
    <t>11.6.1.003</t>
  </si>
  <si>
    <t>11.6.2.003</t>
  </si>
  <si>
    <t>11.6.3.003</t>
  </si>
  <si>
    <t>Gestión Educativa y Políticas Socioeducativas</t>
  </si>
  <si>
    <t>1.1.1.18.00.000</t>
  </si>
  <si>
    <t>17.2.1.007</t>
  </si>
  <si>
    <t>Fondo Nacional de Incentivo Docente</t>
  </si>
  <si>
    <t>Desarrollo pedagogico a través de la incorporación de las tecnologias de la información y la comunicación</t>
  </si>
  <si>
    <t>Información y Evaluación de la Calidad Educativa</t>
  </si>
  <si>
    <t>Infraestructura y Equipamiento</t>
  </si>
  <si>
    <t>Innovación y Desarrollo de la Formación Tecnológica</t>
  </si>
  <si>
    <t>Mejoramiento de la Calidad Educativa</t>
  </si>
  <si>
    <t xml:space="preserve">Ley de Financiamiento Educativo </t>
  </si>
  <si>
    <t>2.02.03.00</t>
  </si>
  <si>
    <t>2.2.03 Fondo Educativo Ley Nº 23906</t>
  </si>
  <si>
    <t>Indec-Direccion Pcial De Estadistica Y Censos-Y Otros</t>
  </si>
  <si>
    <t>1.1.1.09.00.000</t>
  </si>
  <si>
    <t>Ministerio Secretaria General de la Gobernación</t>
  </si>
  <si>
    <t>De otros Organismos Descentralizados de la Adm. Nacional</t>
  </si>
  <si>
    <t>17.2.2.099</t>
  </si>
  <si>
    <t>1.1.3.15.00.050</t>
  </si>
  <si>
    <t>41.1.1.001</t>
  </si>
  <si>
    <t>Contribuciones a la CPS</t>
  </si>
  <si>
    <t>1.2</t>
  </si>
  <si>
    <t>1.2 Recursos propios</t>
  </si>
  <si>
    <t>Aportes y/o Contribuciones Patronales Caja de Previsión Social</t>
  </si>
  <si>
    <t>13.1.1.000</t>
  </si>
  <si>
    <t>Aportes y Contribuciones a la Seguridad Social</t>
  </si>
  <si>
    <t xml:space="preserve">Contribuciones </t>
  </si>
  <si>
    <t>Aportes y  CPS</t>
  </si>
  <si>
    <t>13.1.2.000</t>
  </si>
  <si>
    <t xml:space="preserve">Aportes </t>
  </si>
  <si>
    <t>41.3.1.001</t>
  </si>
  <si>
    <t>Seg. Social IVA</t>
  </si>
  <si>
    <t>TRIBUTARIOS DE JURISDICCION NACIONAL</t>
  </si>
  <si>
    <t>IVA - Ley 23966 Art. Pto 2</t>
  </si>
  <si>
    <t>11.9.2.006</t>
  </si>
  <si>
    <t>2.02.08.01</t>
  </si>
  <si>
    <t>2.2.08.1 Sistema de Seguridad Social Ley Nº 23966 IVA</t>
  </si>
  <si>
    <t>Seg. Social Bienes Personales- L 24699 Art. 4</t>
  </si>
  <si>
    <t>Impuesto a los Bienes Personales Ley 24699 art 4°</t>
  </si>
  <si>
    <t>11.9.1.004</t>
  </si>
  <si>
    <t>Contribuciones a la CSS</t>
  </si>
  <si>
    <t>1.1.3.14.00.060</t>
  </si>
  <si>
    <t>13.2.1.000</t>
  </si>
  <si>
    <t>Aportes a la CSS</t>
  </si>
  <si>
    <t>13.2.2.000</t>
  </si>
  <si>
    <t>Vtas de Ss.  Caja de Servicios</t>
  </si>
  <si>
    <t>14.3.1.000</t>
  </si>
  <si>
    <t>1.1.2.14.00.034</t>
  </si>
  <si>
    <t>12.2.2.006</t>
  </si>
  <si>
    <t xml:space="preserve"> IESC - Auditoría y Control</t>
  </si>
  <si>
    <t>12.9.2.000</t>
  </si>
  <si>
    <t>Fondo Fortalecimiento  I.E.S.C.</t>
  </si>
  <si>
    <t>12.2.2.015</t>
  </si>
  <si>
    <t>12.2.2.018</t>
  </si>
  <si>
    <t>16.2.1.000</t>
  </si>
  <si>
    <t>Coparticipación Vial</t>
  </si>
  <si>
    <t>Coparticipación Vial  - Impuestos a los Combustibles Ley 26.966 art. 20</t>
  </si>
  <si>
    <t>11.9.3.002</t>
  </si>
  <si>
    <t>2.02.06.00</t>
  </si>
  <si>
    <t>2.2.06 Organismo Vialidad Provincial Ley Nº 23966</t>
  </si>
  <si>
    <t>12.6.1.003</t>
  </si>
  <si>
    <t>Alquiler de Máquinas y Servicios</t>
  </si>
  <si>
    <t>14.2.5.001</t>
  </si>
  <si>
    <t>14.2.5.002</t>
  </si>
  <si>
    <t>FO.NA.VI.</t>
  </si>
  <si>
    <t>11.9.3.003</t>
  </si>
  <si>
    <t>2.02.02.00</t>
  </si>
  <si>
    <t>2.2.02 FONAVI Ley Nº 23966</t>
  </si>
  <si>
    <t>33.1.2.000</t>
  </si>
  <si>
    <t>Prog. Acciones para la Const. de Viviendas Sociales</t>
  </si>
  <si>
    <t>Ministerio del Interior de obras publicas</t>
  </si>
  <si>
    <t>22.2.1.010</t>
  </si>
  <si>
    <t>Del Sector Público</t>
  </si>
  <si>
    <t>del Sector Público Nacional</t>
  </si>
  <si>
    <t>34.1.9.000</t>
  </si>
  <si>
    <t>Recuperos Planes VS</t>
  </si>
  <si>
    <t>33.1.1.000</t>
  </si>
  <si>
    <t>Un.E.Po.S.C. Transferencia Nacion</t>
  </si>
  <si>
    <t>1.1.2.14.00.033</t>
  </si>
  <si>
    <t>De Otros Organismos de la Adm Central</t>
  </si>
  <si>
    <t>17.2.1.099</t>
  </si>
  <si>
    <t>UN.E.PO.S.C. Tarifas Barcos</t>
  </si>
  <si>
    <t>UN.E.PO.S.C</t>
  </si>
  <si>
    <t>12.1.5.000</t>
  </si>
  <si>
    <t>1.1.2.12.00.060</t>
  </si>
  <si>
    <t>11.6.1.002</t>
  </si>
  <si>
    <t>11.6.2.002</t>
  </si>
  <si>
    <t>Inmobiliario Rural - 1,75 % ASIP</t>
  </si>
  <si>
    <t>Sobre el Patrimonio</t>
  </si>
  <si>
    <t>11.6.3.002</t>
  </si>
  <si>
    <t>12.1.4.000</t>
  </si>
  <si>
    <t>SUBCONCEPTO</t>
  </si>
  <si>
    <t>Cod. Tipo</t>
  </si>
  <si>
    <t>Cod. Clase</t>
  </si>
  <si>
    <t>Cod. Concepto</t>
  </si>
  <si>
    <t>Cod. Subconcepto</t>
  </si>
  <si>
    <t>00.0.0.999</t>
  </si>
  <si>
    <t xml:space="preserve">Fuente 11 - Tesoro Provincial </t>
  </si>
  <si>
    <t>11.0.0.000</t>
  </si>
  <si>
    <t>11.1.0.000</t>
  </si>
  <si>
    <t>11.1.1.000</t>
  </si>
  <si>
    <t>11.1.2.000</t>
  </si>
  <si>
    <t>11.1.3.000</t>
  </si>
  <si>
    <t>11.1.7.000</t>
  </si>
  <si>
    <t>11.2.0.000</t>
  </si>
  <si>
    <t>11.2.1.000</t>
  </si>
  <si>
    <t>11.2.2.000</t>
  </si>
  <si>
    <t>11.2.3.001</t>
  </si>
  <si>
    <t>11.2.3.002</t>
  </si>
  <si>
    <t>11.2.7.000</t>
  </si>
  <si>
    <t>11.2.5.000</t>
  </si>
  <si>
    <t>11.2.6.000</t>
  </si>
  <si>
    <t>11.6.0.000</t>
  </si>
  <si>
    <t>11.6.1.000</t>
  </si>
  <si>
    <t>11.6.1.004</t>
  </si>
  <si>
    <t>11.6.2.000</t>
  </si>
  <si>
    <t>11.6.2.004</t>
  </si>
  <si>
    <t>11.6.2.005</t>
  </si>
  <si>
    <t>11.6.3.000</t>
  </si>
  <si>
    <t>11.6.3.004</t>
  </si>
  <si>
    <t>11.6.7.000</t>
  </si>
  <si>
    <t>11.7.0.000</t>
  </si>
  <si>
    <t>11.7.1.001</t>
  </si>
  <si>
    <t>11.7.1.009</t>
  </si>
  <si>
    <t>11.8.0.000</t>
  </si>
  <si>
    <t>11.8.1.000</t>
  </si>
  <si>
    <t>11.8.1.001</t>
  </si>
  <si>
    <t>11.8.1.002</t>
  </si>
  <si>
    <t>11.8.1.003</t>
  </si>
  <si>
    <t>11.8.1.009</t>
  </si>
  <si>
    <t>11.9.0.000</t>
  </si>
  <si>
    <t>11.9.1.000</t>
  </si>
  <si>
    <t>11.9.1.001</t>
  </si>
  <si>
    <t>11.9.1.002</t>
  </si>
  <si>
    <t>11.9.1.003</t>
  </si>
  <si>
    <t>11.9.2.000</t>
  </si>
  <si>
    <t>11.9.2.001</t>
  </si>
  <si>
    <t>11.9.2.002</t>
  </si>
  <si>
    <t>11.9.2.003</t>
  </si>
  <si>
    <t>11.9.2.004</t>
  </si>
  <si>
    <t>11.9.2.005</t>
  </si>
  <si>
    <t>11.9.2.007</t>
  </si>
  <si>
    <t>11.9.2.008</t>
  </si>
  <si>
    <t>11.9.3.000</t>
  </si>
  <si>
    <t>11.9.3.001</t>
  </si>
  <si>
    <t>11.9.3.004</t>
  </si>
  <si>
    <t>11.9.9.000</t>
  </si>
  <si>
    <t>12.0.0.000</t>
  </si>
  <si>
    <t>12.1.0.000</t>
  </si>
  <si>
    <t>12.1.1.000</t>
  </si>
  <si>
    <t>12.1.1.001</t>
  </si>
  <si>
    <t>12.1.2.000</t>
  </si>
  <si>
    <t>12.1.7.000</t>
  </si>
  <si>
    <t>12.1.7.001</t>
  </si>
  <si>
    <t>12.1.8.002</t>
  </si>
  <si>
    <t>12.1.8.004</t>
  </si>
  <si>
    <t>12.1.8.005</t>
  </si>
  <si>
    <t>12.1.8.008</t>
  </si>
  <si>
    <t>12.1.8.010</t>
  </si>
  <si>
    <t>12.1.8.011</t>
  </si>
  <si>
    <t>12.1.8.012</t>
  </si>
  <si>
    <t>12.1.8.013</t>
  </si>
  <si>
    <t>12.1.8.099</t>
  </si>
  <si>
    <t>12.1.9.001</t>
  </si>
  <si>
    <t>12.1.9.099</t>
  </si>
  <si>
    <t>12.2.0.000</t>
  </si>
  <si>
    <t>12.1.1.004</t>
  </si>
  <si>
    <t>12.2.1.000</t>
  </si>
  <si>
    <t>12.2.1.001</t>
  </si>
  <si>
    <t>12.2.1.099</t>
  </si>
  <si>
    <t>12.2.2.000</t>
  </si>
  <si>
    <t>12.2.2.008</t>
  </si>
  <si>
    <t>12.2.2.009</t>
  </si>
  <si>
    <t>12.2.2.010</t>
  </si>
  <si>
    <t>12.2.2.011</t>
  </si>
  <si>
    <t>12.2.2.013</t>
  </si>
  <si>
    <t>12.2.2.014</t>
  </si>
  <si>
    <t>12.2.2.022</t>
  </si>
  <si>
    <t>12.2.2.023</t>
  </si>
  <si>
    <t>12.2.9.000</t>
  </si>
  <si>
    <t>12.3.0.000</t>
  </si>
  <si>
    <t>12.4.0.000</t>
  </si>
  <si>
    <t>12.4.1.000</t>
  </si>
  <si>
    <t>12.4.3.000</t>
  </si>
  <si>
    <t>12.4.4.000</t>
  </si>
  <si>
    <t>12.5.0.000</t>
  </si>
  <si>
    <t>12.8.1.000</t>
  </si>
  <si>
    <t>12.8.2.000</t>
  </si>
  <si>
    <t>12.8.9.000</t>
  </si>
  <si>
    <t>12.6.0.000</t>
  </si>
  <si>
    <t>12.6.1.000</t>
  </si>
  <si>
    <t>12.6.1.005</t>
  </si>
  <si>
    <t>12.6.1.006</t>
  </si>
  <si>
    <t>12.6.1.099</t>
  </si>
  <si>
    <t>12.6.2.000</t>
  </si>
  <si>
    <t>12.6.2.001</t>
  </si>
  <si>
    <t>12.6.2.099</t>
  </si>
  <si>
    <t>12.6.3.000</t>
  </si>
  <si>
    <t>12.6.3.001</t>
  </si>
  <si>
    <t>12.6.3.002</t>
  </si>
  <si>
    <t>12.6.3.003</t>
  </si>
  <si>
    <t>12.6.3.004</t>
  </si>
  <si>
    <t>12.6.3.099</t>
  </si>
  <si>
    <t>12.6.9.000</t>
  </si>
  <si>
    <t>12.7.0.000</t>
  </si>
  <si>
    <t>12.9.0.000</t>
  </si>
  <si>
    <t>12.9.1.000</t>
  </si>
  <si>
    <t>12.9.3.000</t>
  </si>
  <si>
    <t>12.9.8.000</t>
  </si>
  <si>
    <t>12.9.6.099</t>
  </si>
  <si>
    <t>12.9.9.000</t>
  </si>
  <si>
    <t>13.0.0.000</t>
  </si>
  <si>
    <t>13.1.0.000</t>
  </si>
  <si>
    <t>13.1.3.000</t>
  </si>
  <si>
    <t>13.2.0.000</t>
  </si>
  <si>
    <t>13.2.3.000</t>
  </si>
  <si>
    <t>13.3.0.000</t>
  </si>
  <si>
    <t>14.0.0.000</t>
  </si>
  <si>
    <t>14.1.0.000</t>
  </si>
  <si>
    <t>14.1.1.000</t>
  </si>
  <si>
    <t>14.1.9.000</t>
  </si>
  <si>
    <t>14.2.0.000</t>
  </si>
  <si>
    <t>14.2.2.000</t>
  </si>
  <si>
    <t>14.2.3.000</t>
  </si>
  <si>
    <t>14.2.7.000</t>
  </si>
  <si>
    <t>14.2.8.000</t>
  </si>
  <si>
    <t>14.2.8.001</t>
  </si>
  <si>
    <t>14.2.8.002</t>
  </si>
  <si>
    <t>14.2.8.003</t>
  </si>
  <si>
    <t>14.2.8.004</t>
  </si>
  <si>
    <t>14.3.0.000</t>
  </si>
  <si>
    <t>15.0.0.000</t>
  </si>
  <si>
    <t>15.1.0.000</t>
  </si>
  <si>
    <t>15.2.0.000</t>
  </si>
  <si>
    <t>15.2.1.000</t>
  </si>
  <si>
    <t>15.2.2.000</t>
  </si>
  <si>
    <t>15.2.9.000</t>
  </si>
  <si>
    <t>15.9.0.000</t>
  </si>
  <si>
    <t>15.9.1.000</t>
  </si>
  <si>
    <t>15.9.2.001</t>
  </si>
  <si>
    <t>15.9.2.002</t>
  </si>
  <si>
    <t>16.0.0.000</t>
  </si>
  <si>
    <t>16.1.0.000</t>
  </si>
  <si>
    <t>16.1.2.000</t>
  </si>
  <si>
    <t>16.2.0.000</t>
  </si>
  <si>
    <t>16.2.2.000</t>
  </si>
  <si>
    <t>16.3.0.000</t>
  </si>
  <si>
    <t>16.3.1.000</t>
  </si>
  <si>
    <t>16.3.2.000</t>
  </si>
  <si>
    <t>16.4.0.000</t>
  </si>
  <si>
    <t>16.5.0.000</t>
  </si>
  <si>
    <t>16.6.0.000</t>
  </si>
  <si>
    <t>17.0.0.000</t>
  </si>
  <si>
    <t>17.1.0.000</t>
  </si>
  <si>
    <t>17.1.1.000</t>
  </si>
  <si>
    <t>17.1.2.000</t>
  </si>
  <si>
    <t>17.1.3.000</t>
  </si>
  <si>
    <t>17.2.0.000</t>
  </si>
  <si>
    <t>17.2.1.000</t>
  </si>
  <si>
    <t>17.2.1.001</t>
  </si>
  <si>
    <t>17.2.1.005</t>
  </si>
  <si>
    <t>17.2.1.006</t>
  </si>
  <si>
    <t>17.2.1.008</t>
  </si>
  <si>
    <t>17.2.1.010</t>
  </si>
  <si>
    <t>17.2.1.011</t>
  </si>
  <si>
    <t>17.2.1.013</t>
  </si>
  <si>
    <t>17.2.1.014</t>
  </si>
  <si>
    <t>17.2.1.015</t>
  </si>
  <si>
    <t>17.2.1.016</t>
  </si>
  <si>
    <t>17.2.1.017</t>
  </si>
  <si>
    <t>17.2.1.018</t>
  </si>
  <si>
    <t>17.2.1.019</t>
  </si>
  <si>
    <t>17.2.1.021</t>
  </si>
  <si>
    <t xml:space="preserve">ANSES </t>
  </si>
  <si>
    <t>17.2.2.000</t>
  </si>
  <si>
    <t>17.2.2.001</t>
  </si>
  <si>
    <t>17.2.2.002</t>
  </si>
  <si>
    <t>17.2.2.003</t>
  </si>
  <si>
    <t xml:space="preserve"> Supertintendencia De Riesgo De Trabajo </t>
  </si>
  <si>
    <t>17.2.3.000</t>
  </si>
  <si>
    <t>17.3.0.000</t>
  </si>
  <si>
    <t>17.3.1.000</t>
  </si>
  <si>
    <t>17.4.0.000</t>
  </si>
  <si>
    <t>17.4.1.000</t>
  </si>
  <si>
    <t>17.4.2.000</t>
  </si>
  <si>
    <t>17.4.9.000</t>
  </si>
  <si>
    <t>17.5.0.000</t>
  </si>
  <si>
    <t>17.5.1.000</t>
  </si>
  <si>
    <t>17.5.2.000</t>
  </si>
  <si>
    <t>17.5.3.000</t>
  </si>
  <si>
    <t>17.5.4.000</t>
  </si>
  <si>
    <t>17.5.6.000</t>
  </si>
  <si>
    <t>17.5.7.000</t>
  </si>
  <si>
    <t>17.5.8.000</t>
  </si>
  <si>
    <t>17.5.9.000</t>
  </si>
  <si>
    <t>17.6.0.000</t>
  </si>
  <si>
    <t>17.6.1.000</t>
  </si>
  <si>
    <t>17.6.2.000</t>
  </si>
  <si>
    <t>17.6.3.000</t>
  </si>
  <si>
    <t>21.0.0.000</t>
  </si>
  <si>
    <t>21.1.0.000</t>
  </si>
  <si>
    <t>21.1.1.000</t>
  </si>
  <si>
    <t>21.1.2.000</t>
  </si>
  <si>
    <t>21.1.3.000</t>
  </si>
  <si>
    <t>21.1.4.000</t>
  </si>
  <si>
    <t>21.1.5.000</t>
  </si>
  <si>
    <t>21.1.6.000</t>
  </si>
  <si>
    <t>21.1.7.000</t>
  </si>
  <si>
    <t>21.1.8.000</t>
  </si>
  <si>
    <t>21.3.0.000</t>
  </si>
  <si>
    <t>21.3.1.000</t>
  </si>
  <si>
    <t>21.3.2.000</t>
  </si>
  <si>
    <t>22.0.0.000</t>
  </si>
  <si>
    <t>22.1.0.000</t>
  </si>
  <si>
    <t>22.1.1.000</t>
  </si>
  <si>
    <t>22.1.2.000</t>
  </si>
  <si>
    <t>22.1.3.000</t>
  </si>
  <si>
    <t>22.2.0.000</t>
  </si>
  <si>
    <t>22.2.1.000</t>
  </si>
  <si>
    <t>22.2.1.002</t>
  </si>
  <si>
    <t>22.2.1.003</t>
  </si>
  <si>
    <t>22.2.1.004</t>
  </si>
  <si>
    <t>22.2.1.005</t>
  </si>
  <si>
    <t>22.2.1.006</t>
  </si>
  <si>
    <t>22.2.1.007</t>
  </si>
  <si>
    <t>22.2.1.008</t>
  </si>
  <si>
    <t>22.2.1.009</t>
  </si>
  <si>
    <t>22.2.1.011</t>
  </si>
  <si>
    <t>22.2.1.012</t>
  </si>
  <si>
    <t>22.2.1.013</t>
  </si>
  <si>
    <t>22.2.1.014</t>
  </si>
  <si>
    <t>22.2.1.015</t>
  </si>
  <si>
    <t>22.2.1.016</t>
  </si>
  <si>
    <t>22.2.1.017</t>
  </si>
  <si>
    <t>22.2.1.018</t>
  </si>
  <si>
    <t>22.2.1.099</t>
  </si>
  <si>
    <t>22.2.2.000</t>
  </si>
  <si>
    <t>22.2.2.001</t>
  </si>
  <si>
    <t>22.2.2.002</t>
  </si>
  <si>
    <t>22.2.2.004</t>
  </si>
  <si>
    <t>22.2.2.099</t>
  </si>
  <si>
    <t>22.2.3.000</t>
  </si>
  <si>
    <t>22.2.7.000</t>
  </si>
  <si>
    <t>22.3.0.000</t>
  </si>
  <si>
    <t>22.3.1.000</t>
  </si>
  <si>
    <t>22.4.0.000</t>
  </si>
  <si>
    <t>22.4.1.000</t>
  </si>
  <si>
    <t>22.4.2.000</t>
  </si>
  <si>
    <t>22.4.9.000</t>
  </si>
  <si>
    <t>22.5.0.000</t>
  </si>
  <si>
    <t>22.5.1.000</t>
  </si>
  <si>
    <t>22.5.2.000</t>
  </si>
  <si>
    <t>22.5.3.000</t>
  </si>
  <si>
    <t>22.5.4.000</t>
  </si>
  <si>
    <t>22.5.5.000</t>
  </si>
  <si>
    <t>22.5.6.000</t>
  </si>
  <si>
    <t>22.5.7.000</t>
  </si>
  <si>
    <t>22.5.8.000</t>
  </si>
  <si>
    <t>22.6.0.000</t>
  </si>
  <si>
    <t>22.6.1.000</t>
  </si>
  <si>
    <t>22.6.2.000</t>
  </si>
  <si>
    <t>22.6.3.000</t>
  </si>
  <si>
    <t>31.0.0.000</t>
  </si>
  <si>
    <t>31.1.0.000</t>
  </si>
  <si>
    <t>31.2.0.000</t>
  </si>
  <si>
    <t>32.0.0.000</t>
  </si>
  <si>
    <t>32.1.0.000</t>
  </si>
  <si>
    <t>32.2.0.000</t>
  </si>
  <si>
    <t>32.3.0.000</t>
  </si>
  <si>
    <t>32.4.0.000</t>
  </si>
  <si>
    <t>32.5.0.000</t>
  </si>
  <si>
    <t>32.6.0.000</t>
  </si>
  <si>
    <t>33.0.0.000</t>
  </si>
  <si>
    <t>33.1.0.000</t>
  </si>
  <si>
    <t>33.1.3.000</t>
  </si>
  <si>
    <t>33.1.4.000</t>
  </si>
  <si>
    <t>33.1.9.000</t>
  </si>
  <si>
    <t>33.2.0.000</t>
  </si>
  <si>
    <t>33.2.1.000</t>
  </si>
  <si>
    <t>33.2.2.000</t>
  </si>
  <si>
    <t>33.2.3.000</t>
  </si>
  <si>
    <t>33.2.7.000</t>
  </si>
  <si>
    <t>33.3.0.000</t>
  </si>
  <si>
    <t>33.3.1.000</t>
  </si>
  <si>
    <t>33.3.2.000</t>
  </si>
  <si>
    <t>33.3.3.000</t>
  </si>
  <si>
    <t>33.3.7.000</t>
  </si>
  <si>
    <t>33.4.0.000</t>
  </si>
  <si>
    <t>33.6.0.000</t>
  </si>
  <si>
    <t>33.7.0.000</t>
  </si>
  <si>
    <t>33.8.0.000</t>
  </si>
  <si>
    <t>33.9.0.000</t>
  </si>
  <si>
    <t>34.0.0.000</t>
  </si>
  <si>
    <t>34.1.0.000</t>
  </si>
  <si>
    <t>34.1.1.000</t>
  </si>
  <si>
    <t>34.1.2.000</t>
  </si>
  <si>
    <t>34.1.3.000</t>
  </si>
  <si>
    <t>34.2.0.000</t>
  </si>
  <si>
    <t>34.2.1.000</t>
  </si>
  <si>
    <t>34.2.2.000</t>
  </si>
  <si>
    <t>34.2.3.000</t>
  </si>
  <si>
    <t>34.2.7.000</t>
  </si>
  <si>
    <t>34.3.0.000</t>
  </si>
  <si>
    <t>34.3.1.000</t>
  </si>
  <si>
    <t>34.3.2.000</t>
  </si>
  <si>
    <t>34.3.3.000</t>
  </si>
  <si>
    <t>34.3.7.000</t>
  </si>
  <si>
    <t>34.6.0.000</t>
  </si>
  <si>
    <t>34.7.0.000</t>
  </si>
  <si>
    <t>34.8.0.000</t>
  </si>
  <si>
    <t>34.9.0.000</t>
  </si>
  <si>
    <t>35.0.0.000</t>
  </si>
  <si>
    <t>35.1.0.000</t>
  </si>
  <si>
    <t>35.1.1.000</t>
  </si>
  <si>
    <t>35.1.1.002</t>
  </si>
  <si>
    <t>35.2.0.000</t>
  </si>
  <si>
    <t>35.2.1.000</t>
  </si>
  <si>
    <t>35.3.0.000</t>
  </si>
  <si>
    <t>35.3.1.000</t>
  </si>
  <si>
    <t>35.3.2.000</t>
  </si>
  <si>
    <t>35.4.0.000</t>
  </si>
  <si>
    <t>35.4.1.000</t>
  </si>
  <si>
    <t>35.4.2.000</t>
  </si>
  <si>
    <t>35.5.0.000</t>
  </si>
  <si>
    <t>35.5.1.000</t>
  </si>
  <si>
    <t>35.5.2.000</t>
  </si>
  <si>
    <t>35.6.0.000</t>
  </si>
  <si>
    <t>35.6.1.000</t>
  </si>
  <si>
    <t>35.6.2.000</t>
  </si>
  <si>
    <t>35.7.0.000</t>
  </si>
  <si>
    <t>35.7.1.000</t>
  </si>
  <si>
    <t>35.7.2.000</t>
  </si>
  <si>
    <t>35.8.0.000</t>
  </si>
  <si>
    <t>35.8.1.000</t>
  </si>
  <si>
    <t>35.8.2.000</t>
  </si>
  <si>
    <t>35.9.0.000</t>
  </si>
  <si>
    <t>36.0.0.000</t>
  </si>
  <si>
    <t>36.1.0.000</t>
  </si>
  <si>
    <t>36.1.1.000</t>
  </si>
  <si>
    <t>36.1.2.000</t>
  </si>
  <si>
    <t>36.1.2.001</t>
  </si>
  <si>
    <t>36.1.2.002</t>
  </si>
  <si>
    <t>36.1.2.003</t>
  </si>
  <si>
    <t>36.1.2.004</t>
  </si>
  <si>
    <t>36.1.2.005</t>
  </si>
  <si>
    <t>36.1.2.099</t>
  </si>
  <si>
    <t>36.2.0.000</t>
  </si>
  <si>
    <t>36.2.1.000</t>
  </si>
  <si>
    <t>36.2.2.000</t>
  </si>
  <si>
    <t>37.0.0.000</t>
  </si>
  <si>
    <t>37.1.0.000</t>
  </si>
  <si>
    <t>37.1.2.000</t>
  </si>
  <si>
    <t>37.2.0.000</t>
  </si>
  <si>
    <t>37.2.1.000</t>
  </si>
  <si>
    <t>37.2.2.000</t>
  </si>
  <si>
    <t>37.3.0.000</t>
  </si>
  <si>
    <t>37.3.1.000</t>
  </si>
  <si>
    <t>37.3.2.000</t>
  </si>
  <si>
    <t>37.4.0.000</t>
  </si>
  <si>
    <t>37.4.1.000</t>
  </si>
  <si>
    <t>37.4.2.000</t>
  </si>
  <si>
    <t>37.5.0.000</t>
  </si>
  <si>
    <t>37.5.1.000</t>
  </si>
  <si>
    <t>37.5.2.000</t>
  </si>
  <si>
    <t>37.6.0.000</t>
  </si>
  <si>
    <t>37.6.1.000</t>
  </si>
  <si>
    <t>37.6.2.000</t>
  </si>
  <si>
    <t>37.7.0.000</t>
  </si>
  <si>
    <t>37.7.1.000</t>
  </si>
  <si>
    <t>37.7.2.000</t>
  </si>
  <si>
    <t>37.8.0.000</t>
  </si>
  <si>
    <t>37.8.1.000</t>
  </si>
  <si>
    <t>37.8.1.001</t>
  </si>
  <si>
    <t>37.8.1.002</t>
  </si>
  <si>
    <t>37.8.1.003</t>
  </si>
  <si>
    <t>37.8.1.004</t>
  </si>
  <si>
    <t>37.8.2.000</t>
  </si>
  <si>
    <t>37.8.2.001</t>
  </si>
  <si>
    <t>37.8.2.002</t>
  </si>
  <si>
    <t>37.8.2.003</t>
  </si>
  <si>
    <t>37.8.2.004</t>
  </si>
  <si>
    <t>37.9.0.000</t>
  </si>
  <si>
    <t>37.9.1.000</t>
  </si>
  <si>
    <t>37.9.2.000</t>
  </si>
  <si>
    <t>37.9.2.001</t>
  </si>
  <si>
    <t>37.9.2.002</t>
  </si>
  <si>
    <t>37.9.2.009</t>
  </si>
  <si>
    <t>38.0.0.000</t>
  </si>
  <si>
    <t>38.1.0.000</t>
  </si>
  <si>
    <t>38.1.1.000</t>
  </si>
  <si>
    <t>38.1.2.000</t>
  </si>
  <si>
    <t>38.2.0.000</t>
  </si>
  <si>
    <t>38.2.1.000</t>
  </si>
  <si>
    <t>38.2.2.000</t>
  </si>
  <si>
    <t>38.3.0.000</t>
  </si>
  <si>
    <t>38.3.1.000</t>
  </si>
  <si>
    <t>38.3.2.000</t>
  </si>
  <si>
    <t>38.4.0.000</t>
  </si>
  <si>
    <t>38.4.1.000</t>
  </si>
  <si>
    <t>38.4.2.000</t>
  </si>
  <si>
    <t>38.5.0.000</t>
  </si>
  <si>
    <t>38.5.1.000</t>
  </si>
  <si>
    <t>38.5.2.000</t>
  </si>
  <si>
    <t>38.6.0.000</t>
  </si>
  <si>
    <t>38.6.1..00</t>
  </si>
  <si>
    <t>38.6.2.000</t>
  </si>
  <si>
    <t>38.7.0.000</t>
  </si>
  <si>
    <t>38.7.1.000</t>
  </si>
  <si>
    <t>38.7.2.000</t>
  </si>
  <si>
    <t>38.7.3.000</t>
  </si>
  <si>
    <t>38.7.7.000</t>
  </si>
  <si>
    <t>38.9.0.000</t>
  </si>
  <si>
    <t>38.9.1.000</t>
  </si>
  <si>
    <t>38.9.2.000</t>
  </si>
  <si>
    <t>39.0.0.000</t>
  </si>
  <si>
    <t>39.1.0.000</t>
  </si>
  <si>
    <t>39.2.0.000</t>
  </si>
  <si>
    <t>39.3.0.000</t>
  </si>
  <si>
    <t>41.0.0.000</t>
  </si>
  <si>
    <t>41.1.0.000</t>
  </si>
  <si>
    <t>41.1.1.000</t>
  </si>
  <si>
    <t>41.1.2.000</t>
  </si>
  <si>
    <t>41.1.2.001</t>
  </si>
  <si>
    <t>41.1.3.000</t>
  </si>
  <si>
    <t>41.1.3.001</t>
  </si>
  <si>
    <t>41.2.0.000</t>
  </si>
  <si>
    <t>41.2.1.000</t>
  </si>
  <si>
    <t>41.2.2.000</t>
  </si>
  <si>
    <t>41.2.2.001</t>
  </si>
  <si>
    <t>41.2.3.000</t>
  </si>
  <si>
    <t>41.2.3.001</t>
  </si>
  <si>
    <t>41.3.0.000</t>
  </si>
  <si>
    <t>41.3.1.000</t>
  </si>
  <si>
    <t>41.3.2.000</t>
  </si>
  <si>
    <t>41.3.2.001</t>
  </si>
  <si>
    <t>41.3.3.000</t>
  </si>
  <si>
    <t>41.3.3.001</t>
  </si>
  <si>
    <t>Imputable Recursos por Rubros</t>
  </si>
  <si>
    <t>Cod. Imputable Recursos Rubros</t>
  </si>
  <si>
    <t>Cod. Sub-
concepto</t>
  </si>
  <si>
    <t>1.1 INGRESOS CORRIENTES</t>
  </si>
  <si>
    <t>1.2 RECURSOS DE CAPITAL</t>
  </si>
  <si>
    <t>1.3 FUENTES FINANCIERAS</t>
  </si>
  <si>
    <t>Importe</t>
  </si>
  <si>
    <t>EJERCICIO PRESUPUESTARIO</t>
  </si>
  <si>
    <t>S.A.F.</t>
  </si>
  <si>
    <t>Fuente de Financiación</t>
  </si>
  <si>
    <t>Función</t>
  </si>
  <si>
    <t>Categorías Programáticas</t>
  </si>
  <si>
    <t>Imputación de Partida Presupuestaria</t>
  </si>
  <si>
    <t>Económica</t>
  </si>
  <si>
    <t>Importe ($)</t>
  </si>
  <si>
    <t>ACTIVIDAD / OBRA</t>
  </si>
  <si>
    <t>DESCRIPCION</t>
  </si>
  <si>
    <t>A/O</t>
  </si>
  <si>
    <t xml:space="preserve">TOTAL </t>
  </si>
  <si>
    <t>CARACTER</t>
  </si>
  <si>
    <t>ECON</t>
  </si>
  <si>
    <t>ECONOMICA</t>
  </si>
  <si>
    <t>FIN</t>
  </si>
  <si>
    <t>FINALIDAD</t>
  </si>
  <si>
    <t>Gastos corrientes</t>
  </si>
  <si>
    <t xml:space="preserve"> </t>
  </si>
  <si>
    <t>Administración gubernamental</t>
  </si>
  <si>
    <t>Legislativa</t>
  </si>
  <si>
    <t>Gastos de capital</t>
  </si>
  <si>
    <t>Recursos Propios</t>
  </si>
  <si>
    <t xml:space="preserve"> Agricultura, Ganadería Y Recursos Naturales Renovables</t>
  </si>
  <si>
    <t>Servicios de seguridad</t>
  </si>
  <si>
    <t>Judicial</t>
  </si>
  <si>
    <t>Instituciones De La Seguridad Social</t>
  </si>
  <si>
    <t xml:space="preserve">Aplicaciones Financieras </t>
  </si>
  <si>
    <t xml:space="preserve"> Ciencia Y Técnica</t>
  </si>
  <si>
    <t>Consenso Fiscal Ley 27.429</t>
  </si>
  <si>
    <t>28 De Noviembre</t>
  </si>
  <si>
    <t xml:space="preserve"> Ampliación Y Remodelación Del Puesto Sanitario- Consultorio</t>
  </si>
  <si>
    <t>Servicios sociales</t>
  </si>
  <si>
    <t>Dirección superior Ejecutiva</t>
  </si>
  <si>
    <t>1.01.05.00</t>
  </si>
  <si>
    <t>Otros Gastos En Personal</t>
  </si>
  <si>
    <t xml:space="preserve"> Iesc - Auditoría Y Control</t>
  </si>
  <si>
    <t>Bienes Preexistentes</t>
  </si>
  <si>
    <t xml:space="preserve"> Apertura De Calles, Relleno Y Compacto, Mza 143-144-159</t>
  </si>
  <si>
    <t>Servicios económicos</t>
  </si>
  <si>
    <t>Relaciones interiores</t>
  </si>
  <si>
    <t>Crédito Interno</t>
  </si>
  <si>
    <t xml:space="preserve"> Rutas Y Caminos</t>
  </si>
  <si>
    <t>F.F.S</t>
  </si>
  <si>
    <t>Caleta Olivia</t>
  </si>
  <si>
    <t>Deuda pública</t>
  </si>
  <si>
    <t>Administración Fiscal</t>
  </si>
  <si>
    <t>Fo.Na.Vi</t>
  </si>
  <si>
    <t>Cañadón Seco</t>
  </si>
  <si>
    <t>Acondicionamiento De Galpones Productivos Destinados A Talleres De La Escuela Técnica</t>
  </si>
  <si>
    <t>Sin Finalidad</t>
  </si>
  <si>
    <t>Control de la gestión pública</t>
  </si>
  <si>
    <t>Administración De La Salud</t>
  </si>
  <si>
    <t>Recupero De Planes</t>
  </si>
  <si>
    <t>Cmte. Luis Piedrabuena</t>
  </si>
  <si>
    <t>Adultos Primario</t>
  </si>
  <si>
    <t>Seguridad interior</t>
  </si>
  <si>
    <t>El Calafate</t>
  </si>
  <si>
    <t>Adultos Secundario</t>
  </si>
  <si>
    <t>Sistema penal</t>
  </si>
  <si>
    <t>Agencia De Seguridad Vial</t>
  </si>
  <si>
    <t>El Chaltén</t>
  </si>
  <si>
    <t>Aéreo</t>
  </si>
  <si>
    <t>1.02.06.00</t>
  </si>
  <si>
    <t>Agua Potable Y Alcantarillado</t>
  </si>
  <si>
    <t>Equipo De Seguridad</t>
  </si>
  <si>
    <t>Ampliación De Guardia Pediátrica En El Hospital Regional De Río Gallegos</t>
  </si>
  <si>
    <t>Promoción y asistencia social</t>
  </si>
  <si>
    <t>1.03.00.00</t>
  </si>
  <si>
    <t>Servicios Extraordinarios</t>
  </si>
  <si>
    <t>Aportes A Municipios</t>
  </si>
  <si>
    <t>Gobernador Gregores</t>
  </si>
  <si>
    <t>Ampliación De Radio Fm 93.7 "Vientos Patagónicos"</t>
  </si>
  <si>
    <t>Seguridad social</t>
  </si>
  <si>
    <t>1.03.01.00</t>
  </si>
  <si>
    <t>Retribuciones Extraordinarias</t>
  </si>
  <si>
    <t>Infraestructura Y Equipamiento</t>
  </si>
  <si>
    <t>Ampliación Red Cloacal I Etapa</t>
  </si>
  <si>
    <t>Educación y cultura</t>
  </si>
  <si>
    <t>1.03.03.00</t>
  </si>
  <si>
    <t>Contribuciones Patronales Extraordinarias</t>
  </si>
  <si>
    <t>Jaramillo - Fitz Roy</t>
  </si>
  <si>
    <t>Ampliación Red De Canales Terciarios</t>
  </si>
  <si>
    <t>Ciencia y técnica</t>
  </si>
  <si>
    <t>Comisión De Fomento De Cañadón Seco</t>
  </si>
  <si>
    <t>Koluel Kaike</t>
  </si>
  <si>
    <t>Ampliación Sala Shockroom En El Hospital</t>
  </si>
  <si>
    <t>Trabajo</t>
  </si>
  <si>
    <t>1.05.00.00</t>
  </si>
  <si>
    <t>Asistencia Social Al Personal</t>
  </si>
  <si>
    <t>Comisión De Fomento De Koluel Kaike</t>
  </si>
  <si>
    <t>Lago Posadas</t>
  </si>
  <si>
    <t>Ampliación Sede Asociación Centro De Jubilados Y Pensionados Del Petróleo, Gas Y Biocombustible</t>
  </si>
  <si>
    <t>Vivienda y urbanismo</t>
  </si>
  <si>
    <t>1.05.01.00</t>
  </si>
  <si>
    <t xml:space="preserve">Seguros De Riesgos De Trabajo </t>
  </si>
  <si>
    <t>Comisión De Fomento De Lago Posadas</t>
  </si>
  <si>
    <t>Las Heras</t>
  </si>
  <si>
    <t>Ampliación Y Construcción De Talleres Sede Apadirt</t>
  </si>
  <si>
    <t>Agua potable y alcantarillado</t>
  </si>
  <si>
    <t>Comisión De Fomento Jaramillo</t>
  </si>
  <si>
    <t>Los Antiguos</t>
  </si>
  <si>
    <t xml:space="preserve">Ampliación Y Reacondicionamiento Del Edificio De La Dirección Cooperativa Y Mutuales </t>
  </si>
  <si>
    <t>Otros servicios urbanos</t>
  </si>
  <si>
    <t>1.06.00.00</t>
  </si>
  <si>
    <t>Beneficios Y Compensaciones</t>
  </si>
  <si>
    <t>Comisión De Fomento Tres Lagos</t>
  </si>
  <si>
    <t>Ampliación Y Refacción Centro Integrador Comunitario Y Centro De Desarrollo Infantil "Virgen Del Valle"</t>
  </si>
  <si>
    <t>Energía, combustibles y minería</t>
  </si>
  <si>
    <t>1.07.00.00</t>
  </si>
  <si>
    <t>Suplencias Y Reemplazos</t>
  </si>
  <si>
    <t>Comunicaciones</t>
  </si>
  <si>
    <t>Maquinaria Y Equipos</t>
  </si>
  <si>
    <t>Ampliación Y Refacción Edificio De Aspedi</t>
  </si>
  <si>
    <t>Consejo Provincial De Educación</t>
  </si>
  <si>
    <t>Obras Por Administración</t>
  </si>
  <si>
    <t>Barimetría Canal De Acceso Al Puerto</t>
  </si>
  <si>
    <t>Transporte</t>
  </si>
  <si>
    <t>Construcción De Jardines De Infantes</t>
  </si>
  <si>
    <t>Obras Varias</t>
  </si>
  <si>
    <t>Batimetria  Canal De Acceso Al Puerto</t>
  </si>
  <si>
    <t>Agricultura</t>
  </si>
  <si>
    <t>4.01.00.00</t>
  </si>
  <si>
    <t>Perito Moreno</t>
  </si>
  <si>
    <t>Industria</t>
  </si>
  <si>
    <t>4.02.00.00</t>
  </si>
  <si>
    <t>Construcciones</t>
  </si>
  <si>
    <t>Pico Truncado</t>
  </si>
  <si>
    <t>Centro Integrador Comunitario</t>
  </si>
  <si>
    <t>Comercio, turismo y otros servicios</t>
  </si>
  <si>
    <t>Covid-29 Emergencia Sanitaria, Economica Y Social</t>
  </si>
  <si>
    <t>Puerto Deseado</t>
  </si>
  <si>
    <t>Cerco Perimetral Cancha Del Club Deportivo Chaco</t>
  </si>
  <si>
    <t>Administración de los Servicios Económicos</t>
  </si>
  <si>
    <t>4.04.00.00</t>
  </si>
  <si>
    <t>Puerto San Julian</t>
  </si>
  <si>
    <t>Const. De Nvo Ed. Deleg. Del Mtess</t>
  </si>
  <si>
    <t>Servicios de la deuda pública -intereses y gastos</t>
  </si>
  <si>
    <t>5.01.01.00</t>
  </si>
  <si>
    <t>Jubilaciones Y/O Retiros</t>
  </si>
  <si>
    <t xml:space="preserve">Cultura </t>
  </si>
  <si>
    <t>Puerto San Julián</t>
  </si>
  <si>
    <t>Construcción Cerco Perimetral Sede Repetidora Lu 85- Canal 9</t>
  </si>
  <si>
    <t>Sin Funcion</t>
  </si>
  <si>
    <t>5.01.02.01</t>
  </si>
  <si>
    <t>Pensiones Graciables Y A La Vejez</t>
  </si>
  <si>
    <t>Defensa Civil</t>
  </si>
  <si>
    <t>Puerto Santa Cruz</t>
  </si>
  <si>
    <t>Construcción De 10 Viviendas De 60 M2</t>
  </si>
  <si>
    <t>5.01.03.01</t>
  </si>
  <si>
    <t>Becas Est. Secundarios</t>
  </si>
  <si>
    <t>Rio Gallegos</t>
  </si>
  <si>
    <t>Construcción De 1200 Ml De Veredas Peatonales</t>
  </si>
  <si>
    <t>5.01.03.02</t>
  </si>
  <si>
    <t>Becas Est. Universitarios</t>
  </si>
  <si>
    <t>Río Gallegos</t>
  </si>
  <si>
    <t>Construcción De 20 Viviendas De 60 M2</t>
  </si>
  <si>
    <t>Direccion Superior Ejecutiva</t>
  </si>
  <si>
    <t>Rio Turbio</t>
  </si>
  <si>
    <t>Construcción De 20 Viviendas Plan Provincial "Mi Primer Hogar"</t>
  </si>
  <si>
    <t>5.01.04.00</t>
  </si>
  <si>
    <t>Ayudas Sociales A Personas</t>
  </si>
  <si>
    <t>Direccion Y Administracion Central</t>
  </si>
  <si>
    <t>Tres Lagos</t>
  </si>
  <si>
    <t>Construcción De 3000 M2 De Veredas De Hormigón</t>
  </si>
  <si>
    <t>5.01.04.01</t>
  </si>
  <si>
    <t>Promoc. Y Restituc. De Derercho De Niños Y Adolescentes</t>
  </si>
  <si>
    <t>Dirección Y Administración Central</t>
  </si>
  <si>
    <t>Varias Localidades</t>
  </si>
  <si>
    <t>Construcción De 4 Viviendas De 60 M2</t>
  </si>
  <si>
    <t>5.01.04.07</t>
  </si>
  <si>
    <t>Asistencia Financiera - Otros</t>
  </si>
  <si>
    <t>Direccion Y Adminsitracion Central</t>
  </si>
  <si>
    <t>Construcción De 5 Viviendas De 60 M2</t>
  </si>
  <si>
    <t>5.01.04.11</t>
  </si>
  <si>
    <t>Asistencia Financiera - Posoco - Prosonu</t>
  </si>
  <si>
    <t xml:space="preserve">Construcción De 5001,85 Ml De Cordón Cuneta </t>
  </si>
  <si>
    <t>Educación Inicial</t>
  </si>
  <si>
    <t>Construcción De 600 M2 De Veredas Y 600 Ml De Cordón Cuneta</t>
  </si>
  <si>
    <t xml:space="preserve">Educación Modalidad </t>
  </si>
  <si>
    <t>Construcción De 8 Viviendas De 60 M2</t>
  </si>
  <si>
    <t>5.01.04.25</t>
  </si>
  <si>
    <t>Promoción Social - Plan Nacional De Seguridad Alimentaria</t>
  </si>
  <si>
    <t>Educación Primaria</t>
  </si>
  <si>
    <t>Construcción De 80 Viviendas De 60 M2</t>
  </si>
  <si>
    <t>Educación Secundaria</t>
  </si>
  <si>
    <t>Construcción De Anfiteatro Municipal Mza 79 Lote 1</t>
  </si>
  <si>
    <t>5.01.04.42</t>
  </si>
  <si>
    <t>Prog. Form. Educ. Y Fisc. Coop</t>
  </si>
  <si>
    <t>Educación Superior No Universitaria</t>
  </si>
  <si>
    <t>Construcción De Baños Y Cocina En El Centro De Residentes Riojanos</t>
  </si>
  <si>
    <t>5.01.04.45</t>
  </si>
  <si>
    <t>Ley N° 3062</t>
  </si>
  <si>
    <t>Educacion Y Cultura</t>
  </si>
  <si>
    <t>Construcción De Cancha De Césped Del Club Mar Del Plata</t>
  </si>
  <si>
    <t>5.01.04.46</t>
  </si>
  <si>
    <t>Capacitacion Y Formacion En Politicas Sociales</t>
  </si>
  <si>
    <t>Educación Y Cultura</t>
  </si>
  <si>
    <t xml:space="preserve">Construcción De Cancha De Césped Sintético Cancha Liga Caleta </t>
  </si>
  <si>
    <t>5.01.04.47</t>
  </si>
  <si>
    <t>Deporte Federado</t>
  </si>
  <si>
    <t>Emergencias Climáticas</t>
  </si>
  <si>
    <t>Construcción De Cancha De Césped Sintético Club Defensores</t>
  </si>
  <si>
    <t>5.01.04.48</t>
  </si>
  <si>
    <t>Res.Nac.Nº 123/16 Plan Creer Y Crear</t>
  </si>
  <si>
    <t>Energía, Combustibles Y Minería</t>
  </si>
  <si>
    <t>Construcción De Cancha De Césped Sintético Liga De Los Barrios Equipamiento Deportivo</t>
  </si>
  <si>
    <t>5.01.04.49</t>
  </si>
  <si>
    <t>Escribanía Mayor De Gobierno C.E.</t>
  </si>
  <si>
    <t>Construcción De Cic</t>
  </si>
  <si>
    <t>5.01.04.51</t>
  </si>
  <si>
    <t>Resolucion Nacional 5/19 Juegos Nac De Playa</t>
  </si>
  <si>
    <t>Extracción E Industrialización De Min. E Hidroc.</t>
  </si>
  <si>
    <t>Construcción De Confitería En Paseo De Artesanos</t>
  </si>
  <si>
    <t>Fondo De Capacitación I.E.S.C</t>
  </si>
  <si>
    <t xml:space="preserve">Construcción De Cordon Cuneta En Avenida Gendarmería Nacional </t>
  </si>
  <si>
    <t>5.01.04.98</t>
  </si>
  <si>
    <t>Otras Ayudas Sociales A Personas</t>
  </si>
  <si>
    <t>Construcción De Cordón Cuneta En Barrio Escoceses</t>
  </si>
  <si>
    <t>5.01.05.01</t>
  </si>
  <si>
    <t>Escuelas Privadas</t>
  </si>
  <si>
    <t>Fondo De Fortalecimiento Institucional I.E.S.C</t>
  </si>
  <si>
    <t>Construcción De Dos Viviendas E Infraestructura En La Localidad</t>
  </si>
  <si>
    <t>5.01.05.04</t>
  </si>
  <si>
    <t>Ipei - Res. 074/06</t>
  </si>
  <si>
    <t>Construcción De Edificio De Instituto De Energía Santa Cruz</t>
  </si>
  <si>
    <t>5.01.05.05</t>
  </si>
  <si>
    <t>Aonikenk - Res. 075/06</t>
  </si>
  <si>
    <t>Fondo Multas - Ley 500</t>
  </si>
  <si>
    <t>Construcción De Guardería "Embarcaciones Amigos De Las Canoas Y Del Kayak"</t>
  </si>
  <si>
    <t>5.01.05.07</t>
  </si>
  <si>
    <t>Poplars</t>
  </si>
  <si>
    <t>Fondo Poder Judicial</t>
  </si>
  <si>
    <t>Construcción De Nuevo Edificio De Delegación Zona Norte De La Caja De Servicios Sociales</t>
  </si>
  <si>
    <t>5.01.05.08</t>
  </si>
  <si>
    <t>Upsala</t>
  </si>
  <si>
    <t>Fondo Provincial De Pesca</t>
  </si>
  <si>
    <t xml:space="preserve">Construcción De Nuevo Edificio De Delegación Zona Norte Instituto De Desarrollo Urbano Y Vivienda </t>
  </si>
  <si>
    <t>5.01.05.10</t>
  </si>
  <si>
    <t>Appadi</t>
  </si>
  <si>
    <t>Construcción De Nuevo Edificio De La Delegación Mtess</t>
  </si>
  <si>
    <t>5.01.05.11</t>
  </si>
  <si>
    <t>Fund. Austro</t>
  </si>
  <si>
    <t>Funcionamiento Residencia De Gobernacion</t>
  </si>
  <si>
    <t>Construcción De Nuevo Edificio De Las Oficinas Del Instituto De Desarrollo Urbano Y Vivienda (Iduv)</t>
  </si>
  <si>
    <t>5.01.05.12</t>
  </si>
  <si>
    <t>Xoshen Aike</t>
  </si>
  <si>
    <t>Construcción De Nuevo Edificio Delegación Mtess</t>
  </si>
  <si>
    <t>5.01.05.13</t>
  </si>
  <si>
    <t>Formacion Y Capacitacion En Gestion Social</t>
  </si>
  <si>
    <t>Fundación Santa Cruz Sustentable</t>
  </si>
  <si>
    <t>Construcción De Plaza Integradora En El Barrio Kalfu Aike</t>
  </si>
  <si>
    <t>5.01.05.99</t>
  </si>
  <si>
    <t>Otros Aportes A Actividades No Lucrativas Corrientes</t>
  </si>
  <si>
    <t>Gestión Educativa Y Políticas Socioeducativas</t>
  </si>
  <si>
    <t>Construcción De Plaza Integradora En El Barrio Mutual</t>
  </si>
  <si>
    <t>5.01.06.02</t>
  </si>
  <si>
    <t>Formacion Y Capacitacion En Gestion Integral En Politicas Sociales</t>
  </si>
  <si>
    <t>Implementación Del Plan Nacional De Educación Digital</t>
  </si>
  <si>
    <t>Construcción De Plaza Integradora En El Barrio San Cayetano</t>
  </si>
  <si>
    <t>5.01.06.03</t>
  </si>
  <si>
    <t>Formacion Y Capacitacion En Gestion Deportiva</t>
  </si>
  <si>
    <t>Incentivo Docente</t>
  </si>
  <si>
    <t>Construcción De Plaza Recreativa</t>
  </si>
  <si>
    <t>5.01.06.04</t>
  </si>
  <si>
    <t>Formacion Y Capac. En Gestion Int En Pol. Niñez, Adolesc. ,Discapacidad Y Adultos May. Y Sus Flias</t>
  </si>
  <si>
    <t>Indec-Direccion Pcial De Estadística Y Censos-Y Otros</t>
  </si>
  <si>
    <t>Construcción De Quincho Para Empleados Municipales</t>
  </si>
  <si>
    <t>5.01.07.00</t>
  </si>
  <si>
    <t>Construcción De Redes Cloacales Y Agua</t>
  </si>
  <si>
    <t>5.01.07.01</t>
  </si>
  <si>
    <t>Información Y Evaluación De La Calidad Educativa</t>
  </si>
  <si>
    <t>Construcción De Silos</t>
  </si>
  <si>
    <t>5.01.07.03</t>
  </si>
  <si>
    <t>Deporte Social</t>
  </si>
  <si>
    <t>Construcción De Veredas En Barrio Mirador Del Condor</t>
  </si>
  <si>
    <t>5.01.07.07</t>
  </si>
  <si>
    <t>Control De Especies Perjudiciales</t>
  </si>
  <si>
    <t>Innovación Y Desarrollo De La Formación Tecnológica</t>
  </si>
  <si>
    <t>Construcción De Veredas En Barrio San Benito</t>
  </si>
  <si>
    <t>5.01.07.08</t>
  </si>
  <si>
    <t>Ente Patagonia Turística Regional</t>
  </si>
  <si>
    <t>Institución Penal U-15</t>
  </si>
  <si>
    <t>Construcción De Veredas Urbanas Ii Etapa</t>
  </si>
  <si>
    <t>5.01.07.10</t>
  </si>
  <si>
    <t>Ley 2556 - Fdo Finan. Programa Hogares C/Disc.</t>
  </si>
  <si>
    <t>Juegos Nacionales De Playa</t>
  </si>
  <si>
    <t>Construcción Del Galpón Destinado A La Banda Militar En El Regimiento Del Ejército Argentino</t>
  </si>
  <si>
    <t>5.01.07.15</t>
  </si>
  <si>
    <t>Consejo Federal De Turismo</t>
  </si>
  <si>
    <t>Ley 23427</t>
  </si>
  <si>
    <t>Construcción Edificio Sede Central C.A.P</t>
  </si>
  <si>
    <t>5.01.07.18</t>
  </si>
  <si>
    <t>Economia Social Santa Cruz Incluye</t>
  </si>
  <si>
    <t>Ley 2450 - Multas M.T.E.Ys.S</t>
  </si>
  <si>
    <t>Construcción Gimnasio Cubierto En La Escuela Agropecuaria N° 1</t>
  </si>
  <si>
    <t>5.01.07.19</t>
  </si>
  <si>
    <t>Subsidio Transporte Interurbano</t>
  </si>
  <si>
    <t>Mantenimiento De Establecimientos Escolares</t>
  </si>
  <si>
    <t>Construcción Nuevo Estudios Canal 9</t>
  </si>
  <si>
    <t>5.01.07.99</t>
  </si>
  <si>
    <t>Otros Instituciones Culturales Y Sociales Sin Fines De Lucro</t>
  </si>
  <si>
    <t>Mejoramiento De La Calidad Educativa</t>
  </si>
  <si>
    <t xml:space="preserve">Construcción Paseo Del Condor </t>
  </si>
  <si>
    <t>5.01.09.00</t>
  </si>
  <si>
    <t>Transferencias A Empresas Privadas</t>
  </si>
  <si>
    <t>Municipalidad De 28 De Noviembre</t>
  </si>
  <si>
    <t>Construcción Portal De Ingreso A La Localidad</t>
  </si>
  <si>
    <t>5.01.09.04</t>
  </si>
  <si>
    <t>Acuerdos Complementarios Y Operativos - Transf. Bpsc</t>
  </si>
  <si>
    <t>Municipalidad De Caleta Olivia</t>
  </si>
  <si>
    <t>Construcción Red De Distribución De Gas Nexo Plan De Viviendas Techo Digno Barrio Santa Cruz</t>
  </si>
  <si>
    <t>5.01.09.08</t>
  </si>
  <si>
    <t>Empresas Privadas</t>
  </si>
  <si>
    <t>Municipalidad De Comandante Luis Piedra Buena</t>
  </si>
  <si>
    <t>Construcción Sede Cap Caleta Olivia</t>
  </si>
  <si>
    <t>5.02.01.00</t>
  </si>
  <si>
    <t>Transferencias A Personas</t>
  </si>
  <si>
    <t>Municipalidad De El Calafate</t>
  </si>
  <si>
    <t>Contralor/Inspec. Auto.Aplic Leyes 1451/82185</t>
  </si>
  <si>
    <t>5.02.02.00</t>
  </si>
  <si>
    <t>Transferencias A Instituciones De Enseñanza</t>
  </si>
  <si>
    <t>Municipalidad De El Chaltén</t>
  </si>
  <si>
    <t>Convenios Con Municipios</t>
  </si>
  <si>
    <t>Municipalidad De Gobernador Gregores</t>
  </si>
  <si>
    <t>5.03.04.01</t>
  </si>
  <si>
    <t>Municipalidad De Las Heras</t>
  </si>
  <si>
    <t>Decreto Pcial. Nº 1176/17- Instituto Nacional Del Teatro</t>
  </si>
  <si>
    <t>5.03.04.03</t>
  </si>
  <si>
    <t>Comisión Federal De Impuestos</t>
  </si>
  <si>
    <t>Municipalidad De Los Antiguos</t>
  </si>
  <si>
    <t>Decreto Pcial. Nº 2440/12 Premica</t>
  </si>
  <si>
    <t>5.03.04.04</t>
  </si>
  <si>
    <t>Cfi Ley 23548</t>
  </si>
  <si>
    <t>Municipalidad De Perito Moreno</t>
  </si>
  <si>
    <t>Defensa De Márgenes  Del Rio Janimeni</t>
  </si>
  <si>
    <t>5.03.04.05</t>
  </si>
  <si>
    <t>Aporte Al C.F.R.F. Ley Nº 25.917</t>
  </si>
  <si>
    <t>Municipalidad De Pico Truncado</t>
  </si>
  <si>
    <t>Defensa Rio Los Antiguos (Tramo Ruta Pcial 43 Y Desemb. Lago Bsas)</t>
  </si>
  <si>
    <t>5.03.04.06</t>
  </si>
  <si>
    <t>Comisión Arbitral</t>
  </si>
  <si>
    <t>Municipalidad De Puerto Deseado</t>
  </si>
  <si>
    <t>Desagues Pluviales, Pavimento Y Cordón Cuneta En Calle Che Guevara- Sector 1- Sector 1</t>
  </si>
  <si>
    <t>5.03.04.07</t>
  </si>
  <si>
    <t>Foro Permanente De Presupuesto</t>
  </si>
  <si>
    <t>Municipalidad De Puerto San Julián</t>
  </si>
  <si>
    <t>Disp. Nº 2722/15 Incaa</t>
  </si>
  <si>
    <t>5.03.04.09</t>
  </si>
  <si>
    <t>Asap</t>
  </si>
  <si>
    <t>Municipalidad De Puerto Santa Cruz</t>
  </si>
  <si>
    <t>Embellecimiento Sobre Acceso Sur</t>
  </si>
  <si>
    <t>5.03.04.10</t>
  </si>
  <si>
    <t>Ofephi</t>
  </si>
  <si>
    <t>Municipalidad De Río Gallegos</t>
  </si>
  <si>
    <t>Equipamiento Urbano</t>
  </si>
  <si>
    <t>5.05.02.01</t>
  </si>
  <si>
    <t>Transferencias A S.P.S.E Para Financiar Erogaciones Corrientes</t>
  </si>
  <si>
    <t>Municipalidad De Río Turbio</t>
  </si>
  <si>
    <t>Equipamiento Urbano Y Mejoramiento Barrial</t>
  </si>
  <si>
    <t>Obligaciones A Cargo Del Tesoro</t>
  </si>
  <si>
    <t>5.07.02.01</t>
  </si>
  <si>
    <t>Otros Servicios Urbanos</t>
  </si>
  <si>
    <t>Especial</t>
  </si>
  <si>
    <t>5.07.03.01</t>
  </si>
  <si>
    <t>Aportes Distrigas S.A P/ Financiar Gastos Corrientes</t>
  </si>
  <si>
    <t>Patronato De Liberados Y Excarcelados</t>
  </si>
  <si>
    <t>5.07.03.03</t>
  </si>
  <si>
    <t>Canal 9</t>
  </si>
  <si>
    <t>Pesca Y Acuicultura</t>
  </si>
  <si>
    <t>5.07.05.04</t>
  </si>
  <si>
    <t>Plan Creer Y Crear</t>
  </si>
  <si>
    <t>Hospital De 28 De Noviembre - San Lucas</t>
  </si>
  <si>
    <t>5.07.06.02</t>
  </si>
  <si>
    <t>Aportes A Gobiernos Municipales Y Com. De Fomento</t>
  </si>
  <si>
    <t>Plan Nacional De Seguridad Alimentaria</t>
  </si>
  <si>
    <t>Hospital De Caleta Olivia Padre Pedro Tardivo</t>
  </si>
  <si>
    <t>5.07.06.11</t>
  </si>
  <si>
    <t>Transferencias - Regalias</t>
  </si>
  <si>
    <t>Posoco - Prosonu</t>
  </si>
  <si>
    <t>Hospital De Cte. Luis Piedra Buena - Dr. Armando Zamudio</t>
  </si>
  <si>
    <t>5.07.06.12</t>
  </si>
  <si>
    <t>Transferencias -Coparticipación Nacional</t>
  </si>
  <si>
    <t>Prepap</t>
  </si>
  <si>
    <t>Hospital De Gobernador Gregores - Dr. Ramón Eraso Santa Paul</t>
  </si>
  <si>
    <t>5.07.06.13</t>
  </si>
  <si>
    <t>Transferencias -Coparticipación Provincial</t>
  </si>
  <si>
    <t>Hospital De Las Heras - Dr. Benigno Fernández</t>
  </si>
  <si>
    <t>5.08.03.03</t>
  </si>
  <si>
    <t>Lu 85 Tv Canal 9 Rio Gallegos</t>
  </si>
  <si>
    <t>Programa de Asistencia Financiera a Municipalidades y Comisiones de Fomento</t>
  </si>
  <si>
    <t>Hospital De Los Antiguos - Dr. Reinaldo Bimbi</t>
  </si>
  <si>
    <t>6.02.04.01</t>
  </si>
  <si>
    <t>A La Administración Central</t>
  </si>
  <si>
    <t>Hospital De Perito Moreno - Dr. Oscar Natale</t>
  </si>
  <si>
    <t>6.03.01.15</t>
  </si>
  <si>
    <t>Creditos Sociedades Rurales</t>
  </si>
  <si>
    <t>Promocion Y Asistencia Social</t>
  </si>
  <si>
    <t>Hospital De Pico Truncado - Dr. Hubertus Kuester</t>
  </si>
  <si>
    <t>6.03.01.17</t>
  </si>
  <si>
    <t>Ley 2919</t>
  </si>
  <si>
    <t>Promoción Y Asistencia Social</t>
  </si>
  <si>
    <t>Hospital De Puerto Deseado</t>
  </si>
  <si>
    <t>6.03.01.18</t>
  </si>
  <si>
    <t>Ley 2208</t>
  </si>
  <si>
    <t>Hospital De Puerto San Julian - Dr. Miguel Lombardich</t>
  </si>
  <si>
    <t>7.01.06.00</t>
  </si>
  <si>
    <t>Intereses De La Deuda Interna A Largo Plazo</t>
  </si>
  <si>
    <t>Relaciones Interiores</t>
  </si>
  <si>
    <t>Hospital De Puerto Santa Cruz - Dr. Eduardo Canosa</t>
  </si>
  <si>
    <t>7.01.07.00</t>
  </si>
  <si>
    <t>Amortización De La Deuda Interna A Largo Plazo</t>
  </si>
  <si>
    <t>Hospital De Rio Turbio - Dr. José Sánchez</t>
  </si>
  <si>
    <t>9.01.02.03</t>
  </si>
  <si>
    <t>9.01.02.05</t>
  </si>
  <si>
    <t>Un.E.Po.S.C.</t>
  </si>
  <si>
    <t>Seguridad Interior</t>
  </si>
  <si>
    <t>Infraestructura Deportiva</t>
  </si>
  <si>
    <t>9.01.02.09</t>
  </si>
  <si>
    <t>I.D.U.V.</t>
  </si>
  <si>
    <t>Servicio Penitenciario Provincial</t>
  </si>
  <si>
    <t>Infraestructura Urbana</t>
  </si>
  <si>
    <t>9.01.02.12</t>
  </si>
  <si>
    <t>I.E.S.C.</t>
  </si>
  <si>
    <t>Servicios De La Deuda</t>
  </si>
  <si>
    <t>Infraestructura Vial Y De Alumbrado Público En El B° San Benito- Etapa I</t>
  </si>
  <si>
    <t>9.01.03.03</t>
  </si>
  <si>
    <t>Contribuciones A La Caja De Prevision Social</t>
  </si>
  <si>
    <t xml:space="preserve">Servicios De La Deuda Pública (Intereses Y Gastos) </t>
  </si>
  <si>
    <t>Infraestructura, Iluminación Y Estacionamiento En Estación De Tren</t>
  </si>
  <si>
    <t>9.02.02.01</t>
  </si>
  <si>
    <t>Ley 2880 Registro De La Propiedad E Inmueble</t>
  </si>
  <si>
    <t>9.02.02.03</t>
  </si>
  <si>
    <t>Limpieza Y Restauración Red De Canales</t>
  </si>
  <si>
    <t>9.02.02.12</t>
  </si>
  <si>
    <t>Transferencias Al Sector Privado - Gtos. Ctes.</t>
  </si>
  <si>
    <t>Mantenimiento Y Reparación Sistema De Riego</t>
  </si>
  <si>
    <t>Transporte Interurbano</t>
  </si>
  <si>
    <t>Mantenimiento Y Restauración Sistema De Riego</t>
  </si>
  <si>
    <t>Transporte Urbano</t>
  </si>
  <si>
    <t>Mejoramiento Barrial</t>
  </si>
  <si>
    <t>Turismo</t>
  </si>
  <si>
    <t>Mejoramiento De Veredas Y Cordón Cuneta Sobre Calle 11 De Julio</t>
  </si>
  <si>
    <t>Mejoramiento Urbano</t>
  </si>
  <si>
    <t>Utilidades Ispro Loas</t>
  </si>
  <si>
    <t>Nuevo Centro De Hemodialisis En El Hospital Cuenca Carbonifera Rio Turbio</t>
  </si>
  <si>
    <t>Utilidades Ispro-Loas</t>
  </si>
  <si>
    <t>Nuevo Edificio Escuela Primaria Provincial N°30 En Paraje Julia Dufuor</t>
  </si>
  <si>
    <t>Vejez, Incapacidad Y Supervivencia</t>
  </si>
  <si>
    <t>Vivienda Y Urbanismo</t>
  </si>
  <si>
    <t>Obras</t>
  </si>
  <si>
    <t>Obras Complementarias En Nuevo Edificio Iduv</t>
  </si>
  <si>
    <t>Obras Complementarias Y Terminación De Seis (06) Viviendas En Mendoza 139- 154</t>
  </si>
  <si>
    <t>Obras Varias En El Ministerio De Secretaría General De Gobernación- Ii Etapa</t>
  </si>
  <si>
    <t>Paseo De Los Niños, Sistema De Riego Y Vegetación</t>
  </si>
  <si>
    <t>Pavimentación De Dos Cuadras, Calles San Luis Y Balestra</t>
  </si>
  <si>
    <t>Pavimentación De Veredas Y Cordón Cuneta</t>
  </si>
  <si>
    <t>Pavimento Urbano Calles Ramiro Ramos Y Antártida Argentina</t>
  </si>
  <si>
    <t>Pavimento Urbano En Barrios 60 Y 68 Viviendas</t>
  </si>
  <si>
    <t>Pintura Exterior En Edificios Escolares De La Localidad</t>
  </si>
  <si>
    <t>Pintura Exterior En Hospital Regional</t>
  </si>
  <si>
    <t>Plan Inicial Anses</t>
  </si>
  <si>
    <t>Plaza, Plazoleta O Parque</t>
  </si>
  <si>
    <t>Protección De Márgenes Arroyo Calafate</t>
  </si>
  <si>
    <t>Protección Y Refuerzo De Las Instalaciones De Balizas Pueblo Y Justicia</t>
  </si>
  <si>
    <t>Recambio De Iluminación En Avenida Costanera -Iii Etapa- Tramo Norte</t>
  </si>
  <si>
    <t>Red De Agua</t>
  </si>
  <si>
    <t>Red De Baja Tensión Y Alumbrado Público- Etapa Iii</t>
  </si>
  <si>
    <t>Red De Energía Eléctrica Y Alumbrado Público Plan Provincial "Mi Primer Hogar" I Etapa</t>
  </si>
  <si>
    <t>Red De Energía Eléctrica Y Alumbrado Público Plan Provincial "Mi Primer Hogar" Ii Etapa</t>
  </si>
  <si>
    <t>Refacción Aplicación Iesc</t>
  </si>
  <si>
    <t>Refacción De Viviendas Casa N°26 En Barrio 72 Viviendas</t>
  </si>
  <si>
    <t>Refacción Y Ampliación Del Complejo Cultural</t>
  </si>
  <si>
    <t>Refacción Y Cambios De Equipos De Calefacción En Establecimientos Educativos</t>
  </si>
  <si>
    <t>Refacción Y Remodelación De La Plaza "20 De Noviembre"</t>
  </si>
  <si>
    <t>Refacción Y Remodelación Del Edificio M.E.F.I.</t>
  </si>
  <si>
    <t>Refacciones Calefacción Epja N° 3, Escuela Especial N° 9, Jardín De Infantes N° 2 Y N° 45, Escuela Primaria N° 60 Y N° 68 Y Colegio Secundario N° 4</t>
  </si>
  <si>
    <t>Refacciones En Museo "Mario Brozoski"</t>
  </si>
  <si>
    <t>Refacciones En Planta Estable</t>
  </si>
  <si>
    <t>Refacciones Integrales En Cancha De Césped Sintético</t>
  </si>
  <si>
    <t>Refacciones Núcleo Húmedo Centro De Residentes Chilenos "Chile- Argentina"</t>
  </si>
  <si>
    <t>Refacciones Sector De Hemodialisis En El Hospital Regional</t>
  </si>
  <si>
    <t>Refacciones Varias En Cubiertas Y Desagües Pluviales En Escuela Primaria N° 19</t>
  </si>
  <si>
    <t>Refacciones Varias En Juzgado De Paz</t>
  </si>
  <si>
    <t>Remodelación En El Hospital</t>
  </si>
  <si>
    <t>Remodelación Plaza Interna Lago Del Desierto</t>
  </si>
  <si>
    <t>Reparación Defensa Del Muelle</t>
  </si>
  <si>
    <t>Res.Nac Nº 2097/02 Incaa</t>
  </si>
  <si>
    <t>Res.Nac Nº 2323/04 Incaa</t>
  </si>
  <si>
    <t>Rural</t>
  </si>
  <si>
    <t>Sistema De Provisión De Agua Potable Plan De Viviendas "Mi Primer Hogar"</t>
  </si>
  <si>
    <t>Subsidio Incaa 2016-2017</t>
  </si>
  <si>
    <t>Subsidio Incaa 2018</t>
  </si>
  <si>
    <t>Subsidio Incaa 2019</t>
  </si>
  <si>
    <t>Sum De Chimen Aike</t>
  </si>
  <si>
    <t>Sum Municipal. Anexo Cocina</t>
  </si>
  <si>
    <t>Terminación Área Internación, Cocina, Lavadero, Esterilización Y Acceso A La Guardia</t>
  </si>
  <si>
    <t>Terminación De Playones Deportivos Ii Etapa</t>
  </si>
  <si>
    <t>Terminación Edificio De Asociación "Amigos Del Ajedrez"</t>
  </si>
  <si>
    <t>Terminación Sede Club Atlético Belgrano</t>
  </si>
  <si>
    <t>Trabajos De Pintura, Instalación Eléctrica Y Trabajos Varios En División De Criminalística De La Provincia De Santa Cruz</t>
  </si>
  <si>
    <t>Unidad Comunitaria De Salud Familiar El Calafate</t>
  </si>
  <si>
    <t>CODIGO SAF</t>
  </si>
  <si>
    <t>Actividades Centrales</t>
  </si>
  <si>
    <t>Santa Cruz Protege</t>
  </si>
  <si>
    <t>Total general</t>
  </si>
  <si>
    <t>Servicio Administrativo Financiero (SAF)</t>
  </si>
  <si>
    <t xml:space="preserve">SUBJURISDICCION (*): </t>
  </si>
  <si>
    <t>F. 2 - PROGRAMACION DE RECURSOS</t>
  </si>
  <si>
    <t>Nivel Institucional</t>
  </si>
  <si>
    <t>Nombre Principal Economico</t>
  </si>
  <si>
    <t>Nombre Parcial Economico</t>
  </si>
  <si>
    <t>SFUN</t>
  </si>
  <si>
    <t>SUBFUNCION</t>
  </si>
  <si>
    <t>INCISO</t>
  </si>
  <si>
    <t>NOMBRE INCISO</t>
  </si>
  <si>
    <t>PPAL</t>
  </si>
  <si>
    <t>NOMBRE_PRINCIPAL</t>
  </si>
  <si>
    <t>PARC</t>
  </si>
  <si>
    <t>NOMBRE_PARCIAL</t>
  </si>
  <si>
    <t>NOMBRE_SUBPARCIAL</t>
  </si>
  <si>
    <t xml:space="preserve"> Gastos $</t>
  </si>
  <si>
    <t>Cod. Institucional</t>
  </si>
  <si>
    <t>Institucional</t>
  </si>
  <si>
    <t>Codigo Imputable Primario</t>
  </si>
  <si>
    <t>Apertura Programatica</t>
  </si>
  <si>
    <t>Sub-programa</t>
  </si>
  <si>
    <t>Actividad u Obra</t>
  </si>
  <si>
    <t>I.P.P</t>
  </si>
  <si>
    <t>1 - Gastos corrientes</t>
  </si>
  <si>
    <t>2 - Gastos de consumo</t>
  </si>
  <si>
    <t xml:space="preserve">GASTOS EN PERSONAL </t>
  </si>
  <si>
    <t>1.01</t>
  </si>
  <si>
    <t>Personal permanente</t>
  </si>
  <si>
    <t>1.01.01</t>
  </si>
  <si>
    <t>Retribuciones del cargo</t>
  </si>
  <si>
    <t>1.01.04</t>
  </si>
  <si>
    <t>Sueldo anual complementario</t>
  </si>
  <si>
    <t>1.01.06</t>
  </si>
  <si>
    <t>Contribuciones patronales</t>
  </si>
  <si>
    <t>1.01.07</t>
  </si>
  <si>
    <t>1.02</t>
  </si>
  <si>
    <t>Personal temporario</t>
  </si>
  <si>
    <t>1.02.01</t>
  </si>
  <si>
    <t>1.02.03</t>
  </si>
  <si>
    <t>1.02.05</t>
  </si>
  <si>
    <t>1.04</t>
  </si>
  <si>
    <t>Asignaciones familiares</t>
  </si>
  <si>
    <t>1.04.00</t>
  </si>
  <si>
    <t>1.05</t>
  </si>
  <si>
    <t>Asistencia social al personal</t>
  </si>
  <si>
    <t>1.05.09</t>
  </si>
  <si>
    <t>Otras asistencias sociales al personal</t>
  </si>
  <si>
    <t>1.06</t>
  </si>
  <si>
    <t>Beneficios y compensaciones</t>
  </si>
  <si>
    <t>1.06.00</t>
  </si>
  <si>
    <t>BIENES DE CONSUMO</t>
  </si>
  <si>
    <t>2.00</t>
  </si>
  <si>
    <t>2.00.00</t>
  </si>
  <si>
    <t>SERVICIOS NO PERSONALES</t>
  </si>
  <si>
    <t>3.00</t>
  </si>
  <si>
    <t>3.00.00</t>
  </si>
  <si>
    <t>2 - Gastos de capital</t>
  </si>
  <si>
    <t>1 - Inversión real directa</t>
  </si>
  <si>
    <t>BIENES DE USO</t>
  </si>
  <si>
    <t>4.03</t>
  </si>
  <si>
    <t>Maquinaria y equipo</t>
  </si>
  <si>
    <t>4.03.00</t>
  </si>
  <si>
    <t>7 - Transferencias corrientes</t>
  </si>
  <si>
    <t>TRANSFERENCIAS</t>
  </si>
  <si>
    <t>5.01</t>
  </si>
  <si>
    <t>Transferencias al sector privado para financiar gastos corrientes</t>
  </si>
  <si>
    <t>5.01.09</t>
  </si>
  <si>
    <t>Transferencias a empresas privadas</t>
  </si>
  <si>
    <t xml:space="preserve">3 - Inversión financiera </t>
  </si>
  <si>
    <t>ACTIVOS FINANCIEROS</t>
  </si>
  <si>
    <t>6.03</t>
  </si>
  <si>
    <t>Préstamos a largo plazo</t>
  </si>
  <si>
    <t>6.03.01</t>
  </si>
  <si>
    <t>Préstamos a largo plazo al sector privado</t>
  </si>
  <si>
    <t>5.01.07</t>
  </si>
  <si>
    <t>5.07</t>
  </si>
  <si>
    <t>Transferencias a instituciones provinciales y municipales para financiar gastos corrientes</t>
  </si>
  <si>
    <t>5.07.06</t>
  </si>
  <si>
    <t>Transferencias a gobiernos municipales</t>
  </si>
  <si>
    <t>1.02.06</t>
  </si>
  <si>
    <t>5.01.03</t>
  </si>
  <si>
    <t>Becas</t>
  </si>
  <si>
    <t>5.01.04</t>
  </si>
  <si>
    <t>Ayudas sociales a personas</t>
  </si>
  <si>
    <t>Samic</t>
  </si>
  <si>
    <t>5.03</t>
  </si>
  <si>
    <t>Transferencias al Sector Público Nacional para financiar gastos corrientes</t>
  </si>
  <si>
    <t>5.03.04</t>
  </si>
  <si>
    <t>A otras instituciones públicas nacionales</t>
  </si>
  <si>
    <t>5.03.04.00</t>
  </si>
  <si>
    <t>A Otras Instituciones Públicas Nacionales</t>
  </si>
  <si>
    <t>2 - Transferencias de capital</t>
  </si>
  <si>
    <t>5.02</t>
  </si>
  <si>
    <t>Transferencias al sector privado para financiar gastos de capital</t>
  </si>
  <si>
    <t>5.02.04</t>
  </si>
  <si>
    <t>Transferencias a otras instituciones culturales y sociales sin fines de lucro</t>
  </si>
  <si>
    <t>Credito Interno</t>
  </si>
  <si>
    <t>37.01.01.00</t>
  </si>
  <si>
    <t>5.06</t>
  </si>
  <si>
    <t>Transferencias a universidades nacionales</t>
  </si>
  <si>
    <t>5.06.01</t>
  </si>
  <si>
    <t>Transferencias a universidades nacionales para financiar gastos corrientes</t>
  </si>
  <si>
    <t>Gestion Ambiental</t>
  </si>
  <si>
    <t>Cobro Multas Ley 2658/2567/2829</t>
  </si>
  <si>
    <t>Consejo Federal De Inversiones</t>
  </si>
  <si>
    <t>Libros, Revistas Y Otros Elementos Coleccionables</t>
  </si>
  <si>
    <t>4.05</t>
  </si>
  <si>
    <t>Libros, revistas y otros elementos coleccionables</t>
  </si>
  <si>
    <t>4.05.00</t>
  </si>
  <si>
    <t>4.05.00.00</t>
  </si>
  <si>
    <t>4 - Prestaciones de la seguridad social</t>
  </si>
  <si>
    <t>5.01.02</t>
  </si>
  <si>
    <t>Pensiones</t>
  </si>
  <si>
    <t>5.01.05</t>
  </si>
  <si>
    <t>Transferencias a instituciones de enseñanza</t>
  </si>
  <si>
    <t>5.01.06</t>
  </si>
  <si>
    <t>Transferencias para actividades científicas y académicas</t>
  </si>
  <si>
    <t>5.07.05</t>
  </si>
  <si>
    <t>Transferencias a otras instituciones públicas provinciales</t>
  </si>
  <si>
    <t>5.02.01</t>
  </si>
  <si>
    <t>Transferencias a personas</t>
  </si>
  <si>
    <t>Ley 23427 Fondo Para Educacion Y Promocion Cooperativa -N</t>
  </si>
  <si>
    <t>Acciones De Pg Nac. De Inclusion Socio-Productiva Y Desarrollo Local - Potenciar Trabajo</t>
  </si>
  <si>
    <t>Ares.Nacional Nº 1289/18 Emergencias Climaticas</t>
  </si>
  <si>
    <t>4.04</t>
  </si>
  <si>
    <t>Equipo de seguridad</t>
  </si>
  <si>
    <t>4.04.00</t>
  </si>
  <si>
    <t>4.02</t>
  </si>
  <si>
    <t>4.02.00</t>
  </si>
  <si>
    <t>Arancelamiento Hospitalario - HRRG</t>
  </si>
  <si>
    <t>Hospital del Calafate</t>
  </si>
  <si>
    <t>Hospital de Cte. Luis Piedrabuena</t>
  </si>
  <si>
    <t>4.01</t>
  </si>
  <si>
    <t>Bienes preexistentes</t>
  </si>
  <si>
    <t>4.01.00</t>
  </si>
  <si>
    <t>4.08</t>
  </si>
  <si>
    <t>Activos intangibles</t>
  </si>
  <si>
    <t>4.08.00</t>
  </si>
  <si>
    <t>4.08.00.00</t>
  </si>
  <si>
    <t>Activos Intangibles</t>
  </si>
  <si>
    <t>Convenio Provincia- Juzgado Federal  De Primera Instancia Santa Cruz</t>
  </si>
  <si>
    <t>5.03.01</t>
  </si>
  <si>
    <t>A la administración central nacional</t>
  </si>
  <si>
    <t>5.03.01.00</t>
  </si>
  <si>
    <t>A La Administración Central Nacional</t>
  </si>
  <si>
    <t>Ministerio de Economía, Finanzas e Infraestructura</t>
  </si>
  <si>
    <t>Esidif</t>
  </si>
  <si>
    <t>1.03</t>
  </si>
  <si>
    <t>Servicios extraordinarios</t>
  </si>
  <si>
    <t>1.03.01</t>
  </si>
  <si>
    <t>Retribuciones extraordinarias</t>
  </si>
  <si>
    <t>Consejo Agrario provincial DIPA</t>
  </si>
  <si>
    <t>Contribuciones Figurativas Para Financiar Gtos Ctes De Org Desc</t>
  </si>
  <si>
    <t>1.05.00</t>
  </si>
  <si>
    <t>Rutas Y Caminos</t>
  </si>
  <si>
    <t>Conservacion De Caminos</t>
  </si>
  <si>
    <t>Estudios Y Proyectos</t>
  </si>
  <si>
    <t>Obras Por Contrato</t>
  </si>
  <si>
    <t>Puente Rio Coyle -  Ruta Provincial Nº 59</t>
  </si>
  <si>
    <t>Conformación, Estabilización Y Perfilado - Camino Cordillerano - Ruta Provincial Nº 41 - Ex-Ruta Provincial Nº 23 - Tramo: El Chalten - Margen Sur Del Lago Del Desierto</t>
  </si>
  <si>
    <t>Aereo</t>
  </si>
  <si>
    <t>Rebahilitación De La Pista Del Aeródromo De Cañadón Seco</t>
  </si>
  <si>
    <t>Conformación, Estabilización Y Perfilado -Ruta Provincial Nº 2, Tramo: Cóndor Cliff - La Esperanza</t>
  </si>
  <si>
    <t>Rebahilitación De La Pista Del Aeródromo De Gobernador Gregores</t>
  </si>
  <si>
    <t>Fonavi</t>
  </si>
  <si>
    <t>Construccion De Veredas Y Cordón Cuneta</t>
  </si>
  <si>
    <t>Terminacion De 40 Viviendas De 42 M2 Mi Primer Hogar-Sector 1-</t>
  </si>
  <si>
    <t>Obras Complementarias Y Terminació De Seis (06) Viviendas En Mendoza 139- 154</t>
  </si>
  <si>
    <t>Remolelacion Y Puesta En Valor De Plaza, Parque Y/O Plazoleta</t>
  </si>
  <si>
    <t xml:space="preserve">Refaccion Edificio Publicos </t>
  </si>
  <si>
    <t>Red De Baja Tension Y Alumbrado Publico – I Etapa</t>
  </si>
  <si>
    <t>Cmte Luis Piedrabuena</t>
  </si>
  <si>
    <t>Ffs</t>
  </si>
  <si>
    <t>Refacciones Varias Edificio Av Nestor Kirchner 1045</t>
  </si>
  <si>
    <t>Construccion Deposito Y Taller De Mantenimiento Hrrg</t>
  </si>
  <si>
    <t>Tres Cerros</t>
  </si>
  <si>
    <t>Construccion Puesto Sanitario Tres Cerros</t>
  </si>
  <si>
    <t>Refacciones Y Trabajos Varios Del Edificio Dependiente Del Mins Desarrollo Social</t>
  </si>
  <si>
    <t>Construcción Nuevo Edificio Secretaría De Estado De Ambiente Y Centro De Interpretación</t>
  </si>
  <si>
    <t>Remodelación Tribunal De Cuentas De La Provincia De Santa Cruz</t>
  </si>
  <si>
    <t>Remodelación En Edificio, Av Kircher 690</t>
  </si>
  <si>
    <t>Construcción De 14 Viviendas De 60 M2</t>
  </si>
  <si>
    <t>Desagues Pluviales, Pavimento Y Cordón Cuneta En Calle Che Guevara- Sector 1</t>
  </si>
  <si>
    <t>Remodelacion Y Mejoras Deposito Ituzaingo 75 Msya</t>
  </si>
  <si>
    <t xml:space="preserve">Pavimento Urbano Calle Rivadavia Y Mariano Moreno </t>
  </si>
  <si>
    <t>Prog Acciones Para La Const De Viviendas Sociales</t>
  </si>
  <si>
    <t xml:space="preserve">Construcción De 4 Viviendas De 60 M2 </t>
  </si>
  <si>
    <t>Construcción De 6 Viviendas De 60 M2</t>
  </si>
  <si>
    <t xml:space="preserve">Construcción De 2 Viviendas De 60 M2 </t>
  </si>
  <si>
    <t>Consenso Fiscal Ley 27429</t>
  </si>
  <si>
    <t>Remodelación En Edificio, Av Kircher 976</t>
  </si>
  <si>
    <t>Refaccion Edificio Direccion De Trabajo</t>
  </si>
  <si>
    <t>Construcción De 2 Viviendas De 60 M2</t>
  </si>
  <si>
    <t>Construcción De 3 Viviendas De 60 M2</t>
  </si>
  <si>
    <t>Construcción De 3 Viviedas De 60 M2</t>
  </si>
  <si>
    <t>Refacciones Oficina De Recursos Humanos</t>
  </si>
  <si>
    <t>Refacciones En Escuadron Del Ejercito</t>
  </si>
  <si>
    <t>Terminacion De 40 Viviendas De 42 M2 Mi Primer Hogar-Sector 3-</t>
  </si>
  <si>
    <t>Construcción De 15 Viviendas Plan Provincial "Mi Primer Hogar"</t>
  </si>
  <si>
    <t>Terminacion De 30 Viviendas De 42 M2</t>
  </si>
  <si>
    <t>Plan De Mejoramiento Barrial</t>
  </si>
  <si>
    <t xml:space="preserve">Terminacion De 6 Viviendas </t>
  </si>
  <si>
    <t>Terminacion De 40 Viviendas De 42 M2 Mi Primer Hogar-Sector 2-</t>
  </si>
  <si>
    <t>Terminacion De 40 Viviendas De 42 M2 Mi Primer Hogar-Sector 4-</t>
  </si>
  <si>
    <t>Construcción De 10 Viviendas Plan Provincial "Mi Primer Hogar"</t>
  </si>
  <si>
    <t>Cambio Cubierta De Techo, Construccion De Quirofano Y Salas En Hospital</t>
  </si>
  <si>
    <t>Terminacion Cic Perito Moreno</t>
  </si>
  <si>
    <t xml:space="preserve">Centro De Salud N° 2 - Remodelacion Y Mejoras </t>
  </si>
  <si>
    <t>Remodelación Y Ampliación Puerto Sanitario</t>
  </si>
  <si>
    <t xml:space="preserve">Refacciones Planta Estable </t>
  </si>
  <si>
    <t>Terminación Sede Club Macatobiano</t>
  </si>
  <si>
    <t>Terminacion Escuela Salamanca</t>
  </si>
  <si>
    <t>Ampliacion Escuela De Danzas – El Shehuen</t>
  </si>
  <si>
    <t>Vestuarios Compl Deportivo Ing K</t>
  </si>
  <si>
    <t xml:space="preserve">Paseo Municipal De Exposicion Y Venta En Costanera </t>
  </si>
  <si>
    <t>Centro De Desarrollo Infantil Municipal</t>
  </si>
  <si>
    <t>Argentina Hace I</t>
  </si>
  <si>
    <t>1.03.00</t>
  </si>
  <si>
    <t>1.07</t>
  </si>
  <si>
    <t>Suplencias y Reemplazos</t>
  </si>
  <si>
    <t>1.07.00</t>
  </si>
  <si>
    <t>Caleta Paula</t>
  </si>
  <si>
    <t>Obras De Reparacion</t>
  </si>
  <si>
    <t>8 - Gastos figurativos para transacciones corrientes</t>
  </si>
  <si>
    <t>GASTOS FIGURATIVOS</t>
  </si>
  <si>
    <t>9.01</t>
  </si>
  <si>
    <t>Gastos figurativos de la administración gubernamental para transacciones corrientes</t>
  </si>
  <si>
    <t>9.01.02</t>
  </si>
  <si>
    <t>Contribución a instituciones descentralizadas</t>
  </si>
  <si>
    <t>9.01.03</t>
  </si>
  <si>
    <t>Contribución a instituciones de seguridad social</t>
  </si>
  <si>
    <t>9.01.03.02</t>
  </si>
  <si>
    <t>C.S.S.</t>
  </si>
  <si>
    <t>9.01.02.01</t>
  </si>
  <si>
    <t>4 - Gastos Figurativos para Transacciones de Capital</t>
  </si>
  <si>
    <t>9.01.02.13</t>
  </si>
  <si>
    <t>Asip</t>
  </si>
  <si>
    <t>9.01.03.01</t>
  </si>
  <si>
    <t>Caja De Previsión Social</t>
  </si>
  <si>
    <t>9.02</t>
  </si>
  <si>
    <t>Gastos figurativos de la administración gubernamental para transacciones de capital</t>
  </si>
  <si>
    <t>9.02.02</t>
  </si>
  <si>
    <t>9.03</t>
  </si>
  <si>
    <t>Gastos figurativos de la administración gubernamental para aplicaciones financieras</t>
  </si>
  <si>
    <t>9.03.03</t>
  </si>
  <si>
    <t>9.03.03.01</t>
  </si>
  <si>
    <t>Asistencia Financiera A Municipios Y Com. De Fomento</t>
  </si>
  <si>
    <t>Municipios</t>
  </si>
  <si>
    <t>8- Transferencias capital</t>
  </si>
  <si>
    <t>Comisiones De Fomento</t>
  </si>
  <si>
    <t>5.08</t>
  </si>
  <si>
    <t>Transferencias a instituciones provinciales y municipales para financiar gastos de capital</t>
  </si>
  <si>
    <t>5.08.06</t>
  </si>
  <si>
    <t>5.08.06.02</t>
  </si>
  <si>
    <t>Programa De Estímulo A Las Inversiones En Desarrollos De Producción De Gas Natural Proveniente De Reservorios No Convencionales</t>
  </si>
  <si>
    <t>Transferencias a instituciones provinciales y municipales para financiar gastos capital</t>
  </si>
  <si>
    <t>Adelantos De Coparticipacion</t>
  </si>
  <si>
    <t>6.02</t>
  </si>
  <si>
    <t>Préstamos a corto plazo</t>
  </si>
  <si>
    <t>6.02.04</t>
  </si>
  <si>
    <t>Préstamos a corto plazo a municipalidades</t>
  </si>
  <si>
    <t>Spse</t>
  </si>
  <si>
    <t>5.05</t>
  </si>
  <si>
    <t>Transferencias a otras entidades del sector público</t>
  </si>
  <si>
    <t>5.05.02</t>
  </si>
  <si>
    <t>Transferencias a empresas públicas no financieras para financiar gastos corrientes</t>
  </si>
  <si>
    <t>5.07.03</t>
  </si>
  <si>
    <t>Transferencias a empresas públicas no financieras provinciales</t>
  </si>
  <si>
    <t>Compensacion De Deudas Municipios</t>
  </si>
  <si>
    <t>Mejoramiento Procesos De Recaudacion  De Municipios Y Comisiones De Fomento</t>
  </si>
  <si>
    <t xml:space="preserve">3 - Aplicaciones Financieras </t>
  </si>
  <si>
    <t>2 - Amortización de la deuda y disminución de otros pasivos</t>
  </si>
  <si>
    <t>Cambiar</t>
  </si>
  <si>
    <t>SERVICIO DE LA DEUDA Y DISMINUCIÓN DE OTROS PASIVOS</t>
  </si>
  <si>
    <t>7.01</t>
  </si>
  <si>
    <t>Servicio de la deuda interna</t>
  </si>
  <si>
    <t>7.01.07</t>
  </si>
  <si>
    <t>Amortización de la deuda interna a largo plazo</t>
  </si>
  <si>
    <t>3 - Intereses y otras Rentas de la propiedad</t>
  </si>
  <si>
    <t>7.01.06</t>
  </si>
  <si>
    <t>Intereses de la deuda interna a largo plazo</t>
  </si>
  <si>
    <t>37.1.1</t>
  </si>
  <si>
    <t>5.01.05.14</t>
  </si>
  <si>
    <t>Jardin La Taperita</t>
  </si>
  <si>
    <t>5.01.05.15</t>
  </si>
  <si>
    <t>Jardin Del Arbol</t>
  </si>
  <si>
    <t>1.01.05</t>
  </si>
  <si>
    <t>Otros gastos en personal</t>
  </si>
  <si>
    <t>5.07.02</t>
  </si>
  <si>
    <t>Transferencias a instituciones públicas financieras provinciales</t>
  </si>
  <si>
    <t>5.02.02</t>
  </si>
  <si>
    <t>IVA - Ley 23966 Art. 5° Pto 5° 2</t>
  </si>
  <si>
    <t>5.01.01</t>
  </si>
  <si>
    <t>Jubilaciones y/o retiros</t>
  </si>
  <si>
    <t>2 - Amortización de Deuda y Disminución de Otros Pasivos</t>
  </si>
  <si>
    <t>SERVICIOS DE LA DEUDA Y DISMINUCIÓN DE OTROS PASIVOS</t>
  </si>
  <si>
    <t>7.06</t>
  </si>
  <si>
    <t>Disminución de cuentas y documentos por pagar</t>
  </si>
  <si>
    <t>7.06.02</t>
  </si>
  <si>
    <t>Disminución de otras cuentas por pagar a corto plazo</t>
  </si>
  <si>
    <t>7.06.02.00</t>
  </si>
  <si>
    <t>Seguridad</t>
  </si>
  <si>
    <t>FORMULACION PRESUPUESTO 2022</t>
  </si>
  <si>
    <t>Actividad/Obra</t>
  </si>
  <si>
    <t>Cod. Inciso</t>
  </si>
  <si>
    <t>Cód. Sub Parcial</t>
  </si>
  <si>
    <t>Sub Parcial</t>
  </si>
  <si>
    <t>Cód. Sub Detalle</t>
  </si>
  <si>
    <t>Sub Detalle</t>
  </si>
  <si>
    <t>Retribuciones a personal directivo y de control</t>
  </si>
  <si>
    <t>Retribuciones que no hacen al cargo</t>
  </si>
  <si>
    <t>Retribución</t>
  </si>
  <si>
    <t>Otras retribuciones</t>
  </si>
  <si>
    <t>Contribuciones .patronales</t>
  </si>
  <si>
    <t>Productos alimenticios agropecuarios y forestales</t>
  </si>
  <si>
    <t>Alimentos para personas</t>
  </si>
  <si>
    <t>Alimentos para animales</t>
  </si>
  <si>
    <t>Productos pecuarios</t>
  </si>
  <si>
    <t>Productos agroforestales</t>
  </si>
  <si>
    <t xml:space="preserve">Madera, corcho y sus manufacturas </t>
  </si>
  <si>
    <t>Otros no especificados precedentemente (n.e.p.)</t>
  </si>
  <si>
    <t>Textiles y vestuario</t>
  </si>
  <si>
    <t>Hilados y telas</t>
  </si>
  <si>
    <t>Prendas de vestir</t>
  </si>
  <si>
    <t>Confecciones textiles</t>
  </si>
  <si>
    <t>Productos de papel, cartón e impresos</t>
  </si>
  <si>
    <t>Papel de escritorio y cartón</t>
  </si>
  <si>
    <t>Papel y cartón para computación</t>
  </si>
  <si>
    <t>Productos de artes gráficas</t>
  </si>
  <si>
    <t>Productos de papel y cartón</t>
  </si>
  <si>
    <t>Libros, revistas y periódicos</t>
  </si>
  <si>
    <t>Textos de enseñanza</t>
  </si>
  <si>
    <t xml:space="preserve">Especies timbradas y valores </t>
  </si>
  <si>
    <t>Productos de cuero y caucho</t>
  </si>
  <si>
    <t>Cueros y pieles</t>
  </si>
  <si>
    <t>Artículos de cuero</t>
  </si>
  <si>
    <t>Artículos de caucho</t>
  </si>
  <si>
    <t>Cubiertas y cámaras de aire</t>
  </si>
  <si>
    <t>Productos químicos, combustibles y lubricantes</t>
  </si>
  <si>
    <t>Compuestos químicos</t>
  </si>
  <si>
    <t>Productos farmacéuticos y medicinales</t>
  </si>
  <si>
    <t>Abonos y fertilizantes</t>
  </si>
  <si>
    <t>Insecticidas, fumigantes y otros</t>
  </si>
  <si>
    <t>Tintas, pinturas y colorantes</t>
  </si>
  <si>
    <t>Combustibles y lubricantes</t>
  </si>
  <si>
    <t>Específicos veterinarios</t>
  </si>
  <si>
    <t>Productos de material plástico</t>
  </si>
  <si>
    <t>Productos de minerales no metálicos</t>
  </si>
  <si>
    <t>Productos de arcilla y cerámica</t>
  </si>
  <si>
    <t>Productos de vidrio</t>
  </si>
  <si>
    <t>Productos de loza y porcelana</t>
  </si>
  <si>
    <t>Productos de cemento, asbesto y yeso</t>
  </si>
  <si>
    <t xml:space="preserve">Cemento, cal y yeso </t>
  </si>
  <si>
    <t>Productos metálicos</t>
  </si>
  <si>
    <t>Productos ferrosos</t>
  </si>
  <si>
    <t>Productos no ferrosos</t>
  </si>
  <si>
    <t>Material de seguridad</t>
  </si>
  <si>
    <t>Estructuras metálicas acabadas</t>
  </si>
  <si>
    <t xml:space="preserve">Herramientas menores </t>
  </si>
  <si>
    <t>Minerales</t>
  </si>
  <si>
    <t>Minerales metalíferos</t>
  </si>
  <si>
    <t>Petróleo crudo y gas natural</t>
  </si>
  <si>
    <t>Carbón mineral</t>
  </si>
  <si>
    <t xml:space="preserve">Piedra, arcilla y arena </t>
  </si>
  <si>
    <t>Otros bienes de consumo</t>
  </si>
  <si>
    <t>Elementos de limpieza</t>
  </si>
  <si>
    <t>Útiles de escritorio, oficina y enseñanza</t>
  </si>
  <si>
    <t>Útiles y materiales eléctricos</t>
  </si>
  <si>
    <t>Utensilios de cocina y comedor</t>
  </si>
  <si>
    <t>Útiles menores médicos, quirúrgicos y de laboratorio</t>
  </si>
  <si>
    <t xml:space="preserve">Repuestos y accesorios </t>
  </si>
  <si>
    <t>Servicios básicos</t>
  </si>
  <si>
    <t>Energía eléctrica</t>
  </si>
  <si>
    <t>Agua</t>
  </si>
  <si>
    <t>Gas</t>
  </si>
  <si>
    <t>Teléfonos, telex y telefax</t>
  </si>
  <si>
    <t xml:space="preserve">Correos y telégrafo </t>
  </si>
  <si>
    <t>Alquileres y derechos</t>
  </si>
  <si>
    <t>Alquiler de edificios y locales</t>
  </si>
  <si>
    <t>Alquiler de maquinaria, equipo y medios de transporte</t>
  </si>
  <si>
    <t>Alquiler de equipos de computación</t>
  </si>
  <si>
    <t>Alquiler de fotocopiadoras</t>
  </si>
  <si>
    <t>Arrendamiento de tierras y terrenos</t>
  </si>
  <si>
    <t xml:space="preserve">Derechos de bienes intangibles </t>
  </si>
  <si>
    <t>Mantenimiento, reparación y limpieza</t>
  </si>
  <si>
    <t>Mantenimiento y reparación de edificios y locales</t>
  </si>
  <si>
    <t>Mantenimiento y reparación de vehículos</t>
  </si>
  <si>
    <t>Mantenimiento y reparación de maquinaria y equipo</t>
  </si>
  <si>
    <t>Mantenimiento y reparación de vías de comunicación</t>
  </si>
  <si>
    <t>Limpieza, aseo y fumigación</t>
  </si>
  <si>
    <t xml:space="preserve">Mantenimiento de sistemas informáticos </t>
  </si>
  <si>
    <t>Servicios técnicos y profesionales</t>
  </si>
  <si>
    <t>Estudios, investigaciones y proyectos de factibilidad</t>
  </si>
  <si>
    <t>Médicos y sanitarios</t>
  </si>
  <si>
    <t>Jurídicos</t>
  </si>
  <si>
    <t>Contabilidad y auditoría</t>
  </si>
  <si>
    <t>De capacitación</t>
  </si>
  <si>
    <t xml:space="preserve">De informática y sistemas computarizados </t>
  </si>
  <si>
    <t>Servicios comerciales y financieros</t>
  </si>
  <si>
    <t>Almacenamiento</t>
  </si>
  <si>
    <t>Imprenta, publicaciones y reproducciones</t>
  </si>
  <si>
    <t>Primas y gastos de seguros</t>
  </si>
  <si>
    <t>Comisiones y gastos bancarios</t>
  </si>
  <si>
    <t xml:space="preserve">Internet </t>
  </si>
  <si>
    <t>Publicidad y propaganda</t>
  </si>
  <si>
    <t>Pasajes y viáticos</t>
  </si>
  <si>
    <t>Pasajes</t>
  </si>
  <si>
    <t xml:space="preserve">Viáticos </t>
  </si>
  <si>
    <t>Impuestos, derechos y tasas y juicios</t>
  </si>
  <si>
    <t>Impuestos indirectos</t>
  </si>
  <si>
    <t>Impuestos directos</t>
  </si>
  <si>
    <t>Derechos y tasas</t>
  </si>
  <si>
    <t>Multas y recargos</t>
  </si>
  <si>
    <t>Regalías</t>
  </si>
  <si>
    <t xml:space="preserve">Juicios y mediaciones </t>
  </si>
  <si>
    <t>Otros servicios</t>
  </si>
  <si>
    <t>Servicios de ceremonial</t>
  </si>
  <si>
    <t>Gastos reservados</t>
  </si>
  <si>
    <t xml:space="preserve">Servicios de vigilancia </t>
  </si>
  <si>
    <t>Tierras y terrenos</t>
  </si>
  <si>
    <t>Edificios e instalaciones</t>
  </si>
  <si>
    <t>Otros bienes preexistentes</t>
  </si>
  <si>
    <t>Construcciones en bienes de dominio privado</t>
  </si>
  <si>
    <t>Construcciones en bienes de dominio público</t>
  </si>
  <si>
    <t>Maquinaria y equipo de producción</t>
  </si>
  <si>
    <t>Equipo de transporte, tracción y elevación</t>
  </si>
  <si>
    <t>Equipo sanitario y de laboratorio</t>
  </si>
  <si>
    <t>Equipo de comunicación y señalamiento</t>
  </si>
  <si>
    <t>Equipo educacional y recreativo</t>
  </si>
  <si>
    <t>Equipo para computación</t>
  </si>
  <si>
    <t>Equipo de oficina y muebles</t>
  </si>
  <si>
    <t>Herramientas y repuestos mayores</t>
  </si>
  <si>
    <t>Equipos varios</t>
  </si>
  <si>
    <t>Obras de arte</t>
  </si>
  <si>
    <t>Semovientes</t>
  </si>
  <si>
    <t>Transferencias a cooperativas</t>
  </si>
  <si>
    <t>Transferencias para actividades científicas o académicas</t>
  </si>
  <si>
    <t>A instituciones descentralizadas nacionales</t>
  </si>
  <si>
    <t>A instituciones de seguridad social nacionales</t>
  </si>
  <si>
    <t>Transferencias al Sector Público Nacional para financiar gastos de capital</t>
  </si>
  <si>
    <t>Transferencias a instituciones públicas financieras para financiar gastos corrientes</t>
  </si>
  <si>
    <t>Transferencias a empresas públicas multinacionales para financiar gastos corrientes</t>
  </si>
  <si>
    <t>Transferencias a otros entes del sector público no financiero para financiar gastos corrientes</t>
  </si>
  <si>
    <t>Transferencias a instituciones públicas financieras para financiar gastos de capital</t>
  </si>
  <si>
    <t>Transferencias a empresas públicas no financieras para financiar gastos de capital</t>
  </si>
  <si>
    <t>Transferencias a empresas públicas multinacionales para financiar gastos de capital</t>
  </si>
  <si>
    <t>Transferencias a otros entes del sector público nacional no financiero para financiar gastos de capital</t>
  </si>
  <si>
    <t>Transferencias a universidades nacionales para financiar gastos de capital</t>
  </si>
  <si>
    <t>Transferencias a gobiernos provinciales</t>
  </si>
  <si>
    <t>Coparticipación de impuestos</t>
  </si>
  <si>
    <t>Transferencias a instituciones públicas financieras municipales</t>
  </si>
  <si>
    <t>Transferencias a empresas públicas no financieras municipales</t>
  </si>
  <si>
    <t>Transferencias a otras instituciones públicas municipales</t>
  </si>
  <si>
    <t xml:space="preserve">Coparticipación de impuestos </t>
  </si>
  <si>
    <t>Municipio nn</t>
  </si>
  <si>
    <t>Transferencias al exterior</t>
  </si>
  <si>
    <t>Transferencias a gobiernos extranjeros para financiar gastos corrientes</t>
  </si>
  <si>
    <t>Transferencias a organismos internacionales para financiar gastos corrientes</t>
  </si>
  <si>
    <t>Transferencias a gobiernos extranjeros para financiar gastos de capital</t>
  </si>
  <si>
    <t>Transferencias a organismos internacionales para financiar gastos de capital</t>
  </si>
  <si>
    <t>Compra de acciones y aportes de capital</t>
  </si>
  <si>
    <t>Aportes de capital a empresas privadas nacionales</t>
  </si>
  <si>
    <t>Aportes de capital a empresas públicas no financieras</t>
  </si>
  <si>
    <t>Aportes de capital a instituciones públicas financieras</t>
  </si>
  <si>
    <t>Aportes de capital a organismos internacionales</t>
  </si>
  <si>
    <t>Aportes de capital a empresas públicas multinacionales</t>
  </si>
  <si>
    <t>Aportes de capital a otras organizaciones del sector externo</t>
  </si>
  <si>
    <t>Préstamos a corto plazo al sector privado</t>
  </si>
  <si>
    <t>Préstamos a corto plazo al sector público nacional</t>
  </si>
  <si>
    <t>A la administración central</t>
  </si>
  <si>
    <t>A instituciones descentralizadas</t>
  </si>
  <si>
    <t>A instituciones de seguridad social</t>
  </si>
  <si>
    <t>Préstamos a corto plazo a provincias</t>
  </si>
  <si>
    <t>A otras instituciones públicas provinciales</t>
  </si>
  <si>
    <t>A otras instituciones públicas municipales</t>
  </si>
  <si>
    <t>Préstamos a corto plazo a instituciones públicas financieras</t>
  </si>
  <si>
    <t>Préstamos a corto plazo a empresas públicas no financieras</t>
  </si>
  <si>
    <t>Préstamos a corto plazo a otros entes del sector público nacional no financiero</t>
  </si>
  <si>
    <t>Préstamos a corto plazo al sector externo</t>
  </si>
  <si>
    <t>Préstamos a largo plazo al sector público nacional</t>
  </si>
  <si>
    <t>Préstamos a largo plazo a provincias</t>
  </si>
  <si>
    <t>Préstamos a largo plazo a municipalidades</t>
  </si>
  <si>
    <t>Préstamos a largo plazo a instituciones públicas financieras</t>
  </si>
  <si>
    <t>Préstamos a largo plazo a empresas públicas no financieras</t>
  </si>
  <si>
    <t xml:space="preserve">Préstamos a largo plazo a otros entes del sector público nacional no financiero </t>
  </si>
  <si>
    <t>Títulos y valores</t>
  </si>
  <si>
    <t>Incremento de disponibilidades</t>
  </si>
  <si>
    <t>Incremento de caja y bancos</t>
  </si>
  <si>
    <t>Incremento de inversiones financieras temporarias</t>
  </si>
  <si>
    <t>Incremento de cuentas a cobrar</t>
  </si>
  <si>
    <t>Incremento de cuentas a cobrar comerciales a corto plazo</t>
  </si>
  <si>
    <t>Incremento de otras cuentas a cobrar a corto plazo</t>
  </si>
  <si>
    <t>Incremento de cuentas a cobrar comerciales a largo plazo</t>
  </si>
  <si>
    <t>Incremento de otras cuentas a cobrar a largo plazo</t>
  </si>
  <si>
    <t>Incremento de documentos a cobrar</t>
  </si>
  <si>
    <t>Incremento de documentos comerciales a cobrar corto plazo</t>
  </si>
  <si>
    <t>Incremento de otros documentos a cobrar a corto plazo</t>
  </si>
  <si>
    <t>Incremento de documentos comerciales a cobrar largo plazo</t>
  </si>
  <si>
    <t>Incremento de otros documentos a cobrar a largo plazo</t>
  </si>
  <si>
    <t>Incremento de activos diferidos a corto plazo</t>
  </si>
  <si>
    <t>Incremento de activos diferidos a largo plazo</t>
  </si>
  <si>
    <t>Intereses de la deuda interna a corto plazo</t>
  </si>
  <si>
    <t>Amortización de la deuda interna a corto plazo</t>
  </si>
  <si>
    <t>Comisiones y otros gastos de la deuda interna a corto plazo</t>
  </si>
  <si>
    <t>Comisiones y otros gastos de la deuda interna a largo plazo</t>
  </si>
  <si>
    <t>Servicio de la deuda externa</t>
  </si>
  <si>
    <t>Intereses de la deuda externa a corto plazo</t>
  </si>
  <si>
    <t>Amortización de la deuda externa a corto plazo</t>
  </si>
  <si>
    <t>Comisiones y otros gastos de la deuda externa a corto plazo</t>
  </si>
  <si>
    <t>Intereses de la deuda externa a largo plazo</t>
  </si>
  <si>
    <t>Amortización de la deuda externa a largo plazo</t>
  </si>
  <si>
    <t>Comisiones y otros gastos de la deuda externa a largo plazo</t>
  </si>
  <si>
    <t>Intereses por préstamos recibidos</t>
  </si>
  <si>
    <t>Intereses por préstamos del sector privado</t>
  </si>
  <si>
    <t>Intereses por préstamos del sector público nacional</t>
  </si>
  <si>
    <t>De la administración central</t>
  </si>
  <si>
    <t>De instituciones descentralizadas</t>
  </si>
  <si>
    <t>De instituciones de seguridad social</t>
  </si>
  <si>
    <t>Intereses por préstamos de provincias</t>
  </si>
  <si>
    <t>Intereses por préstamos de municipalidades</t>
  </si>
  <si>
    <t>Intereses por préstamos de empresas públicas no financieras</t>
  </si>
  <si>
    <t xml:space="preserve">Intereses por préstamos de instituciones públicas financieras </t>
  </si>
  <si>
    <t>Intereses por préstamos de otros entes del sector público nacional no financiero</t>
  </si>
  <si>
    <t>Intereses por préstamos del sector externo</t>
  </si>
  <si>
    <t>Disminución de préstamos a corto plazo</t>
  </si>
  <si>
    <t>Préstamos recibidos del sector privado</t>
  </si>
  <si>
    <t>Préstamos recibidos del sector público nacional</t>
  </si>
  <si>
    <t>Préstamos recibidos de provincias</t>
  </si>
  <si>
    <t>Préstamos recibidos de municipalidades</t>
  </si>
  <si>
    <t>Préstamos recibidos de empresas públicas no financieras</t>
  </si>
  <si>
    <t>Préstamos recibidos de instituciones públicas financieras</t>
  </si>
  <si>
    <t>Préstamos recibidos de otros entes del sector público nacional no financiero</t>
  </si>
  <si>
    <t>Préstamos recibidos del sector externo</t>
  </si>
  <si>
    <t>Disminución de préstamos a largo plazo</t>
  </si>
  <si>
    <t>Disminución de cuentas y documentos a pagar</t>
  </si>
  <si>
    <t>Disminución de cuentas a pagar comerciales a corto plazo</t>
  </si>
  <si>
    <t>Disminución de otras cuentas a pagar a corto plazo</t>
  </si>
  <si>
    <t>Disminución de documentos a pagar comerciales a corto plazo</t>
  </si>
  <si>
    <t>Disminución de otros documentos a pagar a corto plazo</t>
  </si>
  <si>
    <t>Disminución de cuentas a pagar comerciales a largo plazo</t>
  </si>
  <si>
    <t>Disminución de otras cuentas a pagar a largo plazo</t>
  </si>
  <si>
    <t>Disminución de documentos a pagar comerciales a largo plazo</t>
  </si>
  <si>
    <t>Disminución de otros documentos a pagar a largo plazo</t>
  </si>
  <si>
    <t>Disminución de depósitos en instituciones públicas financieras</t>
  </si>
  <si>
    <t>Disminución de depósitos a la vista</t>
  </si>
  <si>
    <t>Disminución de depósitos en ahorro y a plazo fijo</t>
  </si>
  <si>
    <t>Disminución de otros pasivos</t>
  </si>
  <si>
    <t>Disminución de pasivos diferidos a corto plazo</t>
  </si>
  <si>
    <t>Disminución de previsiones para cuentas incobrables</t>
  </si>
  <si>
    <t>Disminución de previsiones para autoseguro</t>
  </si>
  <si>
    <t>Disminución de provisiones</t>
  </si>
  <si>
    <t>Disminución de reservas técnicas</t>
  </si>
  <si>
    <t>Disminución de pasivos diferidos a largo plazo 79 Conversión de la deuda</t>
  </si>
  <si>
    <t>Conversión de la deuda interna a largo plazo en deuda interna a corto plazo</t>
  </si>
  <si>
    <t>Conversión de la deuda externa a largo plazo en deuda externa a corto plazo</t>
  </si>
  <si>
    <t>Conversión de préstamos internos a largo plazo en préstamos internos a corto plazo</t>
  </si>
  <si>
    <t>Conversión de préstamos externos a largo plazo en préstamos EXTERNOS A CORTO PLAZO</t>
  </si>
  <si>
    <t>OTROS GASTOS</t>
  </si>
  <si>
    <t>Intereses de instituciones públicas financieras</t>
  </si>
  <si>
    <t>Depreciación y amortización</t>
  </si>
  <si>
    <t>Depreciación del activo fijo</t>
  </si>
  <si>
    <t>Amortización del activo intangible</t>
  </si>
  <si>
    <t>Descuentos y bonificaciones</t>
  </si>
  <si>
    <t>Descuentos por ventas</t>
  </si>
  <si>
    <t>Bonificaciones por ventas</t>
  </si>
  <si>
    <t>Otras pérdidas</t>
  </si>
  <si>
    <t>Cuentas incobrables</t>
  </si>
  <si>
    <t>Pérdida de inventarios</t>
  </si>
  <si>
    <t>Autoseguro</t>
  </si>
  <si>
    <t>Pérdidas de operaciones cambiarías</t>
  </si>
  <si>
    <t>Pérdidas en venta de activos</t>
  </si>
  <si>
    <t>Otras pérdidas de operación</t>
  </si>
  <si>
    <t>Otras pérdidas ajenas a la operación</t>
  </si>
  <si>
    <t>Reservas técnicas</t>
  </si>
  <si>
    <t>Primas de emisión de valores públicos</t>
  </si>
  <si>
    <t>Disminución del patrimonio</t>
  </si>
  <si>
    <t>Disminución del capital</t>
  </si>
  <si>
    <t>Disminución de las reservas</t>
  </si>
  <si>
    <t>Disminución de los resultados acumulados</t>
  </si>
  <si>
    <t>Contribución a la administración central</t>
  </si>
  <si>
    <t>Imputable</t>
  </si>
  <si>
    <t>Descripción Inciso</t>
  </si>
  <si>
    <t>Cod. Pcipal
Principal</t>
  </si>
  <si>
    <t>Cod. 
Parcial</t>
  </si>
  <si>
    <t>Descripcion  
Parcial</t>
  </si>
  <si>
    <t>1.1.1.0</t>
  </si>
  <si>
    <t>1.1.2.0</t>
  </si>
  <si>
    <t>2</t>
  </si>
  <si>
    <t>1.1.3.0</t>
  </si>
  <si>
    <t>3</t>
  </si>
  <si>
    <t>1.1.4.0</t>
  </si>
  <si>
    <t>4</t>
  </si>
  <si>
    <t>1.1.5.0</t>
  </si>
  <si>
    <t>5</t>
  </si>
  <si>
    <t>1.1.6.0</t>
  </si>
  <si>
    <t>6</t>
  </si>
  <si>
    <t>1.1.7.0</t>
  </si>
  <si>
    <t>7</t>
  </si>
  <si>
    <t>1.2.1.0</t>
  </si>
  <si>
    <t>1.2.2.0</t>
  </si>
  <si>
    <t>1.2.3.0</t>
  </si>
  <si>
    <t>1.2.4.0</t>
  </si>
  <si>
    <t>1.2.5.0</t>
  </si>
  <si>
    <t>1.2.6.0</t>
  </si>
  <si>
    <t>1.3.1.0</t>
  </si>
  <si>
    <t>1.3.2.0</t>
  </si>
  <si>
    <t>1.3.3.0</t>
  </si>
  <si>
    <t>1.4.0.0</t>
  </si>
  <si>
    <t>1.5.1.0</t>
  </si>
  <si>
    <t xml:space="preserve">Seguros de Riesgos de Trabajo </t>
  </si>
  <si>
    <t>1.5.9.0</t>
  </si>
  <si>
    <t>9</t>
  </si>
  <si>
    <t>1.6.0.0</t>
  </si>
  <si>
    <t>1.7.1.0</t>
  </si>
  <si>
    <t>1.7.2.0</t>
  </si>
  <si>
    <t>1.7.3.0</t>
  </si>
  <si>
    <t>1.7.4.0</t>
  </si>
  <si>
    <t>1.7.5.0</t>
  </si>
  <si>
    <t>1.7.6.0</t>
  </si>
  <si>
    <t>2.0.0.0</t>
  </si>
  <si>
    <t>2.1.1.0</t>
  </si>
  <si>
    <t>2.1.2.0</t>
  </si>
  <si>
    <t>2.1.3.0</t>
  </si>
  <si>
    <t>2.1.4.0</t>
  </si>
  <si>
    <t>2.1.5.0</t>
  </si>
  <si>
    <t>2.1.9.0</t>
  </si>
  <si>
    <t>2.2.1.0</t>
  </si>
  <si>
    <t>2.2.2.0</t>
  </si>
  <si>
    <t>2.2.3.0</t>
  </si>
  <si>
    <t>2.2.9.0</t>
  </si>
  <si>
    <t>2.3.1.0</t>
  </si>
  <si>
    <t>2.3.2.0</t>
  </si>
  <si>
    <t>2.3.3.0</t>
  </si>
  <si>
    <t>2.3.4.0</t>
  </si>
  <si>
    <t>2.3.5.0</t>
  </si>
  <si>
    <t>2.3.6.0</t>
  </si>
  <si>
    <t>2.3.7.0</t>
  </si>
  <si>
    <t>2.3.9.0</t>
  </si>
  <si>
    <t>2.4.1.0</t>
  </si>
  <si>
    <t>2.4.2.0</t>
  </si>
  <si>
    <t>2.4.3.0</t>
  </si>
  <si>
    <t>2.4.4.0</t>
  </si>
  <si>
    <t>2.4.9.0</t>
  </si>
  <si>
    <t>2.5.1.0</t>
  </si>
  <si>
    <t>2.5.2.0</t>
  </si>
  <si>
    <t>2.5.3.0</t>
  </si>
  <si>
    <t>2.5.4.0</t>
  </si>
  <si>
    <t>2.5.5.0</t>
  </si>
  <si>
    <t>2.5.6.0</t>
  </si>
  <si>
    <t>2.5.7.0</t>
  </si>
  <si>
    <t>2.5.8.0</t>
  </si>
  <si>
    <t>8</t>
  </si>
  <si>
    <t>2.5.9.0</t>
  </si>
  <si>
    <t>2.6.1.0</t>
  </si>
  <si>
    <t>2.6.2.0</t>
  </si>
  <si>
    <t>2.6.3.0</t>
  </si>
  <si>
    <t>2.6.4.0</t>
  </si>
  <si>
    <t>2.6.5.0</t>
  </si>
  <si>
    <t>2.6.9.0</t>
  </si>
  <si>
    <t>2.7.1.0</t>
  </si>
  <si>
    <t>2.7.2.0</t>
  </si>
  <si>
    <t>2.7.3.0</t>
  </si>
  <si>
    <t>2.7.4.0</t>
  </si>
  <si>
    <t>2.7.5.0</t>
  </si>
  <si>
    <t>2.7.9.0</t>
  </si>
  <si>
    <t>2.8.1.0</t>
  </si>
  <si>
    <t>2.8.2.0</t>
  </si>
  <si>
    <t>2.8.3.0</t>
  </si>
  <si>
    <t>2.8.4.0</t>
  </si>
  <si>
    <t>2.8.9.0</t>
  </si>
  <si>
    <t>2.9.1.0</t>
  </si>
  <si>
    <t>2.9.2.0</t>
  </si>
  <si>
    <t>2.9.3.0</t>
  </si>
  <si>
    <t>2.9.4.0</t>
  </si>
  <si>
    <t>2.9.5.0</t>
  </si>
  <si>
    <t>2.9.6.0</t>
  </si>
  <si>
    <t>2.9.9.0</t>
  </si>
  <si>
    <t>3.1.1.0</t>
  </si>
  <si>
    <t>3.1.2.0</t>
  </si>
  <si>
    <t>3.1.3.0</t>
  </si>
  <si>
    <t>3.1.4.0</t>
  </si>
  <si>
    <t>3.1.5.0</t>
  </si>
  <si>
    <t>3.1.9.0</t>
  </si>
  <si>
    <t>3.2.1.0</t>
  </si>
  <si>
    <t>3.2.2.0</t>
  </si>
  <si>
    <t>3.2.3.0</t>
  </si>
  <si>
    <t>3.2.4.0</t>
  </si>
  <si>
    <t>3.2.5.0</t>
  </si>
  <si>
    <t>3.2.6.0</t>
  </si>
  <si>
    <t>3.2.9.0</t>
  </si>
  <si>
    <t>3.3.0.0</t>
  </si>
  <si>
    <t>3.3.1.0</t>
  </si>
  <si>
    <t>3.3.2.0</t>
  </si>
  <si>
    <t>3.3.3.0</t>
  </si>
  <si>
    <t>3.3.4.0</t>
  </si>
  <si>
    <t>3.3.5.0</t>
  </si>
  <si>
    <t>3.3.6.0</t>
  </si>
  <si>
    <t>3.3.9.0</t>
  </si>
  <si>
    <t>3.4.1.0</t>
  </si>
  <si>
    <t>3.4.2.0</t>
  </si>
  <si>
    <t>3.4.3.0</t>
  </si>
  <si>
    <t>3.4.4.0</t>
  </si>
  <si>
    <t>3.4.5.0</t>
  </si>
  <si>
    <t>3.4.6.0</t>
  </si>
  <si>
    <t>3.4.9.0</t>
  </si>
  <si>
    <t xml:space="preserve"> Otros no especificados precedentemente (n.e.p.)</t>
  </si>
  <si>
    <t>3.5.1.0</t>
  </si>
  <si>
    <t>3.5.2.0</t>
  </si>
  <si>
    <t>3.5.3.0</t>
  </si>
  <si>
    <t>3.5.4.0</t>
  </si>
  <si>
    <t>3.5.5.0</t>
  </si>
  <si>
    <t>3.5.6.0</t>
  </si>
  <si>
    <t>3.5.9.0</t>
  </si>
  <si>
    <t>3.6.0.0</t>
  </si>
  <si>
    <t>3.7.1.0</t>
  </si>
  <si>
    <t>3.7.2.0</t>
  </si>
  <si>
    <t>3.7.9.0</t>
  </si>
  <si>
    <t>3.8.1.0</t>
  </si>
  <si>
    <t>3.8.2.0</t>
  </si>
  <si>
    <t>3.8.3.0</t>
  </si>
  <si>
    <t>3.8.4.0</t>
  </si>
  <si>
    <t>3.8.5.0</t>
  </si>
  <si>
    <t>3.8.6.0</t>
  </si>
  <si>
    <t>3.8.9.0</t>
  </si>
  <si>
    <t>3.9.1.0</t>
  </si>
  <si>
    <t>3.9.2.0</t>
  </si>
  <si>
    <t>3.9.3.0</t>
  </si>
  <si>
    <t>3.9.9.0</t>
  </si>
  <si>
    <t>4.1.1.0</t>
  </si>
  <si>
    <t>4.1.2.0</t>
  </si>
  <si>
    <t>4.1.3.0</t>
  </si>
  <si>
    <t>4.2.1.0</t>
  </si>
  <si>
    <t>4.2.2.0</t>
  </si>
  <si>
    <t>4.3.1.0</t>
  </si>
  <si>
    <t>4.3.2.0</t>
  </si>
  <si>
    <t>4.3.3.0</t>
  </si>
  <si>
    <t>4.3.4.0</t>
  </si>
  <si>
    <t>4.3.5.0</t>
  </si>
  <si>
    <t>4.3.6.0</t>
  </si>
  <si>
    <t>4.3.7.0</t>
  </si>
  <si>
    <t>4.3.8.0</t>
  </si>
  <si>
    <t>4.3.9.0</t>
  </si>
  <si>
    <t>4.8.1.0</t>
  </si>
  <si>
    <t>Programa de computación</t>
  </si>
  <si>
    <t>4.8.9.0</t>
  </si>
  <si>
    <t xml:space="preserve">Otros activos intangibles </t>
  </si>
  <si>
    <t>5.1.1.0</t>
  </si>
  <si>
    <t>5.1.2.1</t>
  </si>
  <si>
    <t>5.1.3.1</t>
  </si>
  <si>
    <t>5.1.3.2</t>
  </si>
  <si>
    <t>5.1.4.01</t>
  </si>
  <si>
    <t>01</t>
  </si>
  <si>
    <t>5.1.4.07</t>
  </si>
  <si>
    <t>07</t>
  </si>
  <si>
    <t>5.1.4.09</t>
  </si>
  <si>
    <t>Acción Social - Adquisición Elementos De Construcción</t>
  </si>
  <si>
    <t>09</t>
  </si>
  <si>
    <t>5.1.4.11</t>
  </si>
  <si>
    <t>5.1.4.15</t>
  </si>
  <si>
    <t>5.1.4.16</t>
  </si>
  <si>
    <t>5.1.4.25</t>
  </si>
  <si>
    <t>25</t>
  </si>
  <si>
    <t>5.1.4.38</t>
  </si>
  <si>
    <t>Plan Nacer ( sumar / paces)</t>
  </si>
  <si>
    <t>5.1.4.42</t>
  </si>
  <si>
    <t>42</t>
  </si>
  <si>
    <t>5.1.4.45</t>
  </si>
  <si>
    <t>45</t>
  </si>
  <si>
    <t>5.1.4.46</t>
  </si>
  <si>
    <t>46</t>
  </si>
  <si>
    <t>5.1.4.47</t>
  </si>
  <si>
    <t>47</t>
  </si>
  <si>
    <t>5.1.4.48</t>
  </si>
  <si>
    <t>48</t>
  </si>
  <si>
    <t>5.1.4.49</t>
  </si>
  <si>
    <t>49</t>
  </si>
  <si>
    <t>5.1.4.51</t>
  </si>
  <si>
    <t>51</t>
  </si>
  <si>
    <t>5.1.4.52</t>
  </si>
  <si>
    <t>TRANSFERENCIAS PLAN PACES (EX SUMAR EX PLAN NACER)</t>
  </si>
  <si>
    <t>52</t>
  </si>
  <si>
    <t>5.1.4.98</t>
  </si>
  <si>
    <t>98</t>
  </si>
  <si>
    <t>5.1.6.0</t>
  </si>
  <si>
    <t>5.1.7.0</t>
  </si>
  <si>
    <t>5.1.8.0</t>
  </si>
  <si>
    <t>5.1.9.0</t>
  </si>
  <si>
    <t>5.2.1.0</t>
  </si>
  <si>
    <t>5.2.2.0</t>
  </si>
  <si>
    <t>5.2.3.0</t>
  </si>
  <si>
    <t>5.2.4.0</t>
  </si>
  <si>
    <t>5.1.5.01</t>
  </si>
  <si>
    <t>5.1.5.04</t>
  </si>
  <si>
    <t>04</t>
  </si>
  <si>
    <t>5.1.5.05</t>
  </si>
  <si>
    <t>05</t>
  </si>
  <si>
    <t>5.1.5.07</t>
  </si>
  <si>
    <t>5.1.5.08</t>
  </si>
  <si>
    <t>08</t>
  </si>
  <si>
    <t>5.1.5.10</t>
  </si>
  <si>
    <t>APPADI</t>
  </si>
  <si>
    <t>10</t>
  </si>
  <si>
    <t>5.1.5.11</t>
  </si>
  <si>
    <t>5.1.5.12</t>
  </si>
  <si>
    <t>5.1.5.13</t>
  </si>
  <si>
    <t>5.1.5.99</t>
  </si>
  <si>
    <t>99</t>
  </si>
  <si>
    <t>5.2.5.0</t>
  </si>
  <si>
    <t>5.2.6.0</t>
  </si>
  <si>
    <t>5.3.1.0</t>
  </si>
  <si>
    <t>5.3.2.0</t>
  </si>
  <si>
    <t>5.3.3.0</t>
  </si>
  <si>
    <t>5.3.4.0</t>
  </si>
  <si>
    <t>5.4.1.0</t>
  </si>
  <si>
    <t>5.4.2.0</t>
  </si>
  <si>
    <t>5.4.3.0</t>
  </si>
  <si>
    <t>5.4.4.0</t>
  </si>
  <si>
    <t>5.5.1.0</t>
  </si>
  <si>
    <t>5.5.2.0</t>
  </si>
  <si>
    <t>5.5.3.0</t>
  </si>
  <si>
    <t>5.5.4.0</t>
  </si>
  <si>
    <t>5.5.6.0</t>
  </si>
  <si>
    <t>5.5.7.0</t>
  </si>
  <si>
    <t>5.5.8.0</t>
  </si>
  <si>
    <t>5.5.9.0</t>
  </si>
  <si>
    <t>5.6.1.0</t>
  </si>
  <si>
    <t>5.6.2.0</t>
  </si>
  <si>
    <t>5.7.1.0</t>
  </si>
  <si>
    <t>5.7.2.0</t>
  </si>
  <si>
    <t>5.7.3.0</t>
  </si>
  <si>
    <t>5.7.5.0</t>
  </si>
  <si>
    <t>5.7.6.0</t>
  </si>
  <si>
    <t>5.7.6.1</t>
  </si>
  <si>
    <t>5.7.6.2</t>
  </si>
  <si>
    <t>5.7.7.0</t>
  </si>
  <si>
    <t>5.7.8.0</t>
  </si>
  <si>
    <t>5.7.9.0</t>
  </si>
  <si>
    <t>5.8.1.0</t>
  </si>
  <si>
    <t>5.8.2.0</t>
  </si>
  <si>
    <t>5.8.3.0</t>
  </si>
  <si>
    <t>5.8.5.0</t>
  </si>
  <si>
    <t>5.8.6.0</t>
  </si>
  <si>
    <t>5.8.6.1</t>
  </si>
  <si>
    <t>5.8.6.2</t>
  </si>
  <si>
    <t>5.8.7.0</t>
  </si>
  <si>
    <t>5.8.8.0</t>
  </si>
  <si>
    <t>5.8.9.0</t>
  </si>
  <si>
    <t>5.9.1.0</t>
  </si>
  <si>
    <t>5.9.2.0</t>
  </si>
  <si>
    <t>5.9.6.0</t>
  </si>
  <si>
    <t>5.9.7.0</t>
  </si>
  <si>
    <t>6.9.0.0</t>
  </si>
  <si>
    <t>6.1.1.0</t>
  </si>
  <si>
    <t>6.1.2.0</t>
  </si>
  <si>
    <t>6.1.3.0</t>
  </si>
  <si>
    <t>6.1.4.0</t>
  </si>
  <si>
    <t>6.1.5.0</t>
  </si>
  <si>
    <t>6.1.6.0</t>
  </si>
  <si>
    <t>6.2.1.0</t>
  </si>
  <si>
    <t>6.2.2.0</t>
  </si>
  <si>
    <t>6.2.2.1</t>
  </si>
  <si>
    <t>6.2.2.2</t>
  </si>
  <si>
    <t>6.2.2.3</t>
  </si>
  <si>
    <t>6.2.2.4</t>
  </si>
  <si>
    <t>6.2.3.1</t>
  </si>
  <si>
    <t>6.2.3.2</t>
  </si>
  <si>
    <t>6.2.3.3</t>
  </si>
  <si>
    <t>6.2.3.4</t>
  </si>
  <si>
    <t>6.2.4.1</t>
  </si>
  <si>
    <t>6.2.4.2</t>
  </si>
  <si>
    <t>6.2.4.3</t>
  </si>
  <si>
    <t>6.2.4.4</t>
  </si>
  <si>
    <t>6.2.6.0</t>
  </si>
  <si>
    <t>6.2.7.0</t>
  </si>
  <si>
    <t>6.2.8.0</t>
  </si>
  <si>
    <t>6.2.9.0</t>
  </si>
  <si>
    <t>6.3.1.0</t>
  </si>
  <si>
    <t>6.3.2.0</t>
  </si>
  <si>
    <t>6.3.2.1</t>
  </si>
  <si>
    <t>6.3.2.2</t>
  </si>
  <si>
    <t>6.3.2.3</t>
  </si>
  <si>
    <t>6.3.2.4</t>
  </si>
  <si>
    <t>6.3.3.0</t>
  </si>
  <si>
    <t>6.3.3.1</t>
  </si>
  <si>
    <t>6.3.3.2</t>
  </si>
  <si>
    <t>6.3.3.3</t>
  </si>
  <si>
    <t>6.3.3.4</t>
  </si>
  <si>
    <t>6.3.4.1</t>
  </si>
  <si>
    <t>6.3.4.2</t>
  </si>
  <si>
    <t>6.3.4.3</t>
  </si>
  <si>
    <t>6.3.4.4</t>
  </si>
  <si>
    <t>6.3.6.0</t>
  </si>
  <si>
    <t>6.3.7.0</t>
  </si>
  <si>
    <t>6.3.8.0</t>
  </si>
  <si>
    <t>6.4.1.0</t>
  </si>
  <si>
    <t xml:space="preserve"> Títulos y valores a corto plazo 646 Títulos y valores a largo plazo</t>
  </si>
  <si>
    <t>6.5.1.0</t>
  </si>
  <si>
    <t>6.5.2.0</t>
  </si>
  <si>
    <t>6.6.0.0</t>
  </si>
  <si>
    <t>6.6.1.0</t>
  </si>
  <si>
    <t>6.6.2.0</t>
  </si>
  <si>
    <t>6.6.6.0</t>
  </si>
  <si>
    <t>6.6.7.0</t>
  </si>
  <si>
    <t>6.7.1.0</t>
  </si>
  <si>
    <t>6.7.2.0</t>
  </si>
  <si>
    <t>6.7.6.0</t>
  </si>
  <si>
    <t>6.7.7.0</t>
  </si>
  <si>
    <t>Incremento de activos diferidos y adelantos a proveedores y contratistas</t>
  </si>
  <si>
    <t>6.8.1.0</t>
  </si>
  <si>
    <t>6.8.2.0</t>
  </si>
  <si>
    <t>6.8.6.0</t>
  </si>
  <si>
    <t>6.8.7.0</t>
  </si>
  <si>
    <t>7.1.1.0</t>
  </si>
  <si>
    <t>7.1.2.0</t>
  </si>
  <si>
    <t>7.1.3.0</t>
  </si>
  <si>
    <t>7.1.6.0</t>
  </si>
  <si>
    <t>7.1.7.0</t>
  </si>
  <si>
    <t>7.1.8.0</t>
  </si>
  <si>
    <t>7.2.0.0</t>
  </si>
  <si>
    <t>7.2.1.0</t>
  </si>
  <si>
    <t>7.2.2.0</t>
  </si>
  <si>
    <t>7.2.3.0</t>
  </si>
  <si>
    <t>7.2.6.0</t>
  </si>
  <si>
    <t>7.2.7.0</t>
  </si>
  <si>
    <t>7.2.8.0</t>
  </si>
  <si>
    <t>7.3.1.0</t>
  </si>
  <si>
    <t>7.3.2.0</t>
  </si>
  <si>
    <t>7.3.2.1</t>
  </si>
  <si>
    <t>7.3.2.2</t>
  </si>
  <si>
    <t>7.3.2.3</t>
  </si>
  <si>
    <t>7.3.2.4</t>
  </si>
  <si>
    <t>7.3.3.1</t>
  </si>
  <si>
    <t>7.3.3.2</t>
  </si>
  <si>
    <t>7.3.3.3</t>
  </si>
  <si>
    <t>7.3.3.4</t>
  </si>
  <si>
    <t>7.3.4.1</t>
  </si>
  <si>
    <t>7.3.4.2</t>
  </si>
  <si>
    <t>7.3.4.3</t>
  </si>
  <si>
    <t>7.3.4.4</t>
  </si>
  <si>
    <t>7.3.6.0</t>
  </si>
  <si>
    <t>7.3.7.0</t>
  </si>
  <si>
    <t>7.3.8.0</t>
  </si>
  <si>
    <t>7.3.9.0</t>
  </si>
  <si>
    <t>7.4.1.0</t>
  </si>
  <si>
    <t>7.4.2.1</t>
  </si>
  <si>
    <t>7.4.2.2</t>
  </si>
  <si>
    <t>7.4.2.3</t>
  </si>
  <si>
    <t>7.4.2.4</t>
  </si>
  <si>
    <t>7.4.3.1</t>
  </si>
  <si>
    <t>7.4.3.2</t>
  </si>
  <si>
    <t>7.4.3.3</t>
  </si>
  <si>
    <t>7.4.3.4</t>
  </si>
  <si>
    <t>7.4.4.1</t>
  </si>
  <si>
    <t>7.4.4.2</t>
  </si>
  <si>
    <t>7.4.4.3</t>
  </si>
  <si>
    <t>7.4.4.4</t>
  </si>
  <si>
    <t>7.4.6.0</t>
  </si>
  <si>
    <t>7.4.7.0</t>
  </si>
  <si>
    <t>7.4.8.0</t>
  </si>
  <si>
    <t>7.4.9.0</t>
  </si>
  <si>
    <t>7.5.1.0</t>
  </si>
  <si>
    <t>7.5.2.0</t>
  </si>
  <si>
    <t>7.5.2.1</t>
  </si>
  <si>
    <t>7.5.2.2</t>
  </si>
  <si>
    <t>7.5.2.3</t>
  </si>
  <si>
    <t>7.5.2.4</t>
  </si>
  <si>
    <t>7.5.3.0</t>
  </si>
  <si>
    <t>7.5.3.1</t>
  </si>
  <si>
    <t>7.5.3.2</t>
  </si>
  <si>
    <t>7.5.3.3</t>
  </si>
  <si>
    <t>7.5.3.4</t>
  </si>
  <si>
    <t>7.5.4.0</t>
  </si>
  <si>
    <t>7.5.4.1</t>
  </si>
  <si>
    <t>7.5.4.2</t>
  </si>
  <si>
    <t>7.5.4.3</t>
  </si>
  <si>
    <t>7.5.4.4</t>
  </si>
  <si>
    <t>7.5.6.0</t>
  </si>
  <si>
    <t>7.5.7.0</t>
  </si>
  <si>
    <t>7.5.8.0</t>
  </si>
  <si>
    <t>7.5.9.0</t>
  </si>
  <si>
    <t>7.6.1.0</t>
  </si>
  <si>
    <t>7.6.2.0</t>
  </si>
  <si>
    <t>7.6.3.0</t>
  </si>
  <si>
    <t>7.6.4.0</t>
  </si>
  <si>
    <t>7.6.6.0</t>
  </si>
  <si>
    <t>7.6.7.0</t>
  </si>
  <si>
    <t>7.6.8.0</t>
  </si>
  <si>
    <t>7.6.9.0</t>
  </si>
  <si>
    <t>7.7.1.0</t>
  </si>
  <si>
    <t>7.7.2.0</t>
  </si>
  <si>
    <t>7.8.1.0</t>
  </si>
  <si>
    <t>7.8.2.0</t>
  </si>
  <si>
    <t>7.8.3.0</t>
  </si>
  <si>
    <t>7.8.4.0</t>
  </si>
  <si>
    <t>7.8.5.0</t>
  </si>
  <si>
    <t>7.8.6.0</t>
  </si>
  <si>
    <t>7.9.1.0</t>
  </si>
  <si>
    <t>7.9.2.0</t>
  </si>
  <si>
    <t>7.9.3.0</t>
  </si>
  <si>
    <t>7.9.4.0</t>
  </si>
  <si>
    <t>8.1.0.0</t>
  </si>
  <si>
    <t>8.2.1.0</t>
  </si>
  <si>
    <t>8.2.2.0</t>
  </si>
  <si>
    <t>8.3.1.0</t>
  </si>
  <si>
    <t>8.3.2.0</t>
  </si>
  <si>
    <t>8.4.1.0</t>
  </si>
  <si>
    <t>8.4.2.0</t>
  </si>
  <si>
    <t>8.4.3.0</t>
  </si>
  <si>
    <t>8.4.4.0</t>
  </si>
  <si>
    <t>8.4.5.0</t>
  </si>
  <si>
    <t>8.4.6.0</t>
  </si>
  <si>
    <t>8.4.7.0</t>
  </si>
  <si>
    <t>8.4.8.0</t>
  </si>
  <si>
    <t>8.4.9.0</t>
  </si>
  <si>
    <t>8.5.1.0</t>
  </si>
  <si>
    <t>8.5.2.0</t>
  </si>
  <si>
    <t>8.5.3.0</t>
  </si>
  <si>
    <t>9.1.1.0</t>
  </si>
  <si>
    <t>9.1.2.0</t>
  </si>
  <si>
    <t>9.1.3.0</t>
  </si>
  <si>
    <t>9.2.1.0</t>
  </si>
  <si>
    <t>9.2.2.0</t>
  </si>
  <si>
    <t>9.2.3.0</t>
  </si>
  <si>
    <t>9.3.1.0</t>
  </si>
  <si>
    <t>9.3.2.0</t>
  </si>
  <si>
    <t>9.3.3.0</t>
  </si>
  <si>
    <t>Pensiones Graciables y a la Vejez</t>
  </si>
  <si>
    <t>F.3  ESTRUCTURA PROGRAMATICA DE LA JURISDICICON Y/O ENTIDAD</t>
  </si>
  <si>
    <t xml:space="preserve">F.5 CUADRO DE RECURSOS HUMANOS POR JURISDICCION Y/O ENTIDAD </t>
  </si>
  <si>
    <t>CARGOS, HORAS CÁTEDRA Y</t>
  </si>
  <si>
    <t xml:space="preserve"> MÓDULOS POR ESCALAFÓN</t>
  </si>
  <si>
    <t>MES/AÑO:</t>
  </si>
  <si>
    <r>
      <t xml:space="preserve">CARGOS DE PLANTA </t>
    </r>
    <r>
      <rPr>
        <sz val="11"/>
        <rFont val="Arial"/>
        <family val="2"/>
      </rPr>
      <t xml:space="preserve">(1) (2)     </t>
    </r>
    <r>
      <rPr>
        <b/>
        <sz val="11"/>
        <rFont val="Arial"/>
        <family val="2"/>
      </rPr>
      <t xml:space="preserve">                                                    </t>
    </r>
  </si>
  <si>
    <t>Total</t>
  </si>
  <si>
    <t>Docente</t>
  </si>
  <si>
    <t>Justicia</t>
  </si>
  <si>
    <t>Vial</t>
  </si>
  <si>
    <t>General</t>
  </si>
  <si>
    <t>Legislativo</t>
  </si>
  <si>
    <t>Autoridades superiores</t>
  </si>
  <si>
    <t>Resto</t>
  </si>
  <si>
    <t>Cubiertos con liquidación de haberes</t>
  </si>
  <si>
    <t>Cubiertos sin liquidación de haberes</t>
  </si>
  <si>
    <t>Atendidos por suplentes</t>
  </si>
  <si>
    <t>Planta permanente</t>
  </si>
  <si>
    <t xml:space="preserve">      Administración central</t>
  </si>
  <si>
    <t xml:space="preserve">      Organismos descentralizados</t>
  </si>
  <si>
    <t xml:space="preserve">      Fondos fiduciarios y cuentas especiales</t>
  </si>
  <si>
    <t xml:space="preserve">      Instituciones de la seguridad social</t>
  </si>
  <si>
    <t xml:space="preserve">      Obras sociales estatales</t>
  </si>
  <si>
    <t xml:space="preserve">      Empresas y sociedades del Estado</t>
  </si>
  <si>
    <t xml:space="preserve">      Otros entes</t>
  </si>
  <si>
    <t>Planta transitoria</t>
  </si>
  <si>
    <r>
      <t xml:space="preserve">HORAS CÁTEDRA DE PLANTA </t>
    </r>
    <r>
      <rPr>
        <sz val="11"/>
        <rFont val="Arial"/>
        <family val="2"/>
      </rPr>
      <t xml:space="preserve">(1) (2)  </t>
    </r>
    <r>
      <rPr>
        <b/>
        <sz val="11"/>
        <rFont val="Arial"/>
        <family val="2"/>
      </rPr>
      <t xml:space="preserve">                  </t>
    </r>
    <r>
      <rPr>
        <sz val="11"/>
        <rFont val="Arial"/>
        <family val="2"/>
      </rPr>
      <t xml:space="preserve">     </t>
    </r>
    <r>
      <rPr>
        <b/>
        <sz val="11"/>
        <rFont val="Arial"/>
        <family val="2"/>
      </rPr>
      <t xml:space="preserve">                                               </t>
    </r>
  </si>
  <si>
    <t>Cubiertas con liquidación de haberes</t>
  </si>
  <si>
    <t>Cubiertas sin liquidación de haberes</t>
  </si>
  <si>
    <t>Atendidas por suplentes</t>
  </si>
  <si>
    <r>
      <t xml:space="preserve">MÓDULOS DE PLANTA </t>
    </r>
    <r>
      <rPr>
        <sz val="11"/>
        <rFont val="Arial"/>
        <family val="2"/>
      </rPr>
      <t xml:space="preserve">(1) (2)    </t>
    </r>
    <r>
      <rPr>
        <b/>
        <sz val="11"/>
        <rFont val="Arial"/>
        <family val="2"/>
      </rPr>
      <t xml:space="preserve">                                              </t>
    </r>
  </si>
  <si>
    <r>
      <t xml:space="preserve">CONTRATADOS </t>
    </r>
    <r>
      <rPr>
        <sz val="11"/>
        <rFont val="Arial"/>
        <family val="2"/>
      </rPr>
      <t>(1) (2)</t>
    </r>
  </si>
  <si>
    <t>En Cargos</t>
  </si>
  <si>
    <t>En Horas Cátedra</t>
  </si>
  <si>
    <t>En Módulos</t>
  </si>
  <si>
    <r>
      <t xml:space="preserve">ANEXO: </t>
    </r>
    <r>
      <rPr>
        <sz val="11"/>
        <rFont val="Arial"/>
        <family val="2"/>
      </rPr>
      <t>Residencias médicas, prácticas formativas rentadas y becarios que constituyan un espacio obligatorio de formación.</t>
    </r>
  </si>
  <si>
    <t>Cargos en planta</t>
  </si>
  <si>
    <t>Horas Cátedra en planta</t>
  </si>
  <si>
    <t>Módulos en planta</t>
  </si>
  <si>
    <t>Cargos correspondien-tes a contratados</t>
  </si>
  <si>
    <t>Horas Cátedra correspondien-tes a contratados</t>
  </si>
  <si>
    <t>Módulos correspondien-tes a contratados</t>
  </si>
  <si>
    <r>
      <t xml:space="preserve">ANEXO </t>
    </r>
    <r>
      <rPr>
        <sz val="11"/>
        <rFont val="Arial"/>
        <family val="2"/>
      </rPr>
      <t>(continuación)</t>
    </r>
    <r>
      <rPr>
        <b/>
        <sz val="11"/>
        <rFont val="Arial"/>
        <family val="2"/>
      </rPr>
      <t xml:space="preserve">: </t>
    </r>
    <r>
      <rPr>
        <sz val="11"/>
        <rFont val="Arial"/>
        <family val="2"/>
      </rPr>
      <t>Residencias médicas, prácticas formativas rentadas y becarios que constituyan un espacio obligatorio de formación.</t>
    </r>
  </si>
  <si>
    <r>
      <t xml:space="preserve">ANEXO: </t>
    </r>
    <r>
      <rPr>
        <sz val="11"/>
        <rFont val="Arial"/>
        <family val="2"/>
      </rPr>
      <t xml:space="preserve">Proyectos financiados por el Gobierno Nacional (en los Gobiernos Provinciales y en el Gobierno de la Ciudad Autónoma de Buenos Aires) y Proyectos financiados por Organismos Multilaterales de Crédito.               </t>
    </r>
  </si>
  <si>
    <r>
      <t xml:space="preserve">ANEXO </t>
    </r>
    <r>
      <rPr>
        <sz val="11"/>
        <rFont val="Arial"/>
        <family val="2"/>
      </rPr>
      <t xml:space="preserve">(continuación) Proyectos financiados por el Gobierno Nacional (en los Gobiernos Provinciales y en el Gobierno de la Ciudad Autónoma de Buenos Aires) y Proyectos financiados por Organismos Multilaterales de Crédito.             </t>
    </r>
  </si>
  <si>
    <t>(1) Excluye residencias médicas, prácticas formativas rentadas y becarios que constituyan un espacio obligatorio de formación.</t>
  </si>
  <si>
    <t>(2) Excluye proyectos financiados por el Gobierno Nacional (en los Gobiernos Provinciales y en el Gobierno de la Ciudad Autónoma de Buenos Aires) y Proyectos financiados por Organismos Multilaterales de Crédito.</t>
  </si>
  <si>
    <t>NOTAS:</t>
  </si>
  <si>
    <t>Bienes de consumo</t>
  </si>
  <si>
    <t xml:space="preserve">Jubilacion </t>
  </si>
  <si>
    <t>Pension</t>
  </si>
  <si>
    <t xml:space="preserve">PRESUPUESTO 2022 </t>
  </si>
  <si>
    <t>11. Tesoro Provincial</t>
  </si>
  <si>
    <t>F. 1 - POLÍTICA PRESUPUESTARIA DE LA JURISDICCIÓN O ENTIDAD PARA EL AÑO 2022</t>
  </si>
  <si>
    <t>FECHA:</t>
  </si>
  <si>
    <t>F. 4 - PROGRAMACION DE GASTOS</t>
  </si>
  <si>
    <t>FORMULACION PRESUPUESTO 2021</t>
  </si>
  <si>
    <t>CAIF - CUENTA AHORRO - INVERSIÓN – FINANCIAMIENTO</t>
  </si>
  <si>
    <t>EMPRESAS Y SOCIEDADES DEL ESTADO</t>
  </si>
  <si>
    <t>OTROS ENTES DEL SECTOR PÚBLICO PROVINCIAL NO FINANCIERO</t>
  </si>
  <si>
    <t>I) INGRESOS CORRIENTES</t>
  </si>
  <si>
    <t>- Ingresos Tributarios</t>
  </si>
  <si>
    <t>- Aportes y Contribuciones a la Seguridad Social</t>
  </si>
  <si>
    <t>- Ingresos no Tributarios</t>
  </si>
  <si>
    <t>- Ventas de Bienes y Servicios</t>
  </si>
  <si>
    <t>- Rentas de la Propiedad</t>
  </si>
  <si>
    <t>- Transferencias Corrientes</t>
  </si>
  <si>
    <t>- Superávit Operativo Empresas Públicas</t>
  </si>
  <si>
    <t>II) GASTOS CORRIENTES</t>
  </si>
  <si>
    <t>- Gastos de Consumo</t>
  </si>
  <si>
    <t>- Intereses y Otras Rentas de la Propiedad</t>
  </si>
  <si>
    <t>- Prestaciones de la Seguridad Social</t>
  </si>
  <si>
    <t>- Impuestos Directos</t>
  </si>
  <si>
    <t>- Otras Perdidas</t>
  </si>
  <si>
    <t>- Déficit Operativo Empresas Públicas</t>
  </si>
  <si>
    <t>III) RESULTADO ECONOMICO AHORRO/DESAHORRO (I-II)</t>
  </si>
  <si>
    <t>V) RECURSOS DE CAPITAL</t>
  </si>
  <si>
    <t>- Recursos Propios de Capital</t>
  </si>
  <si>
    <t>-  Transferencias de Capital</t>
  </si>
  <si>
    <t>- Disminución de la Inversión Financiera</t>
  </si>
  <si>
    <t>V) GASTOS DE CAPITAL</t>
  </si>
  <si>
    <t>- Inversión Real Directa</t>
  </si>
  <si>
    <t>- Transferencias de Capital</t>
  </si>
  <si>
    <t>- Inversión Financiera</t>
  </si>
  <si>
    <t>VI) TOTAL RECURSOS (I+IV)</t>
  </si>
  <si>
    <t>VII) TOTAL GASTOS (II+V)</t>
  </si>
  <si>
    <t>VIII) TOTAL GASTOS PRIMARIOS</t>
  </si>
  <si>
    <t>IX) RESULTADO FINANCIERO
 ANTES  DE CONTRIBUCIONES (VI-VII)</t>
  </si>
  <si>
    <t>X) CONTRIBUCIONES FIGURATIVAS</t>
  </si>
  <si>
    <t>XI) GASTOS FIGURATIVOS</t>
  </si>
  <si>
    <t>XII) RESULTADO PRIMARIO (VI +VIII+X-XI)</t>
  </si>
  <si>
    <t>XIII) RESULTADO FINANCIERO (IX+X-XI)</t>
  </si>
  <si>
    <t>XIV) FUENTES FINANCIERAS</t>
  </si>
  <si>
    <t>Disminución de la Inversión Financiera</t>
  </si>
  <si>
    <t>Endeudamiento Público e Incremento de otros Pasivos</t>
  </si>
  <si>
    <t>Contribuciones Figurativas para Aplicaciones Financieras</t>
  </si>
  <si>
    <t>XV) APLICACIONES FINANCIERAS</t>
  </si>
  <si>
    <t>Inversión Financiera</t>
  </si>
  <si>
    <t>Amortización de Deudas y Disminución de otros Pasivos</t>
  </si>
  <si>
    <t>Gastos Figurativos para Aplicaciones Financieras</t>
  </si>
  <si>
    <t xml:space="preserve">F. 7 PROGRAMACIÓN ECONÓMICA-FINANCIERA DE EMPRESAS PÚBLICAS Y OTROS ENTES DEL ESTADO PROVINCIAL </t>
  </si>
  <si>
    <t>S.P.S.E</t>
  </si>
  <si>
    <t>DISTRIGAS S.A.</t>
  </si>
  <si>
    <t>FO.MI.CRUZ S.E.</t>
  </si>
  <si>
    <t>CEMENT. P. TRUNCADO S.A.C.P.E.M.</t>
  </si>
  <si>
    <t>L.O.A.S.</t>
  </si>
  <si>
    <t>I.S.P.R.O.</t>
  </si>
  <si>
    <t>LU 85 TV CANAL 9 RIO GALLEGOS</t>
  </si>
  <si>
    <t>PRIORIDAD</t>
  </si>
  <si>
    <t>A (Alta Prioridad)</t>
  </si>
  <si>
    <t>M (Prioridad Media)</t>
  </si>
  <si>
    <t xml:space="preserve"> B (Baja Prioridad)</t>
  </si>
  <si>
    <t>7.1.0.0</t>
  </si>
  <si>
    <t>14 - Transferencias Internas</t>
  </si>
  <si>
    <t>Total Ministerio de la Producción, Com. e Ind.</t>
  </si>
  <si>
    <t>Total 12</t>
  </si>
  <si>
    <t>FORMULACION DE PRESUPUESTO 2022</t>
  </si>
  <si>
    <t>Total Jefatura de Gabinete</t>
  </si>
  <si>
    <t>Total 13</t>
  </si>
  <si>
    <t>Total Ministerio Salud y Ambiente</t>
  </si>
  <si>
    <t>Total 14</t>
  </si>
  <si>
    <t>Total Ministerio de Desarrollo Social</t>
  </si>
  <si>
    <t>Total 15</t>
  </si>
  <si>
    <t>Total Min. de Trabajo, Empleo y Seguridad Social</t>
  </si>
  <si>
    <t>Total 16</t>
  </si>
  <si>
    <t>Total Ministerio de Seguridad</t>
  </si>
  <si>
    <t>Total 17</t>
  </si>
  <si>
    <t>Total Gobernación</t>
  </si>
  <si>
    <t>Total 110</t>
  </si>
  <si>
    <t>Total Fiscalía de Estado</t>
  </si>
  <si>
    <t>Total 130</t>
  </si>
  <si>
    <t>Total Instituto de Energía de Santa Cruz</t>
  </si>
  <si>
    <t>Total 134</t>
  </si>
  <si>
    <t>Total Hospital R.Gallegos</t>
  </si>
  <si>
    <t>Total 141</t>
  </si>
  <si>
    <t>Total Unidad Comunitaria de Salud El Calafate</t>
  </si>
  <si>
    <t>Total 142</t>
  </si>
  <si>
    <t>Total Hospital de Rio Turbio</t>
  </si>
  <si>
    <t>Total 143</t>
  </si>
  <si>
    <t>Total Hospital 28 De Noviembre</t>
  </si>
  <si>
    <t>Total 144</t>
  </si>
  <si>
    <t>Total Hospital C.L. Piedrabuena</t>
  </si>
  <si>
    <t>Total 145</t>
  </si>
  <si>
    <t>Total Hospital Pto.S.Cruz</t>
  </si>
  <si>
    <t>Total 146</t>
  </si>
  <si>
    <t>Total Hospital Pto. San Julian</t>
  </si>
  <si>
    <t>Total 147</t>
  </si>
  <si>
    <t>Total Hospital Pto.Deseado</t>
  </si>
  <si>
    <t>Total 148</t>
  </si>
  <si>
    <t>Total Hospital Caleta Olivia</t>
  </si>
  <si>
    <t>Total 149</t>
  </si>
  <si>
    <t>Total Hospital Pico Truncado</t>
  </si>
  <si>
    <t>Total 150</t>
  </si>
  <si>
    <t>Total Hospital Las Heras</t>
  </si>
  <si>
    <t>Total 151</t>
  </si>
  <si>
    <t>Total Hospital Perito Moreno</t>
  </si>
  <si>
    <t>Total 152</t>
  </si>
  <si>
    <t>Total Hospital Los Antiguos</t>
  </si>
  <si>
    <t>Total 153</t>
  </si>
  <si>
    <t>Total Hospital Gobernador Gregores</t>
  </si>
  <si>
    <t>Total 154</t>
  </si>
  <si>
    <t>Total Poder Judicial de la Prov. de Santa Cruz</t>
  </si>
  <si>
    <t>Total 210</t>
  </si>
  <si>
    <t>Total Consejo de la Magistratura</t>
  </si>
  <si>
    <t>Total 220</t>
  </si>
  <si>
    <t>Total Tribunal De Cuentas</t>
  </si>
  <si>
    <t>Total 310</t>
  </si>
  <si>
    <t>Total Ministerio de Gobierno (Sede Central)</t>
  </si>
  <si>
    <t>Total 410</t>
  </si>
  <si>
    <t>Total Policía de la Provincia de Santa Cruz</t>
  </si>
  <si>
    <t>Total 420</t>
  </si>
  <si>
    <t>Total Servicio Penintenciario Provincial</t>
  </si>
  <si>
    <t>Total 431</t>
  </si>
  <si>
    <t>Total Min. Economía Finanzas e Infraestructura</t>
  </si>
  <si>
    <t>Total 510</t>
  </si>
  <si>
    <t>Total Consejo Agrario Provincial</t>
  </si>
  <si>
    <t>Total 520</t>
  </si>
  <si>
    <t>Total Administración Gral de Vialidad Provincial</t>
  </si>
  <si>
    <t>Total 529</t>
  </si>
  <si>
    <t>Total Instituto de Desarrollo Urbano y Vivienda</t>
  </si>
  <si>
    <t>Total 530</t>
  </si>
  <si>
    <t>Total Subsecretaria de Pesca</t>
  </si>
  <si>
    <t>Total 532</t>
  </si>
  <si>
    <t>Total Unidad Ejecutora Portuaria de Santa Cruz</t>
  </si>
  <si>
    <t>Total 533</t>
  </si>
  <si>
    <t>(en blanco)</t>
  </si>
  <si>
    <t>Total Obligaciones a Cargo del Tesoro</t>
  </si>
  <si>
    <t>Total 550</t>
  </si>
  <si>
    <t>Total Servicios de la Deuda</t>
  </si>
  <si>
    <t>Total 551</t>
  </si>
  <si>
    <t>Total Agencia Santacruceña de Ingresos Públicos</t>
  </si>
  <si>
    <t>Total 560</t>
  </si>
  <si>
    <t>Total Consejo Provincial de Educación</t>
  </si>
  <si>
    <t>Total 610</t>
  </si>
  <si>
    <t>Total Ministerio Secretaría Gral de la Gobernación</t>
  </si>
  <si>
    <t>Total 810</t>
  </si>
  <si>
    <t>Total Casa de Santa Cruz</t>
  </si>
  <si>
    <t>Total 820</t>
  </si>
  <si>
    <t>Total Honorable Tribunal Disciplinario</t>
  </si>
  <si>
    <t>Total 910</t>
  </si>
  <si>
    <t>Total Honorable Cámara de Diputados</t>
  </si>
  <si>
    <t>Total 1010</t>
  </si>
  <si>
    <t>Total Caja de Previsión Social</t>
  </si>
  <si>
    <t>Total 1050</t>
  </si>
  <si>
    <t>Total Caja de Servicios Sociales</t>
  </si>
  <si>
    <t>Total 2050</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</si>
</sst>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 _€_-;\-* #,##0.00\ _€_-;_-* &quot;-&quot;??\ _€_-;_-@_-"/>
    <numFmt numFmtId="164" formatCode="&quot;$&quot;\ #,##0.00;[Red]\-&quot;$&quot;\ #,##0.00"/>
    <numFmt numFmtId="165" formatCode="_-* #,##0.00_-;\-* #,##0.00_-;_-* &quot;-&quot;??_-;_-@_-"/>
    <numFmt numFmtId="166" formatCode="#,##0_ ;\-#,##0\ "/>
    <numFmt numFmtId="167" formatCode="&quot;Activado&quot;;&quot;Activado&quot;;&quot;Desactivado&quot;"/>
    <numFmt numFmtId="168" formatCode="00"/>
    <numFmt numFmtId="169" formatCode="000"/>
    <numFmt numFmtId="170" formatCode="&quot;$&quot;\ #,##0.00"/>
    <numFmt numFmtId="171" formatCode="#,##0.00_ ;[Red]\-#,##0.00\ "/>
    <numFmt numFmtId="172" formatCode="000000000"/>
    <numFmt numFmtId="173" formatCode="General_)"/>
    <numFmt numFmtId="174" formatCode="dd\-mm\-yyyy;@"/>
  </numFmts>
  <fonts count="53">
    <font>
      <sz val="11"/>
      <color theme="1"/>
      <name val="Calibri"/>
      <family val="2"/>
      <scheme val="minor"/>
    </font>
    <font>
      <sz val="11"/>
      <color theme="1"/>
      <name val="Calibri"/>
      <family val="2"/>
      <scheme val="minor"/>
    </font>
    <font>
      <b/>
      <sz val="11"/>
      <color theme="1"/>
      <name val="Calibri"/>
      <family val="2"/>
      <scheme val="minor"/>
    </font>
    <font>
      <sz val="10"/>
      <color theme="1"/>
      <name val="Times New Roman"/>
      <family val="1"/>
    </font>
    <font>
      <b/>
      <sz val="12"/>
      <color theme="1"/>
      <name val="Times New Roman"/>
      <family val="1"/>
    </font>
    <font>
      <b/>
      <sz val="11"/>
      <color theme="1"/>
      <name val="Times New Roman"/>
      <family val="1"/>
    </font>
    <font>
      <sz val="11"/>
      <color theme="1"/>
      <name val="Times New Roman"/>
      <family val="1"/>
    </font>
    <font>
      <b/>
      <sz val="11"/>
      <color theme="1"/>
      <name val="Time"/>
    </font>
    <font>
      <sz val="12"/>
      <color theme="1"/>
      <name val="Times New Roman"/>
      <family val="1"/>
    </font>
    <font>
      <u/>
      <sz val="12"/>
      <color theme="1"/>
      <name val="Times New Roman"/>
      <family val="1"/>
    </font>
    <font>
      <sz val="8"/>
      <color indexed="8"/>
      <name val="Arial"/>
      <family val="2"/>
    </font>
    <font>
      <b/>
      <sz val="9"/>
      <color indexed="81"/>
      <name val="Tahoma"/>
      <family val="2"/>
    </font>
    <font>
      <sz val="11"/>
      <color theme="0"/>
      <name val="Calibri"/>
      <family val="2"/>
      <scheme val="minor"/>
    </font>
    <font>
      <b/>
      <sz val="10"/>
      <name val="Times New Roman"/>
      <family val="1"/>
    </font>
    <font>
      <sz val="10"/>
      <name val="Times New Roman"/>
      <family val="1"/>
    </font>
    <font>
      <b/>
      <sz val="11"/>
      <name val="Times New Roman"/>
      <family val="1"/>
    </font>
    <font>
      <b/>
      <sz val="10"/>
      <name val="Arial"/>
      <family val="2"/>
    </font>
    <font>
      <b/>
      <sz val="12"/>
      <color rgb="FFFF0000"/>
      <name val="Times New Roman"/>
      <family val="1"/>
    </font>
    <font>
      <sz val="9"/>
      <color indexed="81"/>
      <name val="Tahoma"/>
      <family val="2"/>
    </font>
    <font>
      <b/>
      <sz val="11"/>
      <color rgb="FF000000"/>
      <name val="Times New Roman"/>
      <family val="1"/>
    </font>
    <font>
      <sz val="11"/>
      <color rgb="FF000000"/>
      <name val="Times New Roman"/>
      <family val="1"/>
    </font>
    <font>
      <b/>
      <u/>
      <sz val="11"/>
      <color rgb="FF000000"/>
      <name val="Times New Roman"/>
      <family val="1"/>
    </font>
    <font>
      <b/>
      <sz val="8"/>
      <name val="Arial"/>
      <family val="2"/>
    </font>
    <font>
      <sz val="8"/>
      <name val="Arial"/>
      <family val="2"/>
    </font>
    <font>
      <b/>
      <sz val="12"/>
      <name val="Times New Roman"/>
      <family val="1"/>
    </font>
    <font>
      <sz val="12"/>
      <name val="Times New Roman"/>
      <family val="1"/>
    </font>
    <font>
      <sz val="11"/>
      <name val="Calibri"/>
      <family val="2"/>
      <scheme val="minor"/>
    </font>
    <font>
      <sz val="12"/>
      <color theme="1"/>
      <name val="Calibri"/>
      <family val="2"/>
      <scheme val="minor"/>
    </font>
    <font>
      <b/>
      <sz val="14"/>
      <name val="Times New Roman"/>
      <family val="1"/>
    </font>
    <font>
      <b/>
      <sz val="14"/>
      <color theme="1"/>
      <name val="Times New Roman"/>
      <family val="1"/>
    </font>
    <font>
      <b/>
      <sz val="12"/>
      <color theme="0"/>
      <name val="Times New Roman"/>
      <family val="1"/>
    </font>
    <font>
      <sz val="12"/>
      <color theme="0"/>
      <name val="Times New Roman"/>
      <family val="1"/>
    </font>
    <font>
      <b/>
      <sz val="9"/>
      <name val="Arial"/>
      <family val="2"/>
    </font>
    <font>
      <sz val="10"/>
      <name val="Courier"/>
      <family val="3"/>
    </font>
    <font>
      <b/>
      <sz val="14"/>
      <name val="Arial"/>
      <family val="2"/>
    </font>
    <font>
      <sz val="10"/>
      <name val="Arial"/>
      <family val="2"/>
    </font>
    <font>
      <sz val="9"/>
      <name val="Arial"/>
      <family val="2"/>
    </font>
    <font>
      <b/>
      <sz val="11"/>
      <name val="Arial"/>
      <family val="2"/>
    </font>
    <font>
      <sz val="11"/>
      <name val="Arial"/>
      <family val="2"/>
    </font>
    <font>
      <b/>
      <u/>
      <sz val="8"/>
      <name val="Arial"/>
      <family val="2"/>
    </font>
    <font>
      <b/>
      <sz val="9"/>
      <color indexed="81"/>
      <name val="Tahoma"/>
      <charset val="1"/>
    </font>
    <font>
      <b/>
      <sz val="10"/>
      <color theme="1"/>
      <name val="Times New Roman"/>
      <family val="1"/>
    </font>
    <font>
      <b/>
      <sz val="16"/>
      <color theme="1"/>
      <name val="Times New Roman"/>
      <family val="1"/>
    </font>
    <font>
      <sz val="16"/>
      <color theme="1"/>
      <name val="Times New Roman"/>
      <family val="1"/>
    </font>
    <font>
      <sz val="10"/>
      <color theme="1"/>
      <name val="Calibri"/>
      <family val="2"/>
      <scheme val="minor"/>
    </font>
    <font>
      <b/>
      <sz val="10"/>
      <color rgb="FF000000"/>
      <name val="Times New Roman"/>
      <family val="1"/>
    </font>
    <font>
      <b/>
      <sz val="14"/>
      <color theme="1"/>
      <name val="Arial"/>
      <family val="2"/>
    </font>
    <font>
      <sz val="11"/>
      <color theme="1"/>
      <name val="Arial"/>
      <family val="2"/>
    </font>
    <font>
      <b/>
      <sz val="11"/>
      <color theme="1"/>
      <name val="Arial"/>
      <family val="2"/>
    </font>
    <font>
      <b/>
      <sz val="12"/>
      <color theme="1"/>
      <name val="Arial"/>
      <family val="2"/>
    </font>
    <font>
      <sz val="12"/>
      <color theme="1"/>
      <name val="Arial"/>
      <family val="2"/>
    </font>
    <font>
      <sz val="9"/>
      <color theme="1"/>
      <name val="Calibri"/>
      <family val="2"/>
      <scheme val="minor"/>
    </font>
    <font>
      <b/>
      <sz val="16"/>
      <color theme="1"/>
      <name val="Arial"/>
      <family val="2"/>
    </font>
  </fonts>
  <fills count="1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7" tint="-0.249977111117893"/>
        <bgColor indexed="64"/>
      </patternFill>
    </fill>
    <fill>
      <patternFill patternType="solid">
        <fgColor theme="0" tint="-0.34998626667073579"/>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rgb="FFFFFF99"/>
        <bgColor indexed="64"/>
      </patternFill>
    </fill>
    <fill>
      <patternFill patternType="solid">
        <fgColor theme="4" tint="0.79998168889431442"/>
        <bgColor theme="4" tint="0.79998168889431442"/>
      </patternFill>
    </fill>
    <fill>
      <patternFill patternType="solid">
        <fgColor theme="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00B0F0"/>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7" tint="0.59999389629810485"/>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theme="0"/>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rgb="FF000000"/>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double">
        <color indexed="64"/>
      </bottom>
      <diagonal/>
    </border>
    <border>
      <left/>
      <right/>
      <top style="thin">
        <color theme="4" tint="0.39997558519241921"/>
      </top>
      <bottom style="thin">
        <color theme="4" tint="0.39997558519241921"/>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right style="medium">
        <color indexed="64"/>
      </right>
      <top/>
      <bottom style="thin">
        <color indexed="64"/>
      </bottom>
      <diagonal/>
    </border>
    <border>
      <left/>
      <right/>
      <top/>
      <bottom style="double">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3">
    <xf numFmtId="0" fontId="0" fillId="0" borderId="0"/>
    <xf numFmtId="165" fontId="1" fillId="0" borderId="0" applyFont="0" applyFill="0" applyBorder="0" applyAlignment="0" applyProtection="0"/>
    <xf numFmtId="173" fontId="33" fillId="0" borderId="0"/>
  </cellStyleXfs>
  <cellXfs count="546">
    <xf numFmtId="0" fontId="0" fillId="0" borderId="0" xfId="0"/>
    <xf numFmtId="0" fontId="1" fillId="0" borderId="0" xfId="0" applyFont="1"/>
    <xf numFmtId="0" fontId="0" fillId="0" borderId="0" xfId="0" applyFont="1"/>
    <xf numFmtId="0" fontId="3" fillId="0" borderId="0" xfId="0" applyFont="1"/>
    <xf numFmtId="0" fontId="6" fillId="0" borderId="0" xfId="0" applyFont="1"/>
    <xf numFmtId="0" fontId="4" fillId="0" borderId="1" xfId="0" applyFont="1" applyBorder="1" applyAlignment="1">
      <alignment vertical="center"/>
    </xf>
    <xf numFmtId="0" fontId="2" fillId="0" borderId="1" xfId="0" applyFont="1" applyBorder="1"/>
    <xf numFmtId="0" fontId="7" fillId="0" borderId="1" xfId="0" applyFont="1" applyBorder="1"/>
    <xf numFmtId="0" fontId="5" fillId="0" borderId="1" xfId="0" applyFont="1" applyBorder="1"/>
    <xf numFmtId="0" fontId="6" fillId="0" borderId="1" xfId="0" applyFont="1" applyBorder="1"/>
    <xf numFmtId="0" fontId="4" fillId="4" borderId="1" xfId="0" applyFont="1" applyFill="1" applyBorder="1" applyAlignment="1">
      <alignment vertical="center"/>
    </xf>
    <xf numFmtId="0" fontId="2" fillId="4" borderId="1" xfId="0" applyFont="1" applyFill="1" applyBorder="1"/>
    <xf numFmtId="0" fontId="8" fillId="4" borderId="1" xfId="0" applyFont="1" applyFill="1" applyBorder="1" applyAlignment="1">
      <alignment vertical="center"/>
    </xf>
    <xf numFmtId="0" fontId="9" fillId="4" borderId="1" xfId="0" applyFont="1" applyFill="1" applyBorder="1" applyAlignment="1">
      <alignment vertical="center"/>
    </xf>
    <xf numFmtId="0" fontId="4" fillId="0" borderId="1" xfId="0" applyFont="1" applyFill="1" applyBorder="1" applyAlignment="1">
      <alignment vertical="center"/>
    </xf>
    <xf numFmtId="0" fontId="2" fillId="0" borderId="1" xfId="0" applyFont="1" applyFill="1" applyBorder="1"/>
    <xf numFmtId="0" fontId="5" fillId="0" borderId="1" xfId="0" applyFont="1" applyFill="1" applyBorder="1"/>
    <xf numFmtId="0" fontId="6" fillId="0" borderId="1" xfId="0" applyFont="1" applyFill="1" applyBorder="1"/>
    <xf numFmtId="0" fontId="8" fillId="0" borderId="1" xfId="0" applyFont="1" applyFill="1" applyBorder="1" applyAlignment="1">
      <alignment vertical="center"/>
    </xf>
    <xf numFmtId="0" fontId="6" fillId="0" borderId="0" xfId="0" applyFont="1" applyFill="1"/>
    <xf numFmtId="0" fontId="4" fillId="0" borderId="0" xfId="0" applyFont="1" applyAlignment="1">
      <alignment vertical="center"/>
    </xf>
    <xf numFmtId="0" fontId="9" fillId="0" borderId="0" xfId="0" applyFont="1" applyAlignment="1">
      <alignment vertical="center"/>
    </xf>
    <xf numFmtId="0" fontId="8" fillId="0" borderId="0" xfId="0" applyFont="1" applyAlignment="1">
      <alignment vertical="center"/>
    </xf>
    <xf numFmtId="0" fontId="9" fillId="4" borderId="0" xfId="0" applyFont="1" applyFill="1" applyAlignment="1">
      <alignment vertical="center"/>
    </xf>
    <xf numFmtId="0" fontId="6" fillId="4" borderId="1" xfId="0" applyFont="1" applyFill="1" applyBorder="1"/>
    <xf numFmtId="0" fontId="6" fillId="3" borderId="1" xfId="0" applyFont="1" applyFill="1" applyBorder="1"/>
    <xf numFmtId="0" fontId="4" fillId="4" borderId="0" xfId="0" applyFont="1" applyFill="1" applyAlignment="1">
      <alignment vertical="center"/>
    </xf>
    <xf numFmtId="0" fontId="8" fillId="4" borderId="0" xfId="0" applyFont="1" applyFill="1" applyAlignment="1">
      <alignment vertical="center"/>
    </xf>
    <xf numFmtId="0" fontId="0" fillId="0" borderId="1" xfId="0" applyBorder="1"/>
    <xf numFmtId="0" fontId="9" fillId="0" borderId="1" xfId="0" applyFont="1" applyFill="1" applyBorder="1" applyAlignment="1">
      <alignment vertical="center"/>
    </xf>
    <xf numFmtId="0" fontId="5" fillId="0" borderId="0" xfId="0" applyFont="1"/>
    <xf numFmtId="0" fontId="5" fillId="0" borderId="0" xfId="0" applyFont="1" applyAlignment="1">
      <alignment horizontal="center"/>
    </xf>
    <xf numFmtId="0" fontId="6" fillId="4" borderId="0" xfId="0" applyFont="1" applyFill="1"/>
    <xf numFmtId="0" fontId="0" fillId="0" borderId="1" xfId="0" applyBorder="1" applyAlignment="1">
      <alignment horizontal="center"/>
    </xf>
    <xf numFmtId="0" fontId="10" fillId="0" borderId="1" xfId="0" applyFont="1" applyBorder="1" applyAlignment="1">
      <alignment horizontal="center"/>
    </xf>
    <xf numFmtId="0" fontId="10" fillId="0" borderId="1" xfId="0" applyFont="1" applyBorder="1"/>
    <xf numFmtId="0" fontId="0" fillId="0" borderId="0" xfId="0" applyAlignment="1">
      <alignment horizontal="center"/>
    </xf>
    <xf numFmtId="0" fontId="4" fillId="0" borderId="16" xfId="0" applyFont="1" applyBorder="1" applyAlignment="1">
      <alignment vertical="center"/>
    </xf>
    <xf numFmtId="0" fontId="2" fillId="0" borderId="16" xfId="0" applyFont="1" applyBorder="1"/>
    <xf numFmtId="0" fontId="5" fillId="0" borderId="16" xfId="0" applyFont="1" applyBorder="1"/>
    <xf numFmtId="0" fontId="6" fillId="0" borderId="16" xfId="0" applyFont="1" applyBorder="1"/>
    <xf numFmtId="0" fontId="8" fillId="4" borderId="16" xfId="0" applyFont="1" applyFill="1" applyBorder="1" applyAlignment="1">
      <alignment vertical="center"/>
    </xf>
    <xf numFmtId="0" fontId="4" fillId="4" borderId="16" xfId="0" applyFont="1" applyFill="1" applyBorder="1" applyAlignment="1">
      <alignment vertical="center"/>
    </xf>
    <xf numFmtId="0" fontId="2" fillId="4" borderId="16" xfId="0" applyFont="1" applyFill="1" applyBorder="1"/>
    <xf numFmtId="0" fontId="5" fillId="5" borderId="8" xfId="0" applyFont="1" applyFill="1" applyBorder="1" applyAlignment="1">
      <alignment horizontal="center" vertical="center"/>
    </xf>
    <xf numFmtId="0" fontId="5" fillId="5" borderId="9" xfId="0" applyFont="1" applyFill="1" applyBorder="1" applyAlignment="1">
      <alignment horizontal="center" vertical="center"/>
    </xf>
    <xf numFmtId="0" fontId="5" fillId="5" borderId="10" xfId="0" applyFont="1" applyFill="1" applyBorder="1" applyAlignment="1">
      <alignment horizontal="center" vertical="center"/>
    </xf>
    <xf numFmtId="0" fontId="6" fillId="5" borderId="0" xfId="0" applyFont="1" applyFill="1"/>
    <xf numFmtId="49" fontId="13" fillId="0" borderId="20" xfId="0" applyNumberFormat="1" applyFont="1" applyBorder="1" applyAlignment="1">
      <alignment horizontal="centerContinuous"/>
    </xf>
    <xf numFmtId="49" fontId="13" fillId="0" borderId="21" xfId="0" applyNumberFormat="1" applyFont="1" applyBorder="1" applyAlignment="1">
      <alignment horizontal="centerContinuous"/>
    </xf>
    <xf numFmtId="10" fontId="14" fillId="0" borderId="0" xfId="0" applyNumberFormat="1" applyFont="1"/>
    <xf numFmtId="3" fontId="14" fillId="0" borderId="0" xfId="0" applyNumberFormat="1" applyFont="1"/>
    <xf numFmtId="0" fontId="14" fillId="0" borderId="0" xfId="0" applyFont="1"/>
    <xf numFmtId="49" fontId="13" fillId="0" borderId="22" xfId="0" applyNumberFormat="1" applyFont="1" applyBorder="1" applyAlignment="1">
      <alignment horizontal="centerContinuous"/>
    </xf>
    <xf numFmtId="49" fontId="13" fillId="0" borderId="8" xfId="0" applyNumberFormat="1" applyFont="1" applyBorder="1" applyAlignment="1">
      <alignment horizontal="centerContinuous"/>
    </xf>
    <xf numFmtId="49" fontId="14" fillId="0" borderId="22" xfId="0" applyNumberFormat="1" applyFont="1" applyBorder="1" applyAlignment="1">
      <alignment horizontal="center"/>
    </xf>
    <xf numFmtId="49" fontId="14" fillId="0" borderId="8" xfId="0" applyNumberFormat="1" applyFont="1" applyBorder="1" applyAlignment="1">
      <alignment horizontal="center"/>
    </xf>
    <xf numFmtId="10" fontId="14" fillId="0" borderId="0" xfId="0" applyNumberFormat="1" applyFont="1" applyAlignment="1">
      <alignment horizontal="center"/>
    </xf>
    <xf numFmtId="3" fontId="14" fillId="0" borderId="0" xfId="0" applyNumberFormat="1" applyFont="1" applyAlignment="1">
      <alignment horizontal="center"/>
    </xf>
    <xf numFmtId="0" fontId="14" fillId="0" borderId="0" xfId="0" applyFont="1" applyAlignment="1">
      <alignment horizontal="center"/>
    </xf>
    <xf numFmtId="49" fontId="14" fillId="0" borderId="1" xfId="0" applyNumberFormat="1" applyFont="1" applyBorder="1" applyAlignment="1">
      <alignment horizontal="center" vertical="center"/>
    </xf>
    <xf numFmtId="10" fontId="14" fillId="0" borderId="0" xfId="0" applyNumberFormat="1" applyFont="1" applyAlignment="1">
      <alignment horizontal="center" vertical="center"/>
    </xf>
    <xf numFmtId="3" fontId="14" fillId="0" borderId="0" xfId="0" applyNumberFormat="1" applyFont="1" applyAlignment="1">
      <alignment horizontal="center" vertical="center"/>
    </xf>
    <xf numFmtId="0" fontId="14" fillId="0" borderId="0" xfId="0" applyFont="1" applyAlignment="1">
      <alignment horizontal="center" vertical="center"/>
    </xf>
    <xf numFmtId="49" fontId="14" fillId="0" borderId="9" xfId="0" applyNumberFormat="1" applyFont="1" applyBorder="1"/>
    <xf numFmtId="49" fontId="13" fillId="0" borderId="9" xfId="0" applyNumberFormat="1" applyFont="1" applyBorder="1"/>
    <xf numFmtId="166" fontId="13" fillId="0" borderId="9" xfId="0" applyNumberFormat="1" applyFont="1" applyBorder="1" applyAlignment="1">
      <alignment wrapText="1"/>
    </xf>
    <xf numFmtId="10" fontId="13" fillId="0" borderId="0" xfId="0" applyNumberFormat="1" applyFont="1"/>
    <xf numFmtId="3" fontId="13" fillId="0" borderId="0" xfId="0" applyNumberFormat="1" applyFont="1"/>
    <xf numFmtId="0" fontId="13" fillId="0" borderId="0" xfId="0" applyFont="1"/>
    <xf numFmtId="166" fontId="14" fillId="0" borderId="9" xfId="0" applyNumberFormat="1" applyFont="1" applyBorder="1" applyAlignment="1">
      <alignment wrapText="1"/>
    </xf>
    <xf numFmtId="4" fontId="14" fillId="0" borderId="0" xfId="0" applyNumberFormat="1" applyFont="1"/>
    <xf numFmtId="49" fontId="14" fillId="6" borderId="9" xfId="0" applyNumberFormat="1" applyFont="1" applyFill="1" applyBorder="1"/>
    <xf numFmtId="49" fontId="14" fillId="0" borderId="17" xfId="0" applyNumberFormat="1" applyFont="1" applyBorder="1"/>
    <xf numFmtId="166" fontId="14" fillId="0" borderId="11" xfId="0" applyNumberFormat="1" applyFont="1" applyBorder="1" applyAlignment="1">
      <alignment wrapText="1"/>
    </xf>
    <xf numFmtId="49" fontId="15" fillId="0" borderId="0" xfId="0" applyNumberFormat="1" applyFont="1"/>
    <xf numFmtId="3" fontId="15" fillId="0" borderId="0" xfId="0" applyNumberFormat="1" applyFont="1" applyAlignment="1">
      <alignment wrapText="1"/>
    </xf>
    <xf numFmtId="10" fontId="17" fillId="0" borderId="0" xfId="0" applyNumberFormat="1" applyFont="1"/>
    <xf numFmtId="3" fontId="15" fillId="0" borderId="0" xfId="0" applyNumberFormat="1" applyFont="1"/>
    <xf numFmtId="0" fontId="15" fillId="0" borderId="0" xfId="0" applyFont="1"/>
    <xf numFmtId="49" fontId="14" fillId="0" borderId="0" xfId="0" applyNumberFormat="1" applyFont="1"/>
    <xf numFmtId="3" fontId="14" fillId="0" borderId="0" xfId="0" applyNumberFormat="1" applyFont="1" applyAlignment="1">
      <alignment wrapText="1"/>
    </xf>
    <xf numFmtId="0" fontId="0" fillId="0" borderId="0" xfId="0" applyAlignment="1">
      <alignment horizontal="right"/>
    </xf>
    <xf numFmtId="0" fontId="0" fillId="0" borderId="0" xfId="0" applyBorder="1"/>
    <xf numFmtId="0" fontId="6" fillId="0" borderId="0" xfId="0" applyFont="1" applyBorder="1"/>
    <xf numFmtId="0" fontId="19" fillId="0" borderId="28" xfId="0" applyFont="1" applyBorder="1" applyAlignment="1">
      <alignment horizontal="left" vertical="center"/>
    </xf>
    <xf numFmtId="0" fontId="5" fillId="0" borderId="0" xfId="0" applyFont="1" applyBorder="1"/>
    <xf numFmtId="0" fontId="19" fillId="0" borderId="29" xfId="0" applyFont="1" applyBorder="1" applyAlignment="1">
      <alignment horizontal="center" vertical="center"/>
    </xf>
    <xf numFmtId="0" fontId="5" fillId="0" borderId="28" xfId="0" applyFont="1" applyBorder="1"/>
    <xf numFmtId="0" fontId="19" fillId="0" borderId="29" xfId="0" applyFont="1" applyBorder="1" applyAlignment="1">
      <alignment horizontal="left" vertical="center"/>
    </xf>
    <xf numFmtId="0" fontId="19" fillId="0" borderId="28" xfId="0" applyFont="1" applyBorder="1" applyAlignment="1">
      <alignment vertical="center"/>
    </xf>
    <xf numFmtId="0" fontId="5" fillId="0" borderId="0" xfId="0" applyFont="1" applyBorder="1" applyAlignment="1">
      <alignment horizontal="right"/>
    </xf>
    <xf numFmtId="0" fontId="19" fillId="0" borderId="14" xfId="0" applyFont="1" applyBorder="1" applyAlignment="1">
      <alignment vertical="center"/>
    </xf>
    <xf numFmtId="0" fontId="21" fillId="0" borderId="33" xfId="0" applyFont="1" applyBorder="1" applyAlignment="1">
      <alignment horizontal="center" vertical="center"/>
    </xf>
    <xf numFmtId="0" fontId="19" fillId="0" borderId="15" xfId="0" applyFont="1" applyBorder="1" applyAlignment="1">
      <alignment horizontal="center" vertical="center"/>
    </xf>
    <xf numFmtId="0" fontId="22" fillId="0" borderId="0" xfId="0" applyFont="1" applyBorder="1" applyAlignment="1">
      <alignment horizontal="center" vertical="center" wrapText="1"/>
    </xf>
    <xf numFmtId="0" fontId="22" fillId="0" borderId="0" xfId="0" applyFont="1" applyBorder="1" applyAlignment="1">
      <alignment horizontal="center" vertical="center"/>
    </xf>
    <xf numFmtId="0" fontId="16" fillId="2" borderId="29" xfId="0" applyFont="1" applyFill="1" applyBorder="1" applyAlignment="1">
      <alignment vertical="center"/>
    </xf>
    <xf numFmtId="0" fontId="23" fillId="0" borderId="0" xfId="0" applyFont="1" applyBorder="1"/>
    <xf numFmtId="0" fontId="23" fillId="0" borderId="0" xfId="0" applyFont="1" applyFill="1" applyBorder="1"/>
    <xf numFmtId="0" fontId="23" fillId="0" borderId="0" xfId="0" applyFont="1" applyFill="1" applyBorder="1" applyAlignment="1">
      <alignment horizontal="center"/>
    </xf>
    <xf numFmtId="0" fontId="0" fillId="0" borderId="44" xfId="0" applyBorder="1" applyAlignment="1">
      <alignment horizontal="center"/>
    </xf>
    <xf numFmtId="0" fontId="10" fillId="0" borderId="45" xfId="0" applyFont="1" applyBorder="1" applyAlignment="1">
      <alignment horizontal="center"/>
    </xf>
    <xf numFmtId="0" fontId="0" fillId="0" borderId="46" xfId="0" applyBorder="1" applyAlignment="1">
      <alignment horizontal="center"/>
    </xf>
    <xf numFmtId="0" fontId="0" fillId="0" borderId="47" xfId="0" applyBorder="1" applyAlignment="1">
      <alignment horizontal="center"/>
    </xf>
    <xf numFmtId="0" fontId="10" fillId="0" borderId="47" xfId="0" applyFont="1" applyBorder="1" applyAlignment="1">
      <alignment horizontal="center"/>
    </xf>
    <xf numFmtId="0" fontId="10" fillId="0" borderId="48" xfId="0" applyFont="1" applyBorder="1" applyAlignment="1">
      <alignment horizontal="center"/>
    </xf>
    <xf numFmtId="0" fontId="0" fillId="0" borderId="49" xfId="0" applyBorder="1" applyAlignment="1">
      <alignment horizontal="center"/>
    </xf>
    <xf numFmtId="0" fontId="0" fillId="0" borderId="11" xfId="0" applyBorder="1" applyAlignment="1">
      <alignment horizontal="center"/>
    </xf>
    <xf numFmtId="0" fontId="10" fillId="0" borderId="11" xfId="0" applyFont="1" applyBorder="1" applyAlignment="1">
      <alignment horizontal="center"/>
    </xf>
    <xf numFmtId="0" fontId="0" fillId="0" borderId="11" xfId="0" applyNumberFormat="1" applyBorder="1" applyAlignment="1">
      <alignment horizontal="center"/>
    </xf>
    <xf numFmtId="0" fontId="10" fillId="0" borderId="50" xfId="0" applyFont="1" applyBorder="1" applyAlignment="1">
      <alignment horizontal="center"/>
    </xf>
    <xf numFmtId="0" fontId="2" fillId="0" borderId="2"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3" xfId="0" applyFont="1" applyBorder="1" applyAlignment="1">
      <alignment horizontal="center" vertical="center" wrapText="1"/>
    </xf>
    <xf numFmtId="4" fontId="0" fillId="0" borderId="0" xfId="0" applyNumberFormat="1"/>
    <xf numFmtId="0" fontId="0" fillId="0" borderId="0" xfId="0" applyAlignment="1">
      <alignment horizontal="center" vertical="center"/>
    </xf>
    <xf numFmtId="0" fontId="0" fillId="0" borderId="0" xfId="0" applyAlignment="1">
      <alignment horizontal="left" vertical="center"/>
    </xf>
    <xf numFmtId="168" fontId="0" fillId="0" borderId="0" xfId="0" applyNumberFormat="1"/>
    <xf numFmtId="168" fontId="0" fillId="0" borderId="0" xfId="0" applyNumberFormat="1" applyAlignment="1">
      <alignment horizontal="center"/>
    </xf>
    <xf numFmtId="169" fontId="0" fillId="0" borderId="0" xfId="0" applyNumberFormat="1" applyAlignment="1">
      <alignment horizontal="center"/>
    </xf>
    <xf numFmtId="0" fontId="0" fillId="0" borderId="0" xfId="0" applyAlignment="1">
      <alignment horizontal="center" vertical="center" wrapText="1"/>
    </xf>
    <xf numFmtId="0" fontId="0" fillId="0" borderId="0" xfId="0" applyAlignment="1">
      <alignment wrapText="1"/>
    </xf>
    <xf numFmtId="0" fontId="0" fillId="0" borderId="0" xfId="0" applyAlignment="1">
      <alignment horizontal="center" wrapText="1"/>
    </xf>
    <xf numFmtId="0" fontId="5" fillId="0" borderId="0" xfId="0" applyFont="1" applyBorder="1" applyAlignment="1">
      <alignment horizontal="center"/>
    </xf>
    <xf numFmtId="0" fontId="5" fillId="0" borderId="0" xfId="0" applyFont="1" applyBorder="1" applyAlignment="1"/>
    <xf numFmtId="169" fontId="0" fillId="0" borderId="0" xfId="0" applyNumberFormat="1" applyAlignment="1">
      <alignment horizontal="left"/>
    </xf>
    <xf numFmtId="0" fontId="0" fillId="0" borderId="0" xfId="0" applyAlignment="1"/>
    <xf numFmtId="0" fontId="0" fillId="0" borderId="0" xfId="0" applyAlignment="1">
      <alignment horizontal="left"/>
    </xf>
    <xf numFmtId="0" fontId="5" fillId="0" borderId="0" xfId="0" applyFont="1" applyBorder="1" applyAlignment="1">
      <alignment horizontal="left"/>
    </xf>
    <xf numFmtId="0" fontId="19" fillId="0" borderId="0" xfId="0" applyFont="1" applyBorder="1" applyAlignment="1">
      <alignment horizontal="left" vertical="center"/>
    </xf>
    <xf numFmtId="0" fontId="5" fillId="0" borderId="0" xfId="0" applyFont="1" applyFill="1" applyBorder="1"/>
    <xf numFmtId="14" fontId="5" fillId="0" borderId="29" xfId="0" applyNumberFormat="1" applyFont="1" applyBorder="1" applyAlignment="1">
      <alignment horizontal="right"/>
    </xf>
    <xf numFmtId="0" fontId="6" fillId="0" borderId="29" xfId="0" applyFont="1" applyBorder="1"/>
    <xf numFmtId="0" fontId="19" fillId="0" borderId="28" xfId="0" applyFont="1" applyBorder="1" applyAlignment="1">
      <alignment horizontal="center"/>
    </xf>
    <xf numFmtId="0" fontId="19" fillId="0" borderId="0" xfId="0" applyFont="1" applyBorder="1" applyAlignment="1">
      <alignment horizontal="center"/>
    </xf>
    <xf numFmtId="0" fontId="20" fillId="0" borderId="51" xfId="0" applyFont="1" applyBorder="1" applyAlignment="1">
      <alignment vertical="center"/>
    </xf>
    <xf numFmtId="0" fontId="19" fillId="0" borderId="0" xfId="0" applyFont="1" applyBorder="1" applyAlignment="1">
      <alignment vertical="center"/>
    </xf>
    <xf numFmtId="0" fontId="19" fillId="0" borderId="0" xfId="0" applyFont="1" applyBorder="1" applyAlignment="1">
      <alignment horizontal="center" vertical="center"/>
    </xf>
    <xf numFmtId="0" fontId="6" fillId="0" borderId="0" xfId="0" applyFont="1" applyBorder="1" applyAlignment="1">
      <alignment horizontal="center"/>
    </xf>
    <xf numFmtId="0" fontId="6" fillId="0" borderId="0" xfId="0" applyFont="1" applyAlignment="1">
      <alignment horizontal="center"/>
    </xf>
    <xf numFmtId="0" fontId="0" fillId="0" borderId="0" xfId="0" applyBorder="1" applyAlignment="1">
      <alignment horizontal="center"/>
    </xf>
    <xf numFmtId="0" fontId="24" fillId="0" borderId="0" xfId="0" applyFont="1" applyAlignment="1">
      <alignment horizontal="center"/>
    </xf>
    <xf numFmtId="0" fontId="24" fillId="0" borderId="0" xfId="0" applyFont="1" applyAlignment="1"/>
    <xf numFmtId="0" fontId="24" fillId="0" borderId="0" xfId="0" applyFont="1" applyAlignment="1">
      <alignment horizontal="right"/>
    </xf>
    <xf numFmtId="0" fontId="25" fillId="0" borderId="0" xfId="0" applyFont="1" applyAlignment="1">
      <alignment horizontal="center"/>
    </xf>
    <xf numFmtId="0" fontId="24" fillId="0" borderId="0" xfId="0" applyFont="1" applyBorder="1" applyAlignment="1">
      <alignment horizontal="left" vertical="center"/>
    </xf>
    <xf numFmtId="0" fontId="24" fillId="0" borderId="0" xfId="0" applyFont="1" applyBorder="1" applyAlignment="1">
      <alignment horizontal="center"/>
    </xf>
    <xf numFmtId="0" fontId="24" fillId="0" borderId="54" xfId="0" applyFont="1" applyBorder="1" applyAlignment="1">
      <alignment horizontal="center"/>
    </xf>
    <xf numFmtId="0" fontId="25" fillId="0" borderId="0" xfId="0" applyFont="1" applyBorder="1" applyAlignment="1">
      <alignment horizontal="center"/>
    </xf>
    <xf numFmtId="0" fontId="24" fillId="0" borderId="0" xfId="0" applyFont="1" applyFill="1" applyAlignment="1">
      <alignment horizontal="center"/>
    </xf>
    <xf numFmtId="0" fontId="24" fillId="0" borderId="0" xfId="0" applyFont="1" applyAlignment="1">
      <alignment horizontal="left"/>
    </xf>
    <xf numFmtId="0" fontId="24" fillId="0" borderId="0" xfId="0" applyFont="1" applyAlignment="1">
      <alignment horizontal="left" vertical="center"/>
    </xf>
    <xf numFmtId="0" fontId="8" fillId="0" borderId="0" xfId="0" applyFont="1"/>
    <xf numFmtId="0" fontId="13" fillId="0" borderId="0" xfId="0" applyFont="1" applyAlignment="1">
      <alignment horizontal="center"/>
    </xf>
    <xf numFmtId="0" fontId="0" fillId="0" borderId="0" xfId="0" pivotButton="1" applyAlignment="1">
      <alignment horizontal="center" vertical="center"/>
    </xf>
    <xf numFmtId="0" fontId="0" fillId="0" borderId="0" xfId="0" pivotButton="1"/>
    <xf numFmtId="0" fontId="5"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Border="1" applyAlignment="1">
      <alignment horizontal="center" vertical="center"/>
    </xf>
    <xf numFmtId="0" fontId="0" fillId="0" borderId="47" xfId="0" applyBorder="1"/>
    <xf numFmtId="0" fontId="0" fillId="12" borderId="49" xfId="0" applyFill="1" applyBorder="1"/>
    <xf numFmtId="0" fontId="0" fillId="0" borderId="11" xfId="0" applyBorder="1"/>
    <xf numFmtId="0" fontId="0" fillId="12" borderId="11" xfId="0" applyFill="1" applyBorder="1"/>
    <xf numFmtId="4" fontId="0" fillId="0" borderId="0" xfId="0" applyNumberFormat="1" applyAlignment="1">
      <alignment wrapText="1"/>
    </xf>
    <xf numFmtId="0" fontId="26" fillId="11" borderId="0" xfId="0" applyFont="1" applyFill="1" applyAlignment="1">
      <alignment horizontal="center" vertical="center"/>
    </xf>
    <xf numFmtId="0" fontId="26" fillId="0" borderId="0" xfId="0" applyFont="1" applyFill="1" applyAlignment="1">
      <alignment horizontal="center" vertical="center"/>
    </xf>
    <xf numFmtId="0" fontId="0" fillId="0" borderId="0" xfId="0" applyFill="1" applyAlignment="1">
      <alignment horizontal="left"/>
    </xf>
    <xf numFmtId="0" fontId="0" fillId="0" borderId="0" xfId="0" applyFill="1" applyAlignment="1"/>
    <xf numFmtId="165" fontId="0" fillId="0" borderId="0" xfId="1" applyFont="1" applyFill="1"/>
    <xf numFmtId="171" fontId="0" fillId="0" borderId="0" xfId="1" applyNumberFormat="1" applyFont="1" applyFill="1" applyAlignment="1" applyProtection="1">
      <alignment horizontal="left"/>
      <protection locked="0"/>
    </xf>
    <xf numFmtId="171" fontId="0" fillId="0" borderId="0" xfId="1" applyNumberFormat="1" applyFont="1" applyFill="1" applyAlignment="1" applyProtection="1">
      <protection locked="0"/>
    </xf>
    <xf numFmtId="168" fontId="0" fillId="0" borderId="1" xfId="0" applyNumberFormat="1" applyFill="1" applyBorder="1" applyAlignment="1">
      <alignment horizontal="center" vertical="center" wrapText="1"/>
    </xf>
    <xf numFmtId="0" fontId="27" fillId="0" borderId="1" xfId="0" applyFont="1" applyFill="1" applyBorder="1" applyAlignment="1">
      <alignment horizontal="left" vertical="center" wrapText="1"/>
    </xf>
    <xf numFmtId="4" fontId="0" fillId="11" borderId="0" xfId="0" applyNumberFormat="1" applyFill="1"/>
    <xf numFmtId="4" fontId="0" fillId="14" borderId="0" xfId="0" applyNumberFormat="1" applyFill="1"/>
    <xf numFmtId="0" fontId="0" fillId="3" borderId="0" xfId="0" applyFill="1" applyAlignment="1">
      <alignment horizontal="left"/>
    </xf>
    <xf numFmtId="0" fontId="12" fillId="10" borderId="0" xfId="0" applyFont="1" applyFill="1"/>
    <xf numFmtId="4" fontId="0" fillId="3" borderId="0" xfId="0" applyNumberFormat="1" applyFill="1"/>
    <xf numFmtId="165" fontId="0" fillId="0" borderId="0" xfId="1" applyFont="1"/>
    <xf numFmtId="4" fontId="0" fillId="0" borderId="0" xfId="0" applyNumberFormat="1" applyFill="1" applyAlignment="1">
      <alignment horizontal="left"/>
    </xf>
    <xf numFmtId="0" fontId="0" fillId="9" borderId="59" xfId="0" applyFont="1" applyFill="1" applyBorder="1"/>
    <xf numFmtId="4" fontId="12" fillId="10" borderId="0" xfId="0" applyNumberFormat="1" applyFont="1" applyFill="1"/>
    <xf numFmtId="0" fontId="12" fillId="10" borderId="0" xfId="0" applyFont="1" applyFill="1" applyAlignment="1">
      <alignment horizontal="center"/>
    </xf>
    <xf numFmtId="0" fontId="12" fillId="10" borderId="0" xfId="0" applyFont="1" applyFill="1" applyAlignment="1"/>
    <xf numFmtId="43" fontId="0" fillId="0" borderId="0" xfId="0" applyNumberFormat="1" applyFill="1" applyAlignment="1">
      <alignment horizontal="left"/>
    </xf>
    <xf numFmtId="165" fontId="0" fillId="0" borderId="0" xfId="1" applyFont="1" applyFill="1" applyAlignment="1"/>
    <xf numFmtId="0" fontId="0" fillId="0" borderId="0" xfId="0" applyFill="1" applyAlignment="1">
      <alignment horizontal="center"/>
    </xf>
    <xf numFmtId="0" fontId="24" fillId="0" borderId="0" xfId="0" applyFont="1" applyBorder="1" applyAlignment="1">
      <alignment vertical="center"/>
    </xf>
    <xf numFmtId="0" fontId="4" fillId="0" borderId="50" xfId="0" applyFont="1" applyBorder="1"/>
    <xf numFmtId="0" fontId="4" fillId="0" borderId="6" xfId="0" applyFont="1" applyBorder="1" applyAlignment="1">
      <alignment horizontal="center" vertical="center" wrapText="1"/>
    </xf>
    <xf numFmtId="0" fontId="4" fillId="0" borderId="24" xfId="0" applyFont="1" applyBorder="1" applyAlignment="1">
      <alignment horizontal="center" vertical="center" wrapText="1"/>
    </xf>
    <xf numFmtId="0" fontId="0" fillId="0" borderId="0" xfId="0" applyBorder="1" applyAlignment="1">
      <alignment horizontal="center" vertical="center"/>
    </xf>
    <xf numFmtId="0" fontId="4" fillId="0" borderId="4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42" xfId="0" applyFont="1" applyBorder="1" applyAlignment="1">
      <alignment horizontal="center" vertical="center" wrapText="1"/>
    </xf>
    <xf numFmtId="172" fontId="4" fillId="8" borderId="44" xfId="0" applyNumberFormat="1" applyFont="1" applyFill="1" applyBorder="1"/>
    <xf numFmtId="172" fontId="8" fillId="8" borderId="1" xfId="0" applyNumberFormat="1" applyFont="1" applyFill="1" applyBorder="1"/>
    <xf numFmtId="0" fontId="8" fillId="0" borderId="1" xfId="0" applyFont="1" applyBorder="1"/>
    <xf numFmtId="0" fontId="8" fillId="0" borderId="1" xfId="0" applyFont="1" applyBorder="1" applyAlignment="1">
      <alignment horizontal="center" vertical="center"/>
    </xf>
    <xf numFmtId="0" fontId="8" fillId="0" borderId="45" xfId="0" applyFont="1" applyBorder="1"/>
    <xf numFmtId="0" fontId="8" fillId="0" borderId="47" xfId="0" applyFont="1" applyBorder="1"/>
    <xf numFmtId="0" fontId="8" fillId="0" borderId="47" xfId="0" applyFont="1" applyBorder="1" applyAlignment="1">
      <alignment horizontal="center" vertical="center"/>
    </xf>
    <xf numFmtId="0" fontId="8" fillId="0" borderId="48" xfId="0" applyFont="1" applyBorder="1"/>
    <xf numFmtId="172" fontId="4" fillId="10" borderId="44" xfId="0" applyNumberFormat="1" applyFont="1" applyFill="1" applyBorder="1"/>
    <xf numFmtId="172" fontId="30" fillId="10" borderId="44" xfId="0" applyNumberFormat="1" applyFont="1" applyFill="1" applyBorder="1"/>
    <xf numFmtId="172" fontId="31" fillId="10" borderId="1" xfId="0" applyNumberFormat="1" applyFont="1" applyFill="1" applyBorder="1"/>
    <xf numFmtId="0" fontId="8" fillId="0" borderId="13" xfId="0" applyFont="1" applyBorder="1"/>
    <xf numFmtId="172" fontId="4" fillId="8" borderId="67" xfId="0" applyNumberFormat="1" applyFont="1" applyFill="1" applyBorder="1"/>
    <xf numFmtId="172" fontId="8" fillId="8" borderId="16" xfId="0" applyNumberFormat="1" applyFont="1" applyFill="1" applyBorder="1"/>
    <xf numFmtId="172" fontId="4" fillId="8" borderId="49" xfId="0" applyNumberFormat="1" applyFont="1" applyFill="1" applyBorder="1"/>
    <xf numFmtId="172" fontId="8" fillId="8" borderId="11" xfId="0" applyNumberFormat="1" applyFont="1" applyFill="1" applyBorder="1"/>
    <xf numFmtId="172" fontId="4" fillId="8" borderId="10" xfId="0" applyNumberFormat="1" applyFont="1" applyFill="1" applyBorder="1"/>
    <xf numFmtId="172" fontId="8" fillId="8" borderId="9" xfId="0" applyNumberFormat="1" applyFont="1" applyFill="1" applyBorder="1"/>
    <xf numFmtId="172" fontId="4" fillId="8" borderId="61" xfId="0" applyNumberFormat="1" applyFont="1" applyFill="1" applyBorder="1"/>
    <xf numFmtId="172" fontId="8" fillId="8" borderId="40" xfId="0" applyNumberFormat="1" applyFont="1" applyFill="1" applyBorder="1"/>
    <xf numFmtId="172" fontId="30" fillId="10" borderId="1" xfId="0" applyNumberFormat="1" applyFont="1" applyFill="1" applyBorder="1"/>
    <xf numFmtId="0" fontId="31" fillId="10" borderId="1" xfId="0" applyFont="1" applyFill="1" applyBorder="1"/>
    <xf numFmtId="0" fontId="32" fillId="0" borderId="34" xfId="0" applyFont="1" applyFill="1" applyBorder="1" applyAlignment="1">
      <alignment horizontal="center"/>
    </xf>
    <xf numFmtId="0" fontId="32" fillId="0" borderId="64" xfId="0" applyFont="1" applyFill="1" applyBorder="1" applyAlignment="1">
      <alignment horizontal="center"/>
    </xf>
    <xf numFmtId="0" fontId="32" fillId="0" borderId="65" xfId="0" applyFont="1" applyFill="1" applyBorder="1" applyAlignment="1">
      <alignment horizontal="center"/>
    </xf>
    <xf numFmtId="3" fontId="23" fillId="0" borderId="0" xfId="2" applyNumberFormat="1" applyFont="1"/>
    <xf numFmtId="3" fontId="23" fillId="0" borderId="0" xfId="2" applyNumberFormat="1" applyFont="1" applyBorder="1"/>
    <xf numFmtId="3" fontId="34" fillId="0" borderId="0" xfId="2" applyNumberFormat="1" applyFont="1"/>
    <xf numFmtId="3" fontId="32" fillId="0" borderId="0" xfId="2" applyNumberFormat="1" applyFont="1"/>
    <xf numFmtId="3" fontId="16" fillId="0" borderId="0" xfId="2" applyNumberFormat="1" applyFont="1"/>
    <xf numFmtId="3" fontId="16" fillId="0" borderId="0" xfId="2" applyNumberFormat="1" applyFont="1" applyProtection="1">
      <protection locked="0"/>
    </xf>
    <xf numFmtId="3" fontId="32" fillId="0" borderId="0" xfId="2" applyNumberFormat="1" applyFont="1" applyProtection="1">
      <protection locked="0"/>
    </xf>
    <xf numFmtId="3" fontId="23" fillId="0" borderId="0" xfId="2" applyNumberFormat="1" applyFont="1" applyProtection="1">
      <protection locked="0"/>
    </xf>
    <xf numFmtId="3" fontId="23" fillId="0" borderId="0" xfId="2" applyNumberFormat="1" applyFont="1" applyBorder="1" applyProtection="1">
      <protection locked="0"/>
    </xf>
    <xf numFmtId="3" fontId="35" fillId="0" borderId="0" xfId="2" applyNumberFormat="1" applyFont="1"/>
    <xf numFmtId="3" fontId="36" fillId="0" borderId="0" xfId="2" applyNumberFormat="1" applyFont="1"/>
    <xf numFmtId="3" fontId="22" fillId="0" borderId="0" xfId="2" applyNumberFormat="1" applyFont="1" applyBorder="1"/>
    <xf numFmtId="3" fontId="22" fillId="0" borderId="0" xfId="2" applyNumberFormat="1" applyFont="1"/>
    <xf numFmtId="3" fontId="23" fillId="0" borderId="1" xfId="2" applyNumberFormat="1" applyFont="1" applyBorder="1" applyAlignment="1">
      <alignment horizontal="center" vertical="center" wrapText="1"/>
    </xf>
    <xf numFmtId="3" fontId="23" fillId="0" borderId="12" xfId="2" applyNumberFormat="1" applyFont="1" applyBorder="1" applyAlignment="1">
      <alignment horizontal="center" vertical="center" wrapText="1"/>
    </xf>
    <xf numFmtId="3" fontId="23" fillId="0" borderId="45" xfId="2" applyNumberFormat="1" applyFont="1" applyBorder="1" applyAlignment="1">
      <alignment horizontal="center" vertical="center" wrapText="1"/>
    </xf>
    <xf numFmtId="3" fontId="39" fillId="0" borderId="44" xfId="2" applyNumberFormat="1" applyFont="1" applyBorder="1"/>
    <xf numFmtId="3" fontId="39" fillId="0" borderId="18" xfId="2" applyNumberFormat="1" applyFont="1" applyFill="1" applyBorder="1"/>
    <xf numFmtId="3" fontId="39" fillId="0" borderId="17" xfId="2" applyNumberFormat="1" applyFont="1" applyFill="1" applyBorder="1"/>
    <xf numFmtId="3" fontId="39" fillId="0" borderId="50" xfId="2" applyNumberFormat="1" applyFont="1" applyFill="1" applyBorder="1"/>
    <xf numFmtId="3" fontId="39" fillId="0" borderId="0" xfId="2" applyNumberFormat="1" applyFont="1" applyBorder="1"/>
    <xf numFmtId="3" fontId="22" fillId="0" borderId="49" xfId="2" applyNumberFormat="1" applyFont="1" applyBorder="1"/>
    <xf numFmtId="3" fontId="22" fillId="0" borderId="18" xfId="2" applyNumberFormat="1" applyFont="1" applyFill="1" applyBorder="1"/>
    <xf numFmtId="3" fontId="23" fillId="0" borderId="10" xfId="2" applyNumberFormat="1" applyFont="1" applyBorder="1"/>
    <xf numFmtId="3" fontId="23" fillId="0" borderId="8" xfId="2" applyNumberFormat="1" applyFont="1" applyFill="1" applyBorder="1"/>
    <xf numFmtId="3" fontId="23" fillId="0" borderId="8" xfId="2" applyNumberFormat="1" applyFont="1" applyFill="1" applyBorder="1" applyProtection="1">
      <protection locked="0"/>
    </xf>
    <xf numFmtId="3" fontId="23" fillId="0" borderId="9" xfId="2" applyNumberFormat="1" applyFont="1" applyFill="1" applyBorder="1" applyProtection="1">
      <protection locked="0"/>
    </xf>
    <xf numFmtId="3" fontId="23" fillId="0" borderId="22" xfId="2" applyNumberFormat="1" applyFont="1" applyFill="1" applyBorder="1" applyProtection="1">
      <protection locked="0"/>
    </xf>
    <xf numFmtId="3" fontId="23" fillId="0" borderId="68" xfId="2" applyNumberFormat="1" applyFont="1" applyFill="1" applyBorder="1" applyProtection="1">
      <protection locked="0"/>
    </xf>
    <xf numFmtId="3" fontId="22" fillId="0" borderId="44" xfId="2" applyNumberFormat="1" applyFont="1" applyBorder="1"/>
    <xf numFmtId="3" fontId="22" fillId="0" borderId="13" xfId="2" applyNumberFormat="1" applyFont="1" applyFill="1" applyBorder="1"/>
    <xf numFmtId="3" fontId="23" fillId="0" borderId="9" xfId="2" applyNumberFormat="1" applyFont="1" applyFill="1" applyBorder="1"/>
    <xf numFmtId="3" fontId="23" fillId="0" borderId="8" xfId="2" applyNumberFormat="1" applyFont="1" applyBorder="1"/>
    <xf numFmtId="3" fontId="23" fillId="0" borderId="9" xfId="2" applyNumberFormat="1" applyFont="1" applyBorder="1"/>
    <xf numFmtId="3" fontId="23" fillId="0" borderId="8" xfId="2" applyNumberFormat="1" applyFont="1" applyBorder="1" applyProtection="1">
      <protection locked="0"/>
    </xf>
    <xf numFmtId="3" fontId="23" fillId="0" borderId="9" xfId="2" applyNumberFormat="1" applyFont="1" applyBorder="1" applyProtection="1">
      <protection locked="0"/>
    </xf>
    <xf numFmtId="3" fontId="23" fillId="0" borderId="22" xfId="2" applyNumberFormat="1" applyFont="1" applyBorder="1" applyProtection="1">
      <protection locked="0"/>
    </xf>
    <xf numFmtId="3" fontId="23" fillId="0" borderId="68" xfId="2" applyNumberFormat="1" applyFont="1" applyBorder="1" applyProtection="1">
      <protection locked="0"/>
    </xf>
    <xf numFmtId="3" fontId="23" fillId="0" borderId="61" xfId="2" applyNumberFormat="1" applyFont="1" applyBorder="1"/>
    <xf numFmtId="3" fontId="23" fillId="0" borderId="62" xfId="2" applyNumberFormat="1" applyFont="1" applyBorder="1"/>
    <xf numFmtId="3" fontId="23" fillId="0" borderId="40" xfId="2" applyNumberFormat="1" applyFont="1" applyBorder="1"/>
    <xf numFmtId="3" fontId="23" fillId="0" borderId="62" xfId="2" applyNumberFormat="1" applyFont="1" applyBorder="1" applyProtection="1">
      <protection locked="0"/>
    </xf>
    <xf numFmtId="3" fontId="23" fillId="0" borderId="40" xfId="2" applyNumberFormat="1" applyFont="1" applyBorder="1" applyProtection="1">
      <protection locked="0"/>
    </xf>
    <xf numFmtId="3" fontId="23" fillId="0" borderId="66" xfId="2" applyNumberFormat="1" applyFont="1" applyBorder="1" applyProtection="1">
      <protection locked="0"/>
    </xf>
    <xf numFmtId="3" fontId="23" fillId="0" borderId="41" xfId="2" applyNumberFormat="1" applyFont="1" applyBorder="1" applyProtection="1">
      <protection locked="0"/>
    </xf>
    <xf numFmtId="3" fontId="39" fillId="0" borderId="18" xfId="2" applyNumberFormat="1" applyFont="1" applyBorder="1"/>
    <xf numFmtId="3" fontId="39" fillId="0" borderId="11" xfId="2" applyNumberFormat="1" applyFont="1" applyFill="1" applyBorder="1"/>
    <xf numFmtId="3" fontId="39" fillId="0" borderId="11" xfId="2" applyNumberFormat="1" applyFont="1" applyBorder="1"/>
    <xf numFmtId="3" fontId="39" fillId="0" borderId="17" xfId="2" applyNumberFormat="1" applyFont="1" applyBorder="1"/>
    <xf numFmtId="3" fontId="39" fillId="0" borderId="50" xfId="2" applyNumberFormat="1" applyFont="1" applyBorder="1"/>
    <xf numFmtId="3" fontId="23" fillId="0" borderId="40" xfId="2" applyNumberFormat="1" applyFont="1" applyFill="1" applyBorder="1" applyProtection="1">
      <protection locked="0"/>
    </xf>
    <xf numFmtId="3" fontId="23" fillId="0" borderId="13" xfId="2" applyNumberFormat="1" applyFont="1" applyFill="1" applyBorder="1" applyAlignment="1">
      <alignment horizontal="center" vertical="center" wrapText="1"/>
    </xf>
    <xf numFmtId="3" fontId="23" fillId="0" borderId="1" xfId="2" applyNumberFormat="1" applyFont="1" applyFill="1" applyBorder="1" applyAlignment="1">
      <alignment horizontal="center" vertical="center" wrapText="1"/>
    </xf>
    <xf numFmtId="3" fontId="23" fillId="0" borderId="45" xfId="2" applyNumberFormat="1" applyFont="1" applyFill="1" applyBorder="1" applyAlignment="1">
      <alignment horizontal="center" vertical="center" wrapText="1"/>
    </xf>
    <xf numFmtId="3" fontId="23" fillId="0" borderId="62" xfId="2" applyNumberFormat="1" applyFont="1" applyFill="1" applyBorder="1"/>
    <xf numFmtId="3" fontId="23" fillId="0" borderId="40" xfId="2" applyNumberFormat="1" applyFont="1" applyFill="1" applyBorder="1"/>
    <xf numFmtId="3" fontId="23" fillId="0" borderId="62" xfId="2" applyNumberFormat="1" applyFont="1" applyFill="1" applyBorder="1" applyProtection="1">
      <protection locked="0"/>
    </xf>
    <xf numFmtId="3" fontId="23" fillId="0" borderId="41" xfId="2" applyNumberFormat="1" applyFont="1" applyFill="1" applyBorder="1" applyProtection="1">
      <protection locked="0"/>
    </xf>
    <xf numFmtId="3" fontId="38" fillId="0" borderId="0" xfId="2" applyNumberFormat="1" applyFont="1"/>
    <xf numFmtId="49" fontId="14" fillId="0" borderId="9" xfId="0" applyNumberFormat="1" applyFont="1" applyBorder="1" applyAlignment="1">
      <alignment horizontal="center"/>
    </xf>
    <xf numFmtId="0" fontId="32" fillId="0" borderId="35" xfId="0" applyFont="1" applyFill="1" applyBorder="1" applyAlignment="1">
      <alignment horizontal="center"/>
    </xf>
    <xf numFmtId="3" fontId="14" fillId="15" borderId="0" xfId="0" applyNumberFormat="1" applyFont="1" applyFill="1"/>
    <xf numFmtId="0" fontId="32" fillId="15" borderId="65" xfId="0" applyFont="1" applyFill="1" applyBorder="1" applyAlignment="1">
      <alignment horizontal="center"/>
    </xf>
    <xf numFmtId="0" fontId="4" fillId="0" borderId="70" xfId="0" applyFont="1" applyBorder="1"/>
    <xf numFmtId="0" fontId="4" fillId="0" borderId="7" xfId="0" applyFont="1" applyBorder="1" applyAlignment="1">
      <alignment horizontal="center" vertical="center" wrapText="1"/>
    </xf>
    <xf numFmtId="0" fontId="5" fillId="0" borderId="0" xfId="0" applyFont="1" applyFill="1" applyBorder="1" applyAlignment="1">
      <alignment horizontal="center" vertical="center"/>
    </xf>
    <xf numFmtId="0" fontId="6" fillId="0" borderId="0" xfId="0" applyFont="1" applyAlignment="1">
      <alignment horizontal="center" vertical="center"/>
    </xf>
    <xf numFmtId="0" fontId="6" fillId="0" borderId="0" xfId="0" applyFont="1" applyBorder="1" applyAlignment="1">
      <alignment vertical="center"/>
    </xf>
    <xf numFmtId="0" fontId="6" fillId="0" borderId="29" xfId="0" applyFont="1" applyBorder="1" applyAlignment="1">
      <alignment vertical="center"/>
    </xf>
    <xf numFmtId="0" fontId="5" fillId="0" borderId="29" xfId="0" applyFont="1" applyBorder="1" applyAlignment="1">
      <alignment vertical="center"/>
    </xf>
    <xf numFmtId="0" fontId="5" fillId="0" borderId="0" xfId="0" applyFont="1" applyBorder="1" applyAlignment="1">
      <alignment horizontal="left" vertical="center"/>
    </xf>
    <xf numFmtId="0" fontId="5" fillId="0" borderId="0" xfId="0" applyFont="1" applyFill="1" applyBorder="1" applyAlignment="1">
      <alignment vertical="center"/>
    </xf>
    <xf numFmtId="0" fontId="19" fillId="0" borderId="0" xfId="0" applyFont="1" applyBorder="1" applyAlignment="1"/>
    <xf numFmtId="0" fontId="24" fillId="0" borderId="0" xfId="0" applyFont="1" applyBorder="1" applyAlignment="1">
      <alignment horizontal="center" vertical="center"/>
    </xf>
    <xf numFmtId="0" fontId="16" fillId="11" borderId="2" xfId="0" applyNumberFormat="1" applyFont="1" applyFill="1" applyBorder="1" applyAlignment="1">
      <alignment horizontal="center" vertical="center" wrapText="1"/>
    </xf>
    <xf numFmtId="0" fontId="16" fillId="11" borderId="19" xfId="0" applyNumberFormat="1" applyFont="1" applyFill="1" applyBorder="1" applyAlignment="1">
      <alignment horizontal="center" vertical="center"/>
    </xf>
    <xf numFmtId="0" fontId="2" fillId="11" borderId="19" xfId="0" applyFont="1" applyFill="1" applyBorder="1" applyAlignment="1">
      <alignment horizontal="center" vertical="center" textRotation="90" wrapText="1"/>
    </xf>
    <xf numFmtId="0" fontId="16" fillId="11" borderId="19" xfId="0" applyNumberFormat="1" applyFont="1" applyFill="1" applyBorder="1" applyAlignment="1">
      <alignment horizontal="center" vertical="center" textRotation="90" wrapText="1"/>
    </xf>
    <xf numFmtId="4" fontId="0" fillId="0" borderId="0" xfId="0" applyNumberFormat="1" applyBorder="1"/>
    <xf numFmtId="4" fontId="24" fillId="0" borderId="0" xfId="0" applyNumberFormat="1" applyFont="1" applyBorder="1" applyAlignment="1">
      <alignment horizontal="center"/>
    </xf>
    <xf numFmtId="4" fontId="16" fillId="11" borderId="5" xfId="0" applyNumberFormat="1" applyFont="1" applyFill="1" applyBorder="1" applyAlignment="1">
      <alignment horizontal="center" vertical="center"/>
    </xf>
    <xf numFmtId="4" fontId="0" fillId="12" borderId="50" xfId="0" applyNumberFormat="1" applyFill="1" applyBorder="1"/>
    <xf numFmtId="4" fontId="4" fillId="0" borderId="58" xfId="0" applyNumberFormat="1" applyFont="1" applyBorder="1" applyAlignment="1">
      <alignment horizontal="center"/>
    </xf>
    <xf numFmtId="174" fontId="5" fillId="0" borderId="0" xfId="0" applyNumberFormat="1" applyFont="1" applyBorder="1" applyAlignment="1">
      <alignment horizontal="center"/>
    </xf>
    <xf numFmtId="0" fontId="4" fillId="0" borderId="70" xfId="0" applyFont="1" applyBorder="1" applyAlignment="1"/>
    <xf numFmtId="14" fontId="5" fillId="0" borderId="0" xfId="0" applyNumberFormat="1" applyFont="1" applyBorder="1" applyAlignment="1">
      <alignment horizontal="center"/>
    </xf>
    <xf numFmtId="0" fontId="2" fillId="0" borderId="0" xfId="0" applyFont="1" applyBorder="1" applyAlignment="1">
      <alignment horizontal="center"/>
    </xf>
    <xf numFmtId="0" fontId="2" fillId="0" borderId="0" xfId="0" applyFont="1" applyAlignment="1">
      <alignment horizontal="center"/>
    </xf>
    <xf numFmtId="14" fontId="5" fillId="0" borderId="0" xfId="0" applyNumberFormat="1" applyFont="1" applyAlignment="1">
      <alignment horizontal="center"/>
    </xf>
    <xf numFmtId="0" fontId="4" fillId="0" borderId="68" xfId="0" applyFont="1" applyBorder="1"/>
    <xf numFmtId="0" fontId="4" fillId="0" borderId="29" xfId="0" applyFont="1" applyBorder="1" applyAlignment="1"/>
    <xf numFmtId="0" fontId="4" fillId="0" borderId="29" xfId="0" applyFont="1" applyBorder="1"/>
    <xf numFmtId="0" fontId="42" fillId="0" borderId="72" xfId="0" applyFont="1" applyBorder="1" applyAlignment="1">
      <alignment horizontal="center"/>
    </xf>
    <xf numFmtId="170" fontId="42" fillId="0" borderId="72" xfId="0" applyNumberFormat="1" applyFont="1" applyBorder="1" applyAlignment="1">
      <alignment horizontal="center"/>
    </xf>
    <xf numFmtId="0" fontId="43" fillId="0" borderId="0" xfId="0" applyFont="1"/>
    <xf numFmtId="0" fontId="32" fillId="0" borderId="43" xfId="0" applyFont="1" applyFill="1" applyBorder="1" applyAlignment="1">
      <alignment horizontal="center"/>
    </xf>
    <xf numFmtId="0" fontId="32" fillId="0" borderId="74" xfId="0" applyFont="1" applyFill="1" applyBorder="1" applyAlignment="1">
      <alignment horizontal="center"/>
    </xf>
    <xf numFmtId="0" fontId="32" fillId="0" borderId="38" xfId="0" applyFont="1" applyFill="1" applyBorder="1" applyAlignment="1">
      <alignment horizontal="center"/>
    </xf>
    <xf numFmtId="0" fontId="41" fillId="0" borderId="0" xfId="0" applyFont="1" applyBorder="1" applyAlignment="1">
      <alignment horizontal="left" vertical="center"/>
    </xf>
    <xf numFmtId="0" fontId="3" fillId="0" borderId="0" xfId="0" applyFont="1" applyBorder="1" applyAlignment="1">
      <alignment horizontal="left" vertical="center"/>
    </xf>
    <xf numFmtId="14" fontId="41" fillId="0" borderId="0" xfId="0" applyNumberFormat="1" applyFont="1" applyBorder="1" applyAlignment="1">
      <alignment horizontal="left" vertical="center"/>
    </xf>
    <xf numFmtId="0" fontId="44" fillId="0" borderId="0" xfId="0" applyFont="1" applyBorder="1" applyAlignment="1">
      <alignment horizontal="left" vertical="center"/>
    </xf>
    <xf numFmtId="0" fontId="0" fillId="0" borderId="0" xfId="0" applyBorder="1" applyAlignment="1">
      <alignment horizontal="left" vertical="center"/>
    </xf>
    <xf numFmtId="0" fontId="45" fillId="0" borderId="0" xfId="0" applyFont="1" applyBorder="1" applyAlignment="1">
      <alignment horizontal="left" vertical="center"/>
    </xf>
    <xf numFmtId="0" fontId="23" fillId="0" borderId="0" xfId="0" applyFont="1" applyFill="1" applyBorder="1" applyAlignment="1">
      <alignment horizontal="left" vertical="center"/>
    </xf>
    <xf numFmtId="0" fontId="38" fillId="0" borderId="0" xfId="0" applyFont="1" applyFill="1" applyBorder="1"/>
    <xf numFmtId="0" fontId="0" fillId="0" borderId="0" xfId="0" applyFont="1" applyBorder="1" applyAlignment="1">
      <alignment horizontal="left" vertical="center"/>
    </xf>
    <xf numFmtId="0" fontId="47" fillId="0" borderId="0" xfId="0" applyFont="1" applyFill="1"/>
    <xf numFmtId="0" fontId="47" fillId="0" borderId="0" xfId="0" applyFont="1"/>
    <xf numFmtId="0" fontId="48" fillId="0" borderId="29" xfId="0" applyFont="1" applyBorder="1" applyAlignment="1">
      <alignment horizontal="center" vertical="center" wrapText="1"/>
    </xf>
    <xf numFmtId="0" fontId="48" fillId="0" borderId="33" xfId="0" applyFont="1" applyBorder="1" applyAlignment="1">
      <alignment horizontal="left" vertical="center" wrapText="1"/>
    </xf>
    <xf numFmtId="0" fontId="48" fillId="0" borderId="33" xfId="0" applyFont="1" applyBorder="1" applyAlignment="1">
      <alignment vertical="center" wrapText="1"/>
    </xf>
    <xf numFmtId="0" fontId="47" fillId="0" borderId="33" xfId="0" applyFont="1" applyBorder="1" applyAlignment="1">
      <alignment horizontal="left" vertical="center" wrapText="1"/>
    </xf>
    <xf numFmtId="0" fontId="47" fillId="13" borderId="0" xfId="0" applyFont="1" applyFill="1"/>
    <xf numFmtId="0" fontId="49" fillId="16" borderId="77" xfId="0" applyFont="1" applyFill="1" applyBorder="1" applyAlignment="1">
      <alignment vertical="center" wrapText="1"/>
    </xf>
    <xf numFmtId="0" fontId="49" fillId="16" borderId="78" xfId="0" applyFont="1" applyFill="1" applyBorder="1" applyAlignment="1">
      <alignment vertical="center" wrapText="1"/>
    </xf>
    <xf numFmtId="0" fontId="50" fillId="0" borderId="0" xfId="0" applyFont="1" applyFill="1"/>
    <xf numFmtId="0" fontId="48" fillId="0" borderId="70" xfId="0" applyFont="1" applyBorder="1" applyAlignment="1">
      <alignment vertical="center" wrapText="1"/>
    </xf>
    <xf numFmtId="0" fontId="48" fillId="0" borderId="15" xfId="0" applyFont="1" applyBorder="1" applyAlignment="1">
      <alignment horizontal="left" vertical="center" wrapText="1"/>
    </xf>
    <xf numFmtId="0" fontId="48" fillId="0" borderId="15" xfId="0" applyFont="1" applyBorder="1" applyAlignment="1">
      <alignment vertical="center" wrapText="1"/>
    </xf>
    <xf numFmtId="0" fontId="47" fillId="0" borderId="0" xfId="0" applyFont="1" applyAlignment="1">
      <alignment horizontal="left"/>
    </xf>
    <xf numFmtId="0" fontId="48" fillId="0" borderId="29" xfId="0" applyFont="1" applyBorder="1" applyAlignment="1">
      <alignment vertical="center" wrapText="1"/>
    </xf>
    <xf numFmtId="0" fontId="48" fillId="0" borderId="32" xfId="0" applyFont="1" applyBorder="1" applyAlignment="1">
      <alignment vertical="center" wrapText="1"/>
    </xf>
    <xf numFmtId="0" fontId="48" fillId="0" borderId="33" xfId="0" applyFont="1" applyBorder="1" applyAlignment="1">
      <alignment horizontal="center" vertical="center" wrapText="1"/>
    </xf>
    <xf numFmtId="0" fontId="48" fillId="0" borderId="60" xfId="0" applyFont="1" applyBorder="1" applyAlignment="1">
      <alignment vertical="center" wrapText="1"/>
    </xf>
    <xf numFmtId="0" fontId="47" fillId="0" borderId="0" xfId="0" applyFont="1" applyAlignment="1">
      <alignment horizontal="justify" vertical="center"/>
    </xf>
    <xf numFmtId="0" fontId="42" fillId="0" borderId="71" xfId="0" applyFont="1" applyBorder="1" applyAlignment="1">
      <alignment horizontal="center"/>
    </xf>
    <xf numFmtId="0" fontId="32" fillId="0" borderId="69" xfId="0" applyFont="1" applyFill="1" applyBorder="1" applyAlignment="1">
      <alignment horizontal="center"/>
    </xf>
    <xf numFmtId="0" fontId="32" fillId="0" borderId="24" xfId="0" applyFont="1" applyFill="1" applyBorder="1" applyAlignment="1">
      <alignment horizontal="center"/>
    </xf>
    <xf numFmtId="3" fontId="38" fillId="0" borderId="69" xfId="0" applyNumberFormat="1" applyFont="1" applyFill="1" applyBorder="1" applyAlignment="1">
      <alignment horizontal="center" vertical="center"/>
    </xf>
    <xf numFmtId="3" fontId="38" fillId="0" borderId="14" xfId="0" applyNumberFormat="1" applyFont="1" applyFill="1" applyBorder="1" applyAlignment="1">
      <alignment horizontal="center" vertical="center"/>
    </xf>
    <xf numFmtId="166" fontId="14" fillId="0" borderId="9" xfId="0" applyNumberFormat="1" applyFont="1" applyBorder="1" applyAlignment="1">
      <alignment horizontal="right" wrapText="1"/>
    </xf>
    <xf numFmtId="0" fontId="5" fillId="0" borderId="0" xfId="0" applyFont="1" applyBorder="1" applyAlignment="1">
      <alignment horizontal="left" vertical="center"/>
    </xf>
    <xf numFmtId="0" fontId="5" fillId="0" borderId="29" xfId="0" applyFont="1" applyBorder="1" applyAlignment="1">
      <alignment horizontal="left" vertical="center"/>
    </xf>
    <xf numFmtId="0" fontId="19" fillId="0" borderId="0" xfId="0" applyFont="1" applyBorder="1" applyAlignment="1">
      <alignment horizontal="center" vertical="center"/>
    </xf>
    <xf numFmtId="3" fontId="5" fillId="0" borderId="58" xfId="0" applyNumberFormat="1" applyFont="1" applyBorder="1" applyAlignment="1">
      <alignment horizontal="center"/>
    </xf>
    <xf numFmtId="3" fontId="41" fillId="0" borderId="58" xfId="0" applyNumberFormat="1" applyFont="1" applyBorder="1" applyAlignment="1">
      <alignment horizontal="center"/>
    </xf>
    <xf numFmtId="49" fontId="13" fillId="0" borderId="1" xfId="0" applyNumberFormat="1" applyFont="1" applyBorder="1"/>
    <xf numFmtId="166" fontId="13" fillId="0" borderId="1" xfId="0" applyNumberFormat="1" applyFont="1" applyBorder="1" applyAlignment="1">
      <alignment wrapText="1"/>
    </xf>
    <xf numFmtId="49" fontId="14" fillId="0" borderId="1" xfId="0" applyNumberFormat="1" applyFont="1" applyBorder="1"/>
    <xf numFmtId="166" fontId="14" fillId="0" borderId="1" xfId="0" applyNumberFormat="1" applyFont="1" applyBorder="1" applyAlignment="1">
      <alignment wrapText="1"/>
    </xf>
    <xf numFmtId="49" fontId="13" fillId="0" borderId="16" xfId="0" applyNumberFormat="1" applyFont="1" applyBorder="1" applyAlignment="1">
      <alignment vertical="center"/>
    </xf>
    <xf numFmtId="166" fontId="13" fillId="0" borderId="16" xfId="0" applyNumberFormat="1" applyFont="1" applyBorder="1" applyAlignment="1">
      <alignment vertical="center" wrapText="1"/>
    </xf>
    <xf numFmtId="49" fontId="13" fillId="0" borderId="1" xfId="0" applyNumberFormat="1" applyFont="1" applyBorder="1" applyAlignment="1">
      <alignment vertical="center"/>
    </xf>
    <xf numFmtId="166" fontId="13" fillId="0" borderId="1" xfId="0" applyNumberFormat="1" applyFont="1" applyBorder="1" applyAlignment="1">
      <alignment vertical="center" wrapText="1"/>
    </xf>
    <xf numFmtId="49" fontId="13" fillId="0" borderId="11" xfId="0" applyNumberFormat="1" applyFont="1" applyBorder="1"/>
    <xf numFmtId="166" fontId="13" fillId="0" borderId="11" xfId="0" applyNumberFormat="1" applyFont="1" applyBorder="1" applyAlignment="1">
      <alignment wrapText="1"/>
    </xf>
    <xf numFmtId="10" fontId="14" fillId="0" borderId="0" xfId="0" applyNumberFormat="1" applyFont="1" applyAlignment="1">
      <alignment vertical="center"/>
    </xf>
    <xf numFmtId="3" fontId="14" fillId="0" borderId="0" xfId="0" applyNumberFormat="1" applyFont="1" applyAlignment="1">
      <alignment vertical="center"/>
    </xf>
    <xf numFmtId="0" fontId="14" fillId="0" borderId="0" xfId="0" applyFont="1" applyAlignment="1">
      <alignment vertical="center"/>
    </xf>
    <xf numFmtId="0" fontId="0" fillId="0" borderId="0" xfId="0" applyAlignment="1" applyProtection="1">
      <alignment horizontal="center" vertical="center"/>
      <protection locked="0"/>
    </xf>
    <xf numFmtId="0" fontId="0" fillId="0" borderId="0" xfId="0" applyAlignment="1" applyProtection="1">
      <alignment horizontal="center" vertical="center" wrapText="1"/>
      <protection locked="0"/>
    </xf>
    <xf numFmtId="0" fontId="0" fillId="0" borderId="0" xfId="0" applyProtection="1">
      <protection locked="0"/>
    </xf>
    <xf numFmtId="4" fontId="2" fillId="0" borderId="0" xfId="0" applyNumberFormat="1" applyFont="1" applyProtection="1">
      <protection locked="0"/>
    </xf>
    <xf numFmtId="0" fontId="2" fillId="0" borderId="0" xfId="0" applyFont="1" applyProtection="1">
      <protection locked="0"/>
    </xf>
    <xf numFmtId="0" fontId="0" fillId="0" borderId="0" xfId="0" applyAlignment="1" applyProtection="1">
      <alignment horizontal="center" vertical="center"/>
    </xf>
    <xf numFmtId="0" fontId="0" fillId="0" borderId="0" xfId="0" applyAlignment="1" applyProtection="1">
      <alignment horizontal="center" vertical="center" wrapText="1"/>
    </xf>
    <xf numFmtId="0" fontId="51" fillId="0" borderId="0" xfId="0" applyFont="1" applyAlignment="1" applyProtection="1">
      <alignment horizontal="center" vertical="center"/>
    </xf>
    <xf numFmtId="0" fontId="2" fillId="0" borderId="0" xfId="0" applyFont="1" applyAlignment="1" applyProtection="1">
      <alignment horizontal="center" vertical="center"/>
    </xf>
    <xf numFmtId="0" fontId="5" fillId="12" borderId="0" xfId="0" applyFont="1" applyFill="1" applyBorder="1" applyAlignment="1">
      <alignment horizontal="center" vertical="center"/>
    </xf>
    <xf numFmtId="0" fontId="5" fillId="12" borderId="0" xfId="0" applyFont="1" applyFill="1" applyBorder="1" applyAlignment="1">
      <alignment vertical="center"/>
    </xf>
    <xf numFmtId="0" fontId="24" fillId="12" borderId="0" xfId="0" applyFont="1" applyFill="1" applyAlignment="1">
      <alignment horizontal="center"/>
    </xf>
    <xf numFmtId="0" fontId="4" fillId="12" borderId="49" xfId="0" applyFont="1" applyFill="1" applyBorder="1" applyAlignment="1">
      <alignment horizontal="center"/>
    </xf>
    <xf numFmtId="0" fontId="4" fillId="12" borderId="10" xfId="0" applyFont="1" applyFill="1" applyBorder="1" applyAlignment="1">
      <alignment horizontal="center"/>
    </xf>
    <xf numFmtId="0" fontId="24" fillId="12" borderId="69" xfId="0" applyFont="1" applyFill="1" applyBorder="1" applyAlignment="1">
      <alignment horizontal="center"/>
    </xf>
    <xf numFmtId="0" fontId="24" fillId="12" borderId="60" xfId="0" applyFont="1" applyFill="1" applyBorder="1" applyAlignment="1">
      <alignment horizontal="center"/>
    </xf>
    <xf numFmtId="0" fontId="4" fillId="12" borderId="60" xfId="0" applyFont="1" applyFill="1" applyBorder="1" applyAlignment="1">
      <alignment horizontal="center"/>
    </xf>
    <xf numFmtId="0" fontId="4" fillId="12" borderId="33" xfId="0" applyFont="1" applyFill="1" applyBorder="1" applyAlignment="1">
      <alignment horizontal="center"/>
    </xf>
    <xf numFmtId="0" fontId="4" fillId="12" borderId="69" xfId="0" applyFont="1" applyFill="1" applyBorder="1" applyAlignment="1">
      <alignment horizontal="center"/>
    </xf>
    <xf numFmtId="0" fontId="24" fillId="12" borderId="33" xfId="0" applyFont="1" applyFill="1" applyBorder="1" applyAlignment="1">
      <alignment horizontal="center"/>
    </xf>
    <xf numFmtId="0" fontId="24" fillId="12" borderId="52" xfId="0" applyFont="1" applyFill="1" applyBorder="1" applyAlignment="1">
      <alignment horizontal="center" wrapText="1"/>
    </xf>
    <xf numFmtId="0" fontId="24" fillId="12" borderId="52" xfId="0" applyFont="1" applyFill="1" applyBorder="1" applyAlignment="1">
      <alignment horizontal="center"/>
    </xf>
    <xf numFmtId="0" fontId="24" fillId="12" borderId="70" xfId="0" applyFont="1" applyFill="1" applyBorder="1" applyAlignment="1">
      <alignment horizontal="center"/>
    </xf>
    <xf numFmtId="0" fontId="24" fillId="12" borderId="18" xfId="0" applyFont="1" applyFill="1" applyBorder="1" applyAlignment="1">
      <alignment horizontal="center"/>
    </xf>
    <xf numFmtId="0" fontId="4" fillId="12" borderId="11" xfId="0" applyFont="1" applyFill="1" applyBorder="1"/>
    <xf numFmtId="0" fontId="24" fillId="12" borderId="11" xfId="0" applyFont="1" applyFill="1" applyBorder="1" applyAlignment="1">
      <alignment horizontal="center"/>
    </xf>
    <xf numFmtId="0" fontId="4" fillId="12" borderId="17" xfId="0" applyFont="1" applyFill="1" applyBorder="1"/>
    <xf numFmtId="164" fontId="4" fillId="12" borderId="60" xfId="0" applyNumberFormat="1" applyFont="1" applyFill="1" applyBorder="1" applyAlignment="1">
      <alignment horizontal="center"/>
    </xf>
    <xf numFmtId="0" fontId="4" fillId="12" borderId="52" xfId="0" applyFont="1" applyFill="1" applyBorder="1" applyAlignment="1">
      <alignment wrapText="1"/>
    </xf>
    <xf numFmtId="0" fontId="24" fillId="12" borderId="50" xfId="0" applyFont="1" applyFill="1" applyBorder="1" applyAlignment="1">
      <alignment horizontal="center"/>
    </xf>
    <xf numFmtId="0" fontId="4" fillId="12" borderId="0" xfId="0" applyFont="1" applyFill="1" applyBorder="1" applyAlignment="1">
      <alignment wrapText="1"/>
    </xf>
    <xf numFmtId="0" fontId="24" fillId="12" borderId="0" xfId="0" applyFont="1" applyFill="1" applyBorder="1" applyAlignment="1">
      <alignment horizontal="center"/>
    </xf>
    <xf numFmtId="0" fontId="24" fillId="12" borderId="8" xfId="0" applyFont="1" applyFill="1" applyBorder="1" applyAlignment="1">
      <alignment horizontal="center"/>
    </xf>
    <xf numFmtId="0" fontId="24" fillId="12" borderId="9" xfId="0" applyFont="1" applyFill="1" applyBorder="1" applyAlignment="1">
      <alignment horizontal="center"/>
    </xf>
    <xf numFmtId="0" fontId="24" fillId="12" borderId="68" xfId="0" applyFont="1" applyFill="1" applyBorder="1" applyAlignment="1">
      <alignment horizontal="center"/>
    </xf>
    <xf numFmtId="0" fontId="4" fillId="12" borderId="9" xfId="0" applyFont="1" applyFill="1" applyBorder="1"/>
    <xf numFmtId="164" fontId="4" fillId="12" borderId="33" xfId="0" applyNumberFormat="1" applyFont="1" applyFill="1" applyBorder="1" applyAlignment="1">
      <alignment horizontal="center"/>
    </xf>
    <xf numFmtId="0" fontId="22" fillId="17" borderId="67" xfId="0" applyFont="1" applyFill="1" applyBorder="1" applyAlignment="1">
      <alignment horizontal="center" vertical="center" textRotation="90"/>
    </xf>
    <xf numFmtId="0" fontId="22" fillId="17" borderId="16" xfId="0" applyFont="1" applyFill="1" applyBorder="1" applyAlignment="1">
      <alignment horizontal="center" vertical="center" textRotation="90"/>
    </xf>
    <xf numFmtId="0" fontId="22" fillId="17" borderId="21" xfId="0" applyFont="1" applyFill="1" applyBorder="1" applyAlignment="1">
      <alignment horizontal="center" vertical="center" textRotation="90" wrapText="1"/>
    </xf>
    <xf numFmtId="0" fontId="22" fillId="17" borderId="16" xfId="0" applyFont="1" applyFill="1" applyBorder="1" applyAlignment="1">
      <alignment horizontal="center" vertical="center" textRotation="90" wrapText="1"/>
    </xf>
    <xf numFmtId="0" fontId="22" fillId="17" borderId="20" xfId="0" applyFont="1" applyFill="1" applyBorder="1" applyAlignment="1">
      <alignment horizontal="center" vertical="center" textRotation="90" wrapText="1"/>
    </xf>
    <xf numFmtId="0" fontId="32" fillId="12" borderId="34" xfId="0" applyFont="1" applyFill="1" applyBorder="1" applyAlignment="1">
      <alignment horizontal="center"/>
    </xf>
    <xf numFmtId="0" fontId="32" fillId="12" borderId="65" xfId="0" applyFont="1" applyFill="1" applyBorder="1" applyAlignment="1">
      <alignment horizontal="center"/>
    </xf>
    <xf numFmtId="0" fontId="32" fillId="12" borderId="38" xfId="0" applyFont="1" applyFill="1" applyBorder="1" applyAlignment="1">
      <alignment horizontal="center"/>
    </xf>
    <xf numFmtId="0" fontId="23" fillId="12" borderId="37" xfId="0" applyFont="1" applyFill="1" applyBorder="1" applyAlignment="1">
      <alignment horizontal="center" vertical="center"/>
    </xf>
    <xf numFmtId="0" fontId="23" fillId="12" borderId="56" xfId="0" applyFont="1" applyFill="1" applyBorder="1" applyAlignment="1">
      <alignment horizontal="center" vertical="center"/>
    </xf>
    <xf numFmtId="0" fontId="23" fillId="12" borderId="34" xfId="0" applyFont="1" applyFill="1" applyBorder="1" applyAlignment="1">
      <alignment horizontal="center" vertical="center"/>
    </xf>
    <xf numFmtId="0" fontId="23" fillId="12" borderId="42" xfId="0" applyFont="1" applyFill="1" applyBorder="1" applyAlignment="1">
      <alignment horizontal="center" vertical="center"/>
    </xf>
    <xf numFmtId="0" fontId="23" fillId="12" borderId="73" xfId="0" applyFont="1" applyFill="1" applyBorder="1" applyAlignment="1">
      <alignment horizontal="center" vertical="center"/>
    </xf>
    <xf numFmtId="0" fontId="23" fillId="12" borderId="19" xfId="0" applyFont="1" applyFill="1" applyBorder="1" applyAlignment="1">
      <alignment horizontal="center" vertical="center"/>
    </xf>
    <xf numFmtId="0" fontId="23" fillId="12" borderId="3" xfId="0" applyFont="1" applyFill="1" applyBorder="1" applyAlignment="1">
      <alignment horizontal="center" vertical="center"/>
    </xf>
    <xf numFmtId="49" fontId="14" fillId="12" borderId="1" xfId="0" applyNumberFormat="1" applyFont="1" applyFill="1" applyBorder="1" applyAlignment="1">
      <alignment horizontal="center" vertical="center"/>
    </xf>
    <xf numFmtId="49" fontId="14" fillId="12" borderId="9" xfId="0" applyNumberFormat="1" applyFont="1" applyFill="1" applyBorder="1"/>
    <xf numFmtId="166" fontId="13" fillId="18" borderId="9" xfId="0" applyNumberFormat="1" applyFont="1" applyFill="1" applyBorder="1" applyAlignment="1">
      <alignment wrapText="1"/>
    </xf>
    <xf numFmtId="0" fontId="2" fillId="12" borderId="0" xfId="0" applyFont="1" applyFill="1" applyAlignment="1">
      <alignment wrapText="1"/>
    </xf>
    <xf numFmtId="0" fontId="5" fillId="0" borderId="30" xfId="0" applyFont="1" applyBorder="1"/>
    <xf numFmtId="0" fontId="5" fillId="0" borderId="31" xfId="0" applyFont="1" applyBorder="1" applyAlignment="1">
      <alignment horizontal="left" vertical="center"/>
    </xf>
    <xf numFmtId="0" fontId="5" fillId="0" borderId="32" xfId="0" applyFont="1" applyBorder="1" applyAlignment="1">
      <alignment horizontal="left" vertical="center"/>
    </xf>
    <xf numFmtId="0" fontId="19" fillId="0" borderId="29" xfId="0" applyFont="1" applyBorder="1" applyAlignment="1">
      <alignment horizontal="center"/>
    </xf>
    <xf numFmtId="0" fontId="48" fillId="12" borderId="75" xfId="0" applyFont="1" applyFill="1" applyBorder="1" applyAlignment="1">
      <alignment horizontal="left" vertical="center" wrapText="1"/>
    </xf>
    <xf numFmtId="0" fontId="48" fillId="12" borderId="75" xfId="0" applyFont="1" applyFill="1" applyBorder="1" applyAlignment="1">
      <alignment vertical="center" wrapText="1"/>
    </xf>
    <xf numFmtId="0" fontId="48" fillId="12" borderId="79" xfId="0" applyFont="1" applyFill="1" applyBorder="1" applyAlignment="1">
      <alignment vertical="center" wrapText="1"/>
    </xf>
    <xf numFmtId="0" fontId="48" fillId="12" borderId="76" xfId="0" applyFont="1" applyFill="1" applyBorder="1" applyAlignment="1">
      <alignment horizontal="left" vertical="center" wrapText="1"/>
    </xf>
    <xf numFmtId="0" fontId="48" fillId="12" borderId="76" xfId="0" applyFont="1" applyFill="1" applyBorder="1" applyAlignment="1">
      <alignment vertical="center" wrapText="1"/>
    </xf>
    <xf numFmtId="0" fontId="48" fillId="12" borderId="80" xfId="0" applyFont="1" applyFill="1" applyBorder="1" applyAlignment="1">
      <alignment vertical="center" wrapText="1"/>
    </xf>
    <xf numFmtId="0" fontId="19" fillId="0" borderId="25" xfId="0" applyFont="1" applyBorder="1" applyAlignment="1">
      <alignment horizontal="center"/>
    </xf>
    <xf numFmtId="0" fontId="19" fillId="0" borderId="26" xfId="0" applyFont="1" applyBorder="1" applyAlignment="1">
      <alignment horizontal="center"/>
    </xf>
    <xf numFmtId="0" fontId="19" fillId="0" borderId="27" xfId="0" applyFont="1" applyBorder="1" applyAlignment="1">
      <alignment horizontal="center"/>
    </xf>
    <xf numFmtId="0" fontId="19" fillId="0" borderId="25" xfId="0" applyFont="1" applyBorder="1" applyAlignment="1">
      <alignment horizontal="center" vertical="center"/>
    </xf>
    <xf numFmtId="0" fontId="19" fillId="0" borderId="26" xfId="0" applyFont="1" applyBorder="1" applyAlignment="1">
      <alignment horizontal="center" vertical="center"/>
    </xf>
    <xf numFmtId="0" fontId="19" fillId="0" borderId="27" xfId="0" applyFont="1" applyBorder="1" applyAlignment="1">
      <alignment horizontal="center" vertical="center"/>
    </xf>
    <xf numFmtId="0" fontId="19" fillId="0" borderId="28" xfId="0" applyFont="1" applyBorder="1" applyAlignment="1">
      <alignment horizontal="left" vertical="center" wrapText="1"/>
    </xf>
    <xf numFmtId="0" fontId="19" fillId="0" borderId="0" xfId="0" applyFont="1" applyBorder="1" applyAlignment="1">
      <alignment horizontal="left" vertical="center" wrapText="1"/>
    </xf>
    <xf numFmtId="0" fontId="19" fillId="0" borderId="29" xfId="0" applyFont="1" applyBorder="1" applyAlignment="1">
      <alignment horizontal="left" vertical="center" wrapText="1"/>
    </xf>
    <xf numFmtId="0" fontId="20" fillId="0" borderId="28"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29" xfId="0" applyFont="1" applyBorder="1" applyAlignment="1">
      <alignment horizontal="center" vertical="center" wrapText="1"/>
    </xf>
    <xf numFmtId="0" fontId="20" fillId="0" borderId="30" xfId="0" applyFont="1" applyBorder="1" applyAlignment="1">
      <alignment horizontal="center" vertical="center" wrapText="1"/>
    </xf>
    <xf numFmtId="0" fontId="20" fillId="0" borderId="31" xfId="0" applyFont="1" applyBorder="1" applyAlignment="1">
      <alignment horizontal="center" vertical="center" wrapText="1"/>
    </xf>
    <xf numFmtId="0" fontId="20" fillId="0" borderId="32" xfId="0" applyFont="1" applyBorder="1" applyAlignment="1">
      <alignment horizontal="center" vertical="center" wrapText="1"/>
    </xf>
    <xf numFmtId="0" fontId="5" fillId="0" borderId="0" xfId="0" applyFont="1" applyBorder="1" applyAlignment="1">
      <alignment horizontal="left" vertical="center"/>
    </xf>
    <xf numFmtId="0" fontId="5" fillId="0" borderId="29" xfId="0" applyFont="1" applyBorder="1" applyAlignment="1">
      <alignment horizontal="left" vertical="center"/>
    </xf>
    <xf numFmtId="0" fontId="20" fillId="0" borderId="28" xfId="0" applyFont="1" applyBorder="1" applyAlignment="1">
      <alignment horizontal="left" vertical="top" wrapText="1"/>
    </xf>
    <xf numFmtId="0" fontId="20" fillId="0" borderId="0" xfId="0" applyFont="1" applyBorder="1" applyAlignment="1">
      <alignment horizontal="left" vertical="top" wrapText="1"/>
    </xf>
    <xf numFmtId="0" fontId="20" fillId="0" borderId="29" xfId="0" applyFont="1" applyBorder="1" applyAlignment="1">
      <alignment horizontal="left" vertical="top" wrapText="1"/>
    </xf>
    <xf numFmtId="0" fontId="19" fillId="0" borderId="52" xfId="0" applyFont="1" applyBorder="1" applyAlignment="1">
      <alignment horizontal="center"/>
    </xf>
    <xf numFmtId="0" fontId="24" fillId="0" borderId="72" xfId="0" applyFont="1" applyBorder="1" applyAlignment="1">
      <alignment horizontal="center" vertical="center"/>
    </xf>
    <xf numFmtId="0" fontId="4" fillId="0" borderId="58" xfId="0" applyFont="1" applyBorder="1" applyAlignment="1">
      <alignment horizontal="center"/>
    </xf>
    <xf numFmtId="0" fontId="19" fillId="0" borderId="0" xfId="0" applyFont="1" applyBorder="1" applyAlignment="1">
      <alignment horizontal="center" vertical="center"/>
    </xf>
    <xf numFmtId="0" fontId="5" fillId="0" borderId="0" xfId="0" applyFont="1" applyBorder="1" applyAlignment="1">
      <alignment horizontal="right" vertical="center"/>
    </xf>
    <xf numFmtId="0" fontId="19" fillId="0" borderId="0" xfId="0" applyFont="1" applyBorder="1" applyAlignment="1">
      <alignment horizontal="right" vertical="center"/>
    </xf>
    <xf numFmtId="0" fontId="24" fillId="0" borderId="53" xfId="0" applyFont="1" applyBorder="1" applyAlignment="1">
      <alignment horizontal="center" vertical="center"/>
    </xf>
    <xf numFmtId="0" fontId="19" fillId="0" borderId="53" xfId="0" applyFont="1" applyBorder="1" applyAlignment="1">
      <alignment horizontal="center"/>
    </xf>
    <xf numFmtId="0" fontId="29" fillId="0" borderId="14" xfId="0" applyFont="1" applyBorder="1" applyAlignment="1">
      <alignment horizontal="center" vertical="center"/>
    </xf>
    <xf numFmtId="0" fontId="29" fillId="0" borderId="33" xfId="0" applyFont="1" applyBorder="1" applyAlignment="1">
      <alignment horizontal="center" vertical="center"/>
    </xf>
    <xf numFmtId="0" fontId="29" fillId="0" borderId="15" xfId="0" applyFont="1" applyBorder="1" applyAlignment="1">
      <alignment horizontal="center" vertical="center"/>
    </xf>
    <xf numFmtId="0" fontId="42" fillId="0" borderId="72" xfId="0" applyFont="1" applyBorder="1" applyAlignment="1">
      <alignment horizontal="center"/>
    </xf>
    <xf numFmtId="0" fontId="4" fillId="0" borderId="30" xfId="0" applyFont="1" applyBorder="1" applyAlignment="1">
      <alignment horizontal="center" vertical="center" wrapText="1"/>
    </xf>
    <xf numFmtId="0" fontId="4" fillId="0" borderId="62" xfId="0" applyFont="1" applyBorder="1" applyAlignment="1">
      <alignment horizontal="center" vertical="center" wrapText="1"/>
    </xf>
    <xf numFmtId="0" fontId="28" fillId="0" borderId="2" xfId="0" applyFont="1" applyBorder="1" applyAlignment="1">
      <alignment horizontal="center" vertical="center"/>
    </xf>
    <xf numFmtId="0" fontId="28" fillId="0" borderId="3" xfId="0" applyFont="1" applyBorder="1" applyAlignment="1">
      <alignment horizontal="center" vertical="center"/>
    </xf>
    <xf numFmtId="0" fontId="28" fillId="0" borderId="7" xfId="0" applyFont="1" applyBorder="1" applyAlignment="1">
      <alignment horizontal="center" vertical="center"/>
    </xf>
    <xf numFmtId="0" fontId="28" fillId="0" borderId="6" xfId="0" applyFont="1" applyBorder="1" applyAlignment="1">
      <alignment horizontal="center" vertical="center"/>
    </xf>
    <xf numFmtId="0" fontId="24" fillId="0" borderId="7" xfId="0" applyFont="1" applyBorder="1" applyAlignment="1">
      <alignment horizontal="center" vertical="center"/>
    </xf>
    <xf numFmtId="0" fontId="24" fillId="0" borderId="4" xfId="0" applyFont="1" applyBorder="1" applyAlignment="1">
      <alignment horizontal="center" vertical="center"/>
    </xf>
    <xf numFmtId="0" fontId="24" fillId="0" borderId="6" xfId="0" applyFont="1" applyBorder="1" applyAlignment="1">
      <alignment horizontal="center" vertical="center"/>
    </xf>
    <xf numFmtId="0" fontId="4" fillId="0" borderId="32" xfId="0" applyFont="1" applyBorder="1" applyAlignment="1">
      <alignment horizontal="center" vertical="center" wrapText="1"/>
    </xf>
    <xf numFmtId="0" fontId="4" fillId="0" borderId="27" xfId="0" applyFont="1" applyBorder="1" applyAlignment="1">
      <alignment horizontal="center" vertical="center"/>
    </xf>
    <xf numFmtId="0" fontId="4" fillId="0" borderId="32"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center" vertical="center"/>
    </xf>
    <xf numFmtId="0" fontId="4" fillId="0" borderId="30" xfId="0" applyFont="1" applyBorder="1" applyAlignment="1">
      <alignment horizontal="center" vertical="center"/>
    </xf>
    <xf numFmtId="0" fontId="24" fillId="0" borderId="26" xfId="0" applyFont="1" applyFill="1" applyBorder="1" applyAlignment="1">
      <alignment horizontal="center"/>
    </xf>
    <xf numFmtId="0" fontId="24" fillId="0" borderId="27" xfId="0" applyFont="1" applyFill="1" applyBorder="1" applyAlignment="1">
      <alignment horizontal="center"/>
    </xf>
    <xf numFmtId="0" fontId="24" fillId="0" borderId="25" xfId="0" applyFont="1" applyFill="1" applyBorder="1" applyAlignment="1">
      <alignment horizontal="center"/>
    </xf>
    <xf numFmtId="0" fontId="42" fillId="0" borderId="58" xfId="0" applyFont="1" applyBorder="1" applyAlignment="1">
      <alignment horizontal="center"/>
    </xf>
    <xf numFmtId="0" fontId="41" fillId="0" borderId="0" xfId="0" applyFont="1" applyBorder="1" applyAlignment="1">
      <alignment horizontal="center" vertical="center"/>
    </xf>
    <xf numFmtId="0" fontId="45" fillId="0" borderId="0" xfId="0" applyFont="1" applyBorder="1" applyAlignment="1">
      <alignment horizontal="center" vertical="center"/>
    </xf>
    <xf numFmtId="0" fontId="32" fillId="17" borderId="14" xfId="0" applyFont="1" applyFill="1" applyBorder="1" applyAlignment="1">
      <alignment horizontal="center" vertical="center" wrapText="1"/>
    </xf>
    <xf numFmtId="0" fontId="32" fillId="17" borderId="15" xfId="0" applyFont="1" applyFill="1" applyBorder="1" applyAlignment="1">
      <alignment horizontal="center" vertical="center" wrapText="1"/>
    </xf>
    <xf numFmtId="0" fontId="22" fillId="17" borderId="35" xfId="0" applyFont="1" applyFill="1" applyBorder="1" applyAlignment="1">
      <alignment horizontal="center" vertical="center" wrapText="1"/>
    </xf>
    <xf numFmtId="0" fontId="22" fillId="17" borderId="37" xfId="0" applyFont="1" applyFill="1" applyBorder="1" applyAlignment="1">
      <alignment horizontal="center" vertical="center" wrapText="1"/>
    </xf>
    <xf numFmtId="0" fontId="41" fillId="0" borderId="0" xfId="0" applyFont="1" applyBorder="1" applyAlignment="1">
      <alignment horizontal="left" vertical="center"/>
    </xf>
    <xf numFmtId="0" fontId="32" fillId="12" borderId="64" xfId="0" applyFont="1" applyFill="1" applyBorder="1" applyAlignment="1">
      <alignment horizontal="center"/>
    </xf>
    <xf numFmtId="0" fontId="32" fillId="12" borderId="65" xfId="0" applyFont="1" applyFill="1" applyBorder="1" applyAlignment="1">
      <alignment horizontal="center"/>
    </xf>
    <xf numFmtId="0" fontId="37" fillId="17" borderId="39" xfId="0" applyFont="1" applyFill="1" applyBorder="1" applyAlignment="1">
      <alignment horizontal="center" vertical="center" textRotation="90" wrapText="1"/>
    </xf>
    <xf numFmtId="0" fontId="37" fillId="17" borderId="41" xfId="0" applyFont="1" applyFill="1" applyBorder="1" applyAlignment="1">
      <alignment horizontal="center" vertical="center" textRotation="90" wrapText="1"/>
    </xf>
    <xf numFmtId="0" fontId="22" fillId="17" borderId="36" xfId="0" applyFont="1" applyFill="1" applyBorder="1" applyAlignment="1">
      <alignment horizontal="center" vertical="center" wrapText="1"/>
    </xf>
    <xf numFmtId="0" fontId="22" fillId="17" borderId="63" xfId="0" applyFont="1" applyFill="1" applyBorder="1" applyAlignment="1">
      <alignment horizontal="center" vertical="center" textRotation="90" wrapText="1"/>
    </xf>
    <xf numFmtId="0" fontId="22" fillId="17" borderId="57" xfId="0" applyFont="1" applyFill="1" applyBorder="1" applyAlignment="1">
      <alignment horizontal="center" vertical="center" textRotation="90" wrapText="1"/>
    </xf>
    <xf numFmtId="0" fontId="24" fillId="12" borderId="0" xfId="0" applyFont="1" applyFill="1" applyBorder="1" applyAlignment="1">
      <alignment horizontal="center" vertical="center"/>
    </xf>
    <xf numFmtId="0" fontId="37" fillId="17" borderId="38" xfId="0" applyFont="1" applyFill="1" applyBorder="1" applyAlignment="1">
      <alignment horizontal="center" vertical="center" textRotation="90" wrapText="1"/>
    </xf>
    <xf numFmtId="0" fontId="37" fillId="17" borderId="40" xfId="0" applyFont="1" applyFill="1" applyBorder="1" applyAlignment="1">
      <alignment horizontal="center" vertical="center" textRotation="90" wrapText="1"/>
    </xf>
    <xf numFmtId="0" fontId="37" fillId="17" borderId="14" xfId="0" applyFont="1" applyFill="1" applyBorder="1" applyAlignment="1">
      <alignment horizontal="center" vertical="center" textRotation="90" wrapText="1"/>
    </xf>
    <xf numFmtId="0" fontId="37" fillId="17" borderId="15" xfId="0" applyFont="1" applyFill="1" applyBorder="1" applyAlignment="1">
      <alignment horizontal="center" vertical="center" textRotation="90" wrapText="1"/>
    </xf>
    <xf numFmtId="0" fontId="16" fillId="15" borderId="27" xfId="0" applyFont="1" applyFill="1" applyBorder="1" applyAlignment="1">
      <alignment horizontal="center" vertical="center"/>
    </xf>
    <xf numFmtId="0" fontId="16" fillId="15" borderId="29" xfId="0" applyFont="1" applyFill="1" applyBorder="1" applyAlignment="1">
      <alignment horizontal="center" vertical="center"/>
    </xf>
    <xf numFmtId="0" fontId="22" fillId="17" borderId="55" xfId="0" applyFont="1" applyFill="1" applyBorder="1" applyAlignment="1">
      <alignment horizontal="center" vertical="center" wrapText="1"/>
    </xf>
    <xf numFmtId="0" fontId="22" fillId="17" borderId="38" xfId="0" applyFont="1" applyFill="1" applyBorder="1" applyAlignment="1">
      <alignment horizontal="center" vertical="center" textRotation="90" wrapText="1"/>
    </xf>
    <xf numFmtId="0" fontId="22" fillId="17" borderId="40" xfId="0" applyFont="1" applyFill="1" applyBorder="1" applyAlignment="1">
      <alignment horizontal="center" vertical="center" textRotation="90" wrapText="1"/>
    </xf>
    <xf numFmtId="0" fontId="19" fillId="0" borderId="0" xfId="0" applyFont="1" applyBorder="1" applyAlignment="1">
      <alignment horizontal="left" vertical="center"/>
    </xf>
    <xf numFmtId="0" fontId="37" fillId="17" borderId="65" xfId="0" applyFont="1" applyFill="1" applyBorder="1" applyAlignment="1">
      <alignment horizontal="center" vertical="center" textRotation="90" wrapText="1"/>
    </xf>
    <xf numFmtId="0" fontId="37" fillId="17" borderId="62" xfId="0" applyFont="1" applyFill="1" applyBorder="1" applyAlignment="1">
      <alignment horizontal="center" vertical="center" textRotation="90" wrapText="1"/>
    </xf>
    <xf numFmtId="0" fontId="24" fillId="0" borderId="0" xfId="0" applyFont="1" applyFill="1" applyBorder="1" applyAlignment="1">
      <alignment horizontal="center" vertical="center"/>
    </xf>
    <xf numFmtId="0" fontId="24" fillId="0" borderId="0" xfId="0" applyFont="1" applyAlignment="1">
      <alignment horizontal="center"/>
    </xf>
    <xf numFmtId="3" fontId="37" fillId="0" borderId="43" xfId="2" applyNumberFormat="1" applyFont="1" applyBorder="1" applyAlignment="1">
      <alignment horizontal="left" vertical="center" wrapText="1"/>
    </xf>
    <xf numFmtId="3" fontId="37" fillId="0" borderId="44" xfId="2" applyNumberFormat="1" applyFont="1" applyBorder="1" applyAlignment="1">
      <alignment horizontal="left" vertical="center" wrapText="1"/>
    </xf>
    <xf numFmtId="3" fontId="39" fillId="0" borderId="35" xfId="2" applyNumberFormat="1" applyFont="1" applyBorder="1" applyAlignment="1">
      <alignment horizontal="center" vertical="center" wrapText="1"/>
    </xf>
    <xf numFmtId="3" fontId="39" fillId="0" borderId="36" xfId="2" applyNumberFormat="1" applyFont="1" applyBorder="1" applyAlignment="1">
      <alignment horizontal="center" vertical="center" wrapText="1"/>
    </xf>
    <xf numFmtId="3" fontId="39" fillId="0" borderId="37" xfId="2" applyNumberFormat="1" applyFont="1" applyBorder="1" applyAlignment="1">
      <alignment horizontal="center" vertical="center" wrapText="1"/>
    </xf>
    <xf numFmtId="3" fontId="22" fillId="0" borderId="35" xfId="2" applyNumberFormat="1" applyFont="1" applyBorder="1" applyAlignment="1">
      <alignment horizontal="center" vertical="center" wrapText="1"/>
    </xf>
    <xf numFmtId="3" fontId="22" fillId="0" borderId="36" xfId="2" applyNumberFormat="1" applyFont="1" applyBorder="1" applyAlignment="1">
      <alignment horizontal="center" vertical="center" wrapText="1"/>
    </xf>
    <xf numFmtId="3" fontId="22" fillId="0" borderId="37" xfId="2" applyNumberFormat="1" applyFont="1" applyBorder="1" applyAlignment="1">
      <alignment horizontal="center" vertical="center" wrapText="1"/>
    </xf>
    <xf numFmtId="3" fontId="22" fillId="0" borderId="56" xfId="2" applyNumberFormat="1" applyFont="1" applyBorder="1" applyAlignment="1">
      <alignment horizontal="center" vertical="center" wrapText="1"/>
    </xf>
    <xf numFmtId="0" fontId="16" fillId="6" borderId="23" xfId="0" applyFont="1" applyFill="1" applyBorder="1" applyAlignment="1">
      <alignment horizontal="left" vertical="center" wrapText="1"/>
    </xf>
    <xf numFmtId="0" fontId="16" fillId="6" borderId="0" xfId="0" applyFont="1" applyFill="1" applyBorder="1" applyAlignment="1">
      <alignment horizontal="left" vertical="center" wrapText="1"/>
    </xf>
    <xf numFmtId="10" fontId="16" fillId="7" borderId="22" xfId="0" applyNumberFormat="1" applyFont="1" applyFill="1" applyBorder="1" applyAlignment="1">
      <alignment horizontal="left" wrapText="1"/>
    </xf>
    <xf numFmtId="0" fontId="52" fillId="0" borderId="53" xfId="0" applyFont="1" applyBorder="1" applyAlignment="1">
      <alignment horizontal="center" vertical="center"/>
    </xf>
    <xf numFmtId="0" fontId="52" fillId="0" borderId="25" xfId="0" applyFont="1" applyBorder="1" applyAlignment="1">
      <alignment horizontal="center" vertical="center"/>
    </xf>
    <xf numFmtId="0" fontId="52" fillId="0" borderId="26" xfId="0" applyFont="1" applyBorder="1" applyAlignment="1">
      <alignment horizontal="center" vertical="center"/>
    </xf>
    <xf numFmtId="0" fontId="52" fillId="0" borderId="27" xfId="0" applyFont="1" applyBorder="1" applyAlignment="1">
      <alignment horizontal="center" vertical="center"/>
    </xf>
    <xf numFmtId="0" fontId="52" fillId="0" borderId="30" xfId="0" applyFont="1" applyBorder="1" applyAlignment="1">
      <alignment horizontal="center" vertical="center"/>
    </xf>
    <xf numFmtId="0" fontId="52" fillId="0" borderId="31" xfId="0" applyFont="1" applyBorder="1" applyAlignment="1">
      <alignment horizontal="center" vertical="center"/>
    </xf>
    <xf numFmtId="0" fontId="52" fillId="0" borderId="32" xfId="0" applyFont="1" applyBorder="1" applyAlignment="1">
      <alignment horizontal="center" vertical="center"/>
    </xf>
    <xf numFmtId="0" fontId="46" fillId="0" borderId="69" xfId="0" applyFont="1" applyBorder="1" applyAlignment="1">
      <alignment horizontal="center" vertical="center" wrapText="1"/>
    </xf>
    <xf numFmtId="0" fontId="46" fillId="0" borderId="75" xfId="0" applyFont="1" applyBorder="1" applyAlignment="1">
      <alignment horizontal="center" vertical="center" wrapText="1"/>
    </xf>
    <xf numFmtId="0" fontId="46" fillId="0" borderId="76" xfId="0" applyFont="1" applyBorder="1" applyAlignment="1">
      <alignment horizontal="center" vertical="center" wrapText="1"/>
    </xf>
    <xf numFmtId="0" fontId="46" fillId="0" borderId="14" xfId="0" applyFont="1" applyBorder="1" applyAlignment="1">
      <alignment horizontal="center" vertical="center" wrapText="1"/>
    </xf>
    <xf numFmtId="0" fontId="46" fillId="0" borderId="33" xfId="0" applyFont="1" applyBorder="1" applyAlignment="1">
      <alignment horizontal="center" vertical="center" wrapText="1"/>
    </xf>
    <xf numFmtId="0" fontId="46" fillId="0" borderId="15" xfId="0" applyFont="1" applyBorder="1" applyAlignment="1">
      <alignment horizontal="center" vertical="center" wrapText="1"/>
    </xf>
    <xf numFmtId="0" fontId="46" fillId="0" borderId="27" xfId="0" applyFont="1" applyBorder="1" applyAlignment="1">
      <alignment horizontal="center" vertical="center" wrapText="1"/>
    </xf>
    <xf numFmtId="0" fontId="46" fillId="0" borderId="29" xfId="0" applyFont="1" applyBorder="1" applyAlignment="1">
      <alignment horizontal="center" vertical="center" wrapText="1"/>
    </xf>
    <xf numFmtId="0" fontId="46" fillId="0" borderId="32" xfId="0" applyFont="1" applyBorder="1" applyAlignment="1">
      <alignment horizontal="center" vertical="center" wrapText="1"/>
    </xf>
  </cellXfs>
  <cellStyles count="3">
    <cellStyle name="Millares" xfId="1" builtinId="3"/>
    <cellStyle name="Normal" xfId="0" builtinId="0"/>
    <cellStyle name="Normal 2" xfId="2"/>
  </cellStyles>
  <dxfs count="389">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font>
        <b/>
        <i val="0"/>
        <strike val="0"/>
        <condense val="0"/>
        <extend val="0"/>
        <outline val="0"/>
        <shadow val="0"/>
        <u val="none"/>
        <vertAlign val="baseline"/>
        <sz val="11"/>
        <color theme="1"/>
        <name val="Calibri"/>
        <scheme val="minor"/>
      </font>
      <fill>
        <patternFill patternType="solid">
          <fgColor indexed="64"/>
          <bgColor theme="7" tint="-0.249977111117893"/>
        </patternFill>
      </fill>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theme="1"/>
        <name val="Times New Roman"/>
        <scheme val="none"/>
      </font>
      <fill>
        <patternFill patternType="solid">
          <fgColor indexed="64"/>
          <bgColor theme="7" tint="-0.249977111117893"/>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scheme val="none"/>
      </font>
      <fill>
        <patternFill patternType="solid">
          <fgColor indexed="64"/>
          <bgColor theme="7" tint="-0.249977111117893"/>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Times New Roman"/>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Times New Roman"/>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Times New Roman"/>
        <scheme val="none"/>
      </font>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Times New Roman"/>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Times New Roman"/>
        <scheme val="none"/>
      </font>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Times New Roman"/>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Times New Roman"/>
        <scheme val="none"/>
      </font>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Times New Roman"/>
        <scheme val="none"/>
      </font>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theme="1"/>
        <name val="Times New Roman"/>
        <scheme val="none"/>
      </font>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bottom style="thin">
          <color indexed="64"/>
        </bottom>
      </border>
    </dxf>
    <dxf>
      <fill>
        <patternFill>
          <fgColor indexed="64"/>
          <bgColor theme="0" tint="-0.34998626667073579"/>
        </patternFill>
      </fill>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microsoft.com/office/2007/relationships/slicerCache" Target="slicerCaches/slicerCache5.xml"/><Relationship Id="rId3" Type="http://schemas.openxmlformats.org/officeDocument/2006/relationships/worksheet" Target="worksheets/sheet3.xml"/><Relationship Id="rId21" Type="http://schemas.openxmlformats.org/officeDocument/2006/relationships/pivotCacheDefinition" Target="pivotCache/pivotCacheDefinition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microsoft.com/office/2007/relationships/slicerCache" Target="slicerCaches/slicerCache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07/relationships/slicerCache" Target="slicerCaches/slicerCache3.xml"/><Relationship Id="rId5" Type="http://schemas.openxmlformats.org/officeDocument/2006/relationships/worksheet" Target="worksheets/sheet5.xml"/><Relationship Id="rId15" Type="http://schemas.openxmlformats.org/officeDocument/2006/relationships/worksheet" Target="worksheets/sheet15.xml"/><Relationship Id="rId23" Type="http://schemas.microsoft.com/office/2007/relationships/slicerCache" Target="slicerCaches/slicerCache2.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microsoft.com/office/2007/relationships/slicerCache" Target="slicerCaches/slicerCache1.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_rels/drawing2.xml.rels><?xml version="1.0" encoding="UTF-8" standalone="yes"?>
<Relationships xmlns="http://schemas.openxmlformats.org/package/2006/relationships"><Relationship Id="rId1" Type="http://schemas.openxmlformats.org/officeDocument/2006/relationships/image" Target="../media/image1.tmp"/></Relationships>
</file>

<file path=xl/drawings/_rels/drawing3.xml.rels><?xml version="1.0" encoding="UTF-8" standalone="yes"?>
<Relationships xmlns="http://schemas.openxmlformats.org/package/2006/relationships"><Relationship Id="rId1" Type="http://schemas.openxmlformats.org/officeDocument/2006/relationships/image" Target="../media/image1.tmp"/></Relationships>
</file>

<file path=xl/drawings/_rels/drawing4.xml.rels><?xml version="1.0" encoding="UTF-8" standalone="yes"?>
<Relationships xmlns="http://schemas.openxmlformats.org/package/2006/relationships"><Relationship Id="rId1" Type="http://schemas.openxmlformats.org/officeDocument/2006/relationships/image" Target="../media/image1.tmp"/></Relationships>
</file>

<file path=xl/drawings/_rels/drawing5.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1</xdr:row>
      <xdr:rowOff>19050</xdr:rowOff>
    </xdr:from>
    <xdr:to>
      <xdr:col>2</xdr:col>
      <xdr:colOff>1548093</xdr:colOff>
      <xdr:row>6</xdr:row>
      <xdr:rowOff>51360</xdr:rowOff>
    </xdr:to>
    <xdr:pic>
      <xdr:nvPicPr>
        <xdr:cNvPr id="3" name="Imagen 2" descr="Recorte de pantalla">
          <a:extLst>
            <a:ext uri="{FF2B5EF4-FFF2-40B4-BE49-F238E27FC236}">
              <a16:creationId xmlns="" xmlns:a16="http://schemas.microsoft.com/office/drawing/2014/main" id="{5C0818C9-4541-4C81-8253-FBA92E8DD1C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219075"/>
          <a:ext cx="4500843" cy="9848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109818</xdr:colOff>
      <xdr:row>2</xdr:row>
      <xdr:rowOff>603810</xdr:rowOff>
    </xdr:to>
    <xdr:pic>
      <xdr:nvPicPr>
        <xdr:cNvPr id="2" name="Imagen 1" descr="Recorte de pantalla">
          <a:extLst>
            <a:ext uri="{FF2B5EF4-FFF2-40B4-BE49-F238E27FC236}">
              <a16:creationId xmlns="" xmlns:a16="http://schemas.microsoft.com/office/drawing/2014/main" id="{5C0818C9-4541-4C81-8253-FBA92E8DD1C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4500843" cy="98481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13608</xdr:colOff>
      <xdr:row>0</xdr:row>
      <xdr:rowOff>27214</xdr:rowOff>
    </xdr:from>
    <xdr:to>
      <xdr:col>3</xdr:col>
      <xdr:colOff>394535</xdr:colOff>
      <xdr:row>5</xdr:row>
      <xdr:rowOff>64772</xdr:rowOff>
    </xdr:to>
    <xdr:pic>
      <xdr:nvPicPr>
        <xdr:cNvPr id="2" name="Imagen 1" descr="Recorte de pantalla">
          <a:extLst>
            <a:ext uri="{FF2B5EF4-FFF2-40B4-BE49-F238E27FC236}">
              <a16:creationId xmlns="" xmlns:a16="http://schemas.microsoft.com/office/drawing/2014/main" id="{5C0818C9-4541-4C81-8253-FBA92E8DD1C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608" y="27214"/>
          <a:ext cx="4680784" cy="105809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15875</xdr:colOff>
      <xdr:row>0</xdr:row>
      <xdr:rowOff>0</xdr:rowOff>
    </xdr:from>
    <xdr:to>
      <xdr:col>14</xdr:col>
      <xdr:colOff>728943</xdr:colOff>
      <xdr:row>2</xdr:row>
      <xdr:rowOff>660960</xdr:rowOff>
    </xdr:to>
    <xdr:pic>
      <xdr:nvPicPr>
        <xdr:cNvPr id="2" name="Imagen 1" descr="Recorte de pantalla">
          <a:extLst>
            <a:ext uri="{FF2B5EF4-FFF2-40B4-BE49-F238E27FC236}">
              <a16:creationId xmlns="" xmlns:a16="http://schemas.microsoft.com/office/drawing/2014/main" id="{5C0818C9-4541-4C81-8253-FBA92E8DD1C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875" y="0"/>
          <a:ext cx="4523068" cy="97846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50800</xdr:colOff>
      <xdr:row>1</xdr:row>
      <xdr:rowOff>31750</xdr:rowOff>
    </xdr:from>
    <xdr:to>
      <xdr:col>6</xdr:col>
      <xdr:colOff>40395</xdr:colOff>
      <xdr:row>9</xdr:row>
      <xdr:rowOff>20681</xdr:rowOff>
    </xdr:to>
    <xdr:pic>
      <xdr:nvPicPr>
        <xdr:cNvPr id="2" name="Imagen 1" descr="Recorte de pantalla">
          <a:extLst>
            <a:ext uri="{FF2B5EF4-FFF2-40B4-BE49-F238E27FC236}">
              <a16:creationId xmlns="" xmlns:a16="http://schemas.microsoft.com/office/drawing/2014/main" id="{A589611A-506B-4A93-98F3-AA495D77586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5600" y="174625"/>
          <a:ext cx="5561720" cy="117320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1</xdr:col>
      <xdr:colOff>3371850</xdr:colOff>
      <xdr:row>4</xdr:row>
      <xdr:rowOff>180975</xdr:rowOff>
    </xdr:from>
    <xdr:to>
      <xdr:col>2</xdr:col>
      <xdr:colOff>990600</xdr:colOff>
      <xdr:row>17</xdr:row>
      <xdr:rowOff>104775</xdr:rowOff>
    </xdr:to>
    <mc:AlternateContent xmlns:mc="http://schemas.openxmlformats.org/markup-compatibility/2006" xmlns:sle15="http://schemas.microsoft.com/office/drawing/2012/slicer">
      <mc:Choice Requires="sle15">
        <xdr:graphicFrame macro="">
          <xdr:nvGraphicFramePr>
            <xdr:cNvPr id="2" name="Cod. Imputable">
              <a:extLst>
                <a:ext uri="{FF2B5EF4-FFF2-40B4-BE49-F238E27FC236}">
                  <a16:creationId xmlns="" xmlns:a16="http://schemas.microsoft.com/office/drawing/2014/main" id="{00000000-0008-0000-0200-000002000000}"/>
                </a:ext>
              </a:extLst>
            </xdr:cNvPr>
            <xdr:cNvGraphicFramePr/>
          </xdr:nvGraphicFramePr>
          <xdr:xfrm>
            <a:off x="0" y="0"/>
            <a:ext cx="0" cy="0"/>
          </xdr:xfrm>
          <a:graphic>
            <a:graphicData uri="http://schemas.microsoft.com/office/drawing/2010/slicer">
              <sle:slicer xmlns:sle="http://schemas.microsoft.com/office/drawing/2010/slicer" name="Cod. Imputable"/>
            </a:graphicData>
          </a:graphic>
        </xdr:graphicFrame>
      </mc:Choice>
      <mc:Fallback xmlns="">
        <xdr:sp macro="" textlink="">
          <xdr:nvSpPr>
            <xdr:cNvPr id="0" name=""/>
            <xdr:cNvSpPr>
              <a:spLocks noTextEdit="1"/>
            </xdr:cNvSpPr>
          </xdr:nvSpPr>
          <xdr:spPr>
            <a:xfrm>
              <a:off x="4543425" y="1276350"/>
              <a:ext cx="1828800" cy="2524125"/>
            </a:xfrm>
            <a:prstGeom prst="rect">
              <a:avLst/>
            </a:prstGeom>
            <a:solidFill>
              <a:prstClr val="white"/>
            </a:solidFill>
            <a:ln w="1">
              <a:solidFill>
                <a:prstClr val="green"/>
              </a:solidFill>
            </a:ln>
          </xdr:spPr>
          <xdr:txBody>
            <a:bodyPr vertOverflow="clip" horzOverflow="clip"/>
            <a:lstStyle/>
            <a:p>
              <a:r>
                <a:rPr lang="es-AR" sz="1100"/>
                <a:t>Esta forma representa una segmentación de datos de tabla. La segmentación de datos de tabla se admite en Excel 2013 o versiones posteriores.
Si la forma se modificó en una versión anterior de Excel o si el libro se guardó en Excel 2007 o una versión anterior, no se puede usar la segmentación de datos.</a:t>
              </a:r>
            </a:p>
          </xdr:txBody>
        </xdr:sp>
      </mc:Fallback>
    </mc:AlternateContent>
    <xdr:clientData/>
  </xdr:twoCellAnchor>
  <xdr:twoCellAnchor editAs="absolute">
    <xdr:from>
      <xdr:col>2</xdr:col>
      <xdr:colOff>1247775</xdr:colOff>
      <xdr:row>6</xdr:row>
      <xdr:rowOff>171450</xdr:rowOff>
    </xdr:from>
    <xdr:to>
      <xdr:col>3</xdr:col>
      <xdr:colOff>1619250</xdr:colOff>
      <xdr:row>19</xdr:row>
      <xdr:rowOff>95250</xdr:rowOff>
    </xdr:to>
    <mc:AlternateContent xmlns:mc="http://schemas.openxmlformats.org/markup-compatibility/2006" xmlns:sle15="http://schemas.microsoft.com/office/drawing/2012/slicer">
      <mc:Choice Requires="sle15">
        <xdr:graphicFrame macro="">
          <xdr:nvGraphicFramePr>
            <xdr:cNvPr id="3" name="Descripción Principal">
              <a:extLst>
                <a:ext uri="{FF2B5EF4-FFF2-40B4-BE49-F238E27FC236}">
                  <a16:creationId xmlns="" xmlns:a16="http://schemas.microsoft.com/office/drawing/2014/main" id="{00000000-0008-0000-0200-000003000000}"/>
                </a:ext>
              </a:extLst>
            </xdr:cNvPr>
            <xdr:cNvGraphicFramePr/>
          </xdr:nvGraphicFramePr>
          <xdr:xfrm>
            <a:off x="0" y="0"/>
            <a:ext cx="0" cy="0"/>
          </xdr:xfrm>
          <a:graphic>
            <a:graphicData uri="http://schemas.microsoft.com/office/drawing/2010/slicer">
              <sle:slicer xmlns:sle="http://schemas.microsoft.com/office/drawing/2010/slicer" name="Descripción Principal"/>
            </a:graphicData>
          </a:graphic>
        </xdr:graphicFrame>
      </mc:Choice>
      <mc:Fallback xmlns="">
        <xdr:sp macro="" textlink="">
          <xdr:nvSpPr>
            <xdr:cNvPr id="0" name=""/>
            <xdr:cNvSpPr>
              <a:spLocks noTextEdit="1"/>
            </xdr:cNvSpPr>
          </xdr:nvSpPr>
          <xdr:spPr>
            <a:xfrm>
              <a:off x="6629400" y="1666875"/>
              <a:ext cx="1828800" cy="2524125"/>
            </a:xfrm>
            <a:prstGeom prst="rect">
              <a:avLst/>
            </a:prstGeom>
            <a:solidFill>
              <a:prstClr val="white"/>
            </a:solidFill>
            <a:ln w="1">
              <a:solidFill>
                <a:prstClr val="green"/>
              </a:solidFill>
            </a:ln>
          </xdr:spPr>
          <xdr:txBody>
            <a:bodyPr vertOverflow="clip" horzOverflow="clip"/>
            <a:lstStyle/>
            <a:p>
              <a:r>
                <a:rPr lang="es-AR" sz="1100"/>
                <a:t>Esta forma representa una segmentación de datos de tabla. La segmentación de datos de tabla se admite en Excel 2013 o versiones posteriores.
Si la forma se modificó en una versión anterior de Excel o si el libro se guardó en Excel 2007 o una versión anterior, no se puede usar la segmentación de datos.</a:t>
              </a:r>
            </a:p>
          </xdr:txBody>
        </xdr:sp>
      </mc:Fallback>
    </mc:AlternateContent>
    <xdr:clientData/>
  </xdr:twoCellAnchor>
  <xdr:twoCellAnchor editAs="absolute">
    <xdr:from>
      <xdr:col>3</xdr:col>
      <xdr:colOff>2133600</xdr:colOff>
      <xdr:row>7</xdr:row>
      <xdr:rowOff>57150</xdr:rowOff>
    </xdr:from>
    <xdr:to>
      <xdr:col>3</xdr:col>
      <xdr:colOff>3962400</xdr:colOff>
      <xdr:row>19</xdr:row>
      <xdr:rowOff>180975</xdr:rowOff>
    </xdr:to>
    <mc:AlternateContent xmlns:mc="http://schemas.openxmlformats.org/markup-compatibility/2006" xmlns:sle15="http://schemas.microsoft.com/office/drawing/2012/slicer">
      <mc:Choice Requires="sle15">
        <xdr:graphicFrame macro="">
          <xdr:nvGraphicFramePr>
            <xdr:cNvPr id="4" name="Descripcion  Parcial">
              <a:extLst>
                <a:ext uri="{FF2B5EF4-FFF2-40B4-BE49-F238E27FC236}">
                  <a16:creationId xmlns="" xmlns:a16="http://schemas.microsoft.com/office/drawing/2014/main" id="{00000000-0008-0000-0200-000004000000}"/>
                </a:ext>
              </a:extLst>
            </xdr:cNvPr>
            <xdr:cNvGraphicFramePr/>
          </xdr:nvGraphicFramePr>
          <xdr:xfrm>
            <a:off x="0" y="0"/>
            <a:ext cx="0" cy="0"/>
          </xdr:xfrm>
          <a:graphic>
            <a:graphicData uri="http://schemas.microsoft.com/office/drawing/2010/slicer">
              <sle:slicer xmlns:sle="http://schemas.microsoft.com/office/drawing/2010/slicer" name="Descripcion  Parcial"/>
            </a:graphicData>
          </a:graphic>
        </xdr:graphicFrame>
      </mc:Choice>
      <mc:Fallback xmlns="">
        <xdr:sp macro="" textlink="">
          <xdr:nvSpPr>
            <xdr:cNvPr id="0" name=""/>
            <xdr:cNvSpPr>
              <a:spLocks noTextEdit="1"/>
            </xdr:cNvSpPr>
          </xdr:nvSpPr>
          <xdr:spPr>
            <a:xfrm>
              <a:off x="8972550" y="1752600"/>
              <a:ext cx="1828800" cy="2524125"/>
            </a:xfrm>
            <a:prstGeom prst="rect">
              <a:avLst/>
            </a:prstGeom>
            <a:solidFill>
              <a:prstClr val="white"/>
            </a:solidFill>
            <a:ln w="1">
              <a:solidFill>
                <a:prstClr val="green"/>
              </a:solidFill>
            </a:ln>
          </xdr:spPr>
          <xdr:txBody>
            <a:bodyPr vertOverflow="clip" horzOverflow="clip"/>
            <a:lstStyle/>
            <a:p>
              <a:r>
                <a:rPr lang="es-AR" sz="1100"/>
                <a:t>Esta forma representa una segmentación de datos de tabla. La segmentación de datos de tabla se admite en Excel 2013 o versiones posteriores.
Si la forma se modificó en una versión anterior de Excel o si el libro se guardó en Excel 2007 o una versión anterior, no se puede usar la segmentación de datos.</a:t>
              </a:r>
            </a:p>
          </xdr:txBody>
        </xdr:sp>
      </mc:Fallback>
    </mc:AlternateContent>
    <xdr:clientData/>
  </xdr:twoCellAnchor>
  <xdr:twoCellAnchor editAs="absolute">
    <xdr:from>
      <xdr:col>3</xdr:col>
      <xdr:colOff>3971925</xdr:colOff>
      <xdr:row>7</xdr:row>
      <xdr:rowOff>152400</xdr:rowOff>
    </xdr:from>
    <xdr:to>
      <xdr:col>5</xdr:col>
      <xdr:colOff>790575</xdr:colOff>
      <xdr:row>20</xdr:row>
      <xdr:rowOff>76200</xdr:rowOff>
    </xdr:to>
    <mc:AlternateContent xmlns:mc="http://schemas.openxmlformats.org/markup-compatibility/2006" xmlns:sle15="http://schemas.microsoft.com/office/drawing/2012/slicer">
      <mc:Choice Requires="sle15">
        <xdr:graphicFrame macro="">
          <xdr:nvGraphicFramePr>
            <xdr:cNvPr id="5" name="Descripcion Cod. Sub-Parcial">
              <a:extLst>
                <a:ext uri="{FF2B5EF4-FFF2-40B4-BE49-F238E27FC236}">
                  <a16:creationId xmlns="" xmlns:a16="http://schemas.microsoft.com/office/drawing/2014/main" id="{00000000-0008-0000-0200-000005000000}"/>
                </a:ext>
              </a:extLst>
            </xdr:cNvPr>
            <xdr:cNvGraphicFramePr/>
          </xdr:nvGraphicFramePr>
          <xdr:xfrm>
            <a:off x="0" y="0"/>
            <a:ext cx="0" cy="0"/>
          </xdr:xfrm>
          <a:graphic>
            <a:graphicData uri="http://schemas.microsoft.com/office/drawing/2010/slicer">
              <sle:slicer xmlns:sle="http://schemas.microsoft.com/office/drawing/2010/slicer" name="Descripcion Cod. Sub-Parcial"/>
            </a:graphicData>
          </a:graphic>
        </xdr:graphicFrame>
      </mc:Choice>
      <mc:Fallback xmlns="">
        <xdr:sp macro="" textlink="">
          <xdr:nvSpPr>
            <xdr:cNvPr id="0" name=""/>
            <xdr:cNvSpPr>
              <a:spLocks noTextEdit="1"/>
            </xdr:cNvSpPr>
          </xdr:nvSpPr>
          <xdr:spPr>
            <a:xfrm>
              <a:off x="10810875" y="1847850"/>
              <a:ext cx="1828800" cy="2524125"/>
            </a:xfrm>
            <a:prstGeom prst="rect">
              <a:avLst/>
            </a:prstGeom>
            <a:solidFill>
              <a:prstClr val="white"/>
            </a:solidFill>
            <a:ln w="1">
              <a:solidFill>
                <a:prstClr val="green"/>
              </a:solidFill>
            </a:ln>
          </xdr:spPr>
          <xdr:txBody>
            <a:bodyPr vertOverflow="clip" horzOverflow="clip"/>
            <a:lstStyle/>
            <a:p>
              <a:r>
                <a:rPr lang="es-AR" sz="1100"/>
                <a:t>Esta forma representa una segmentación de datos de tabla. La segmentación de datos de tabla se admite en Excel 2013 o versiones posteriores.
Si la forma se modificó en una versión anterior de Excel o si el libro se guardó en Excel 2007 o una versión anterior, no se puede usar la segmentación de datos.</a:t>
              </a:r>
            </a:p>
          </xdr:txBody>
        </xdr:sp>
      </mc:Fallback>
    </mc:AlternateContent>
    <xdr:clientData/>
  </xdr:twoCellAnchor>
  <xdr:twoCellAnchor editAs="absolute">
    <xdr:from>
      <xdr:col>5</xdr:col>
      <xdr:colOff>1400175</xdr:colOff>
      <xdr:row>7</xdr:row>
      <xdr:rowOff>180975</xdr:rowOff>
    </xdr:from>
    <xdr:to>
      <xdr:col>5</xdr:col>
      <xdr:colOff>3228975</xdr:colOff>
      <xdr:row>20</xdr:row>
      <xdr:rowOff>104775</xdr:rowOff>
    </xdr:to>
    <mc:AlternateContent xmlns:mc="http://schemas.openxmlformats.org/markup-compatibility/2006" xmlns:sle15="http://schemas.microsoft.com/office/drawing/2012/slicer">
      <mc:Choice Requires="sle15">
        <xdr:graphicFrame macro="">
          <xdr:nvGraphicFramePr>
            <xdr:cNvPr id="6" name="Descripcion Detalle">
              <a:extLst>
                <a:ext uri="{FF2B5EF4-FFF2-40B4-BE49-F238E27FC236}">
                  <a16:creationId xmlns="" xmlns:a16="http://schemas.microsoft.com/office/drawing/2014/main" id="{00000000-0008-0000-0200-000006000000}"/>
                </a:ext>
              </a:extLst>
            </xdr:cNvPr>
            <xdr:cNvGraphicFramePr/>
          </xdr:nvGraphicFramePr>
          <xdr:xfrm>
            <a:off x="0" y="0"/>
            <a:ext cx="0" cy="0"/>
          </xdr:xfrm>
          <a:graphic>
            <a:graphicData uri="http://schemas.microsoft.com/office/drawing/2010/slicer">
              <sle:slicer xmlns:sle="http://schemas.microsoft.com/office/drawing/2010/slicer" name="Descripcion Detalle"/>
            </a:graphicData>
          </a:graphic>
        </xdr:graphicFrame>
      </mc:Choice>
      <mc:Fallback xmlns="">
        <xdr:sp macro="" textlink="">
          <xdr:nvSpPr>
            <xdr:cNvPr id="0" name=""/>
            <xdr:cNvSpPr>
              <a:spLocks noTextEdit="1"/>
            </xdr:cNvSpPr>
          </xdr:nvSpPr>
          <xdr:spPr>
            <a:xfrm>
              <a:off x="13249275" y="1876425"/>
              <a:ext cx="1828800" cy="2524125"/>
            </a:xfrm>
            <a:prstGeom prst="rect">
              <a:avLst/>
            </a:prstGeom>
            <a:solidFill>
              <a:prstClr val="white"/>
            </a:solidFill>
            <a:ln w="1">
              <a:solidFill>
                <a:prstClr val="green"/>
              </a:solidFill>
            </a:ln>
          </xdr:spPr>
          <xdr:txBody>
            <a:bodyPr vertOverflow="clip" horzOverflow="clip"/>
            <a:lstStyle/>
            <a:p>
              <a:r>
                <a:rPr lang="es-AR" sz="1100"/>
                <a:t>Esta forma representa una segmentación de datos de tabla. La segmentación de datos de tabla se admite en Excel 2013 o versiones posteriores.
Si la forma se modificó en una versión anterior de Excel o si el libro se guardó en Excel 2007 o una versión anterior, no se puede usar la segmentación de datos.</a:t>
              </a:r>
            </a:p>
          </xdr:txBody>
        </xdr:sp>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uario\Descargas\BASE%20controlada%20SAF%20ORIGINAL%2002-07-2021-%20162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uario\Descargas\F.3%20Y%20F.3%20BIS%20-%20ESTRUCTURA%20PROGRAMATICA%20Y%20MODIFICACIONES%20EST.%20PROGRAMATICA%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4"/>
      <sheetName val="Hoja1"/>
      <sheetName val="Hoja9"/>
      <sheetName val="Hoja10"/>
      <sheetName val="Control Analitico"/>
      <sheetName val="control gastos"/>
      <sheetName val="Control Recursos"/>
      <sheetName val="Gastos"/>
      <sheetName val="Recursos"/>
      <sheetName val="Hoja6"/>
      <sheetName val="Tabla Rec. X Rubro"/>
      <sheetName val="Observaciones"/>
      <sheetName val="41-2 errores generales"/>
    </sheetNames>
    <sheetDataSet>
      <sheetData sheetId="0"/>
      <sheetData sheetId="1"/>
      <sheetData sheetId="2"/>
      <sheetData sheetId="3"/>
      <sheetData sheetId="4"/>
      <sheetData sheetId="5"/>
      <sheetData sheetId="6"/>
      <sheetData sheetId="7">
        <row r="77">
          <cell r="AG77" t="str">
            <v>12.2.2.012</v>
          </cell>
        </row>
        <row r="78">
          <cell r="AG78" t="str">
            <v>12.2.2.012</v>
          </cell>
        </row>
        <row r="79">
          <cell r="AG79" t="str">
            <v>12.2.2.012</v>
          </cell>
        </row>
        <row r="80">
          <cell r="AG80" t="str">
            <v>12.2.2.012</v>
          </cell>
        </row>
        <row r="90">
          <cell r="AG90" t="str">
            <v>17.2.1.001</v>
          </cell>
        </row>
        <row r="91">
          <cell r="AG91" t="str">
            <v>17.2.1.001</v>
          </cell>
        </row>
        <row r="92">
          <cell r="AG92" t="str">
            <v>17.2.1.001</v>
          </cell>
        </row>
      </sheetData>
      <sheetData sheetId="8">
        <row r="1">
          <cell r="S1" t="str">
            <v>Cod. Rubro Imputable</v>
          </cell>
          <cell r="T1" t="str">
            <v>Descripcion Rubro Imputable</v>
          </cell>
        </row>
        <row r="2">
          <cell r="S2" t="str">
            <v>12.4.1.001</v>
          </cell>
          <cell r="T2" t="str">
            <v>Petroleras</v>
          </cell>
        </row>
        <row r="3">
          <cell r="S3" t="str">
            <v>12.4.1.002</v>
          </cell>
          <cell r="T3" t="str">
            <v>Gasíferas</v>
          </cell>
        </row>
        <row r="4">
          <cell r="S4" t="str">
            <v>12.2.2.012</v>
          </cell>
          <cell r="T4" t="str">
            <v>Fondo Tecnológico Productivo</v>
          </cell>
        </row>
        <row r="5">
          <cell r="S5" t="str">
            <v>17.2.1.001</v>
          </cell>
          <cell r="T5" t="str">
            <v>Ministerio del Interior y Transporte</v>
          </cell>
        </row>
        <row r="6">
          <cell r="S6" t="str">
            <v>17.2.1.004</v>
          </cell>
          <cell r="T6" t="str">
            <v>Ministerio de Salud</v>
          </cell>
        </row>
        <row r="7">
          <cell r="S7" t="str">
            <v>17.2.1.004</v>
          </cell>
          <cell r="T7" t="str">
            <v>Ministerio de Salud</v>
          </cell>
        </row>
        <row r="8">
          <cell r="S8" t="str">
            <v>17.2.1.004</v>
          </cell>
          <cell r="T8" t="str">
            <v>Ministerio de Salud</v>
          </cell>
        </row>
        <row r="9">
          <cell r="S9" t="str">
            <v>17.2.1.004</v>
          </cell>
          <cell r="T9" t="str">
            <v>Ministerio de Salud</v>
          </cell>
        </row>
        <row r="10">
          <cell r="S10" t="str">
            <v>17.2.1.004</v>
          </cell>
          <cell r="T10" t="str">
            <v>Ministerio de Salud</v>
          </cell>
        </row>
        <row r="11">
          <cell r="S11" t="str">
            <v>17.2.1.004</v>
          </cell>
          <cell r="T11" t="str">
            <v>Ministerio de Salud</v>
          </cell>
        </row>
        <row r="12">
          <cell r="S12" t="str">
            <v>17.2.1.004</v>
          </cell>
          <cell r="T12" t="str">
            <v>Ministerio de Salud</v>
          </cell>
        </row>
        <row r="13">
          <cell r="S13" t="str">
            <v>17.2.1.004</v>
          </cell>
          <cell r="T13" t="str">
            <v>Ministerio de Salud</v>
          </cell>
        </row>
        <row r="14">
          <cell r="S14" t="str">
            <v>17.2.1.004</v>
          </cell>
          <cell r="T14" t="str">
            <v>Ministerio de Salud</v>
          </cell>
        </row>
        <row r="15">
          <cell r="S15" t="str">
            <v>12.6.1.001</v>
          </cell>
          <cell r="T15" t="str">
            <v>Multas Ministerio de Trabajo</v>
          </cell>
        </row>
        <row r="16">
          <cell r="S16" t="str">
            <v>15.9.2.003</v>
          </cell>
          <cell r="T16" t="str">
            <v xml:space="preserve">ISPRO </v>
          </cell>
        </row>
        <row r="17">
          <cell r="S17" t="str">
            <v>15.9.1.001</v>
          </cell>
          <cell r="T17" t="str">
            <v>L.O.A.S</v>
          </cell>
        </row>
        <row r="18">
          <cell r="S18" t="str">
            <v>11.7.1.002</v>
          </cell>
          <cell r="T18" t="str">
            <v>Otros Tributos de Origen Nacional Ley Nº 23.548 Coparticipac</v>
          </cell>
        </row>
        <row r="19">
          <cell r="S19" t="str">
            <v>17.2.1.003</v>
          </cell>
          <cell r="T19" t="str">
            <v>Ministerio de Desarrollo Social</v>
          </cell>
        </row>
        <row r="20">
          <cell r="S20" t="str">
            <v>17.2.1.003</v>
          </cell>
          <cell r="T20" t="str">
            <v>Ministerio de Desarrollo Social</v>
          </cell>
        </row>
        <row r="21">
          <cell r="S21" t="str">
            <v>17.2.1.003</v>
          </cell>
          <cell r="T21" t="str">
            <v>Ministerio de Desarrollo Social</v>
          </cell>
        </row>
        <row r="22">
          <cell r="S22" t="str">
            <v>12.6.1.001</v>
          </cell>
          <cell r="T22" t="str">
            <v>Multas Ministerio de Trabajo</v>
          </cell>
        </row>
        <row r="23">
          <cell r="S23" t="str">
            <v>12.2.2.017</v>
          </cell>
          <cell r="T23" t="str">
            <v>Fondo Fortalecimiento -Sub. Medio Ambiente</v>
          </cell>
        </row>
        <row r="24">
          <cell r="S24" t="str">
            <v>12.2.2.020</v>
          </cell>
          <cell r="T24" t="str">
            <v>Fondo Capacitación Sub. Medio Ambiente</v>
          </cell>
        </row>
        <row r="25">
          <cell r="S25" t="str">
            <v>12.1.1.000</v>
          </cell>
          <cell r="T25" t="str">
            <v>Administrativa</v>
          </cell>
        </row>
        <row r="26">
          <cell r="S26" t="str">
            <v>12.1.9.004</v>
          </cell>
          <cell r="T26" t="str">
            <v>Tasas - Ley 2658 Fondo Pcial. de Protección Ambiental</v>
          </cell>
        </row>
        <row r="27">
          <cell r="S27" t="str">
            <v>12.6.1.009</v>
          </cell>
          <cell r="T27" t="str">
            <v>Multas Fondo de Gestión de Residuos Urbanos Sólidos</v>
          </cell>
        </row>
        <row r="28">
          <cell r="S28" t="str">
            <v>15.9.2.003</v>
          </cell>
          <cell r="T28" t="str">
            <v xml:space="preserve">ISPRO </v>
          </cell>
        </row>
        <row r="29">
          <cell r="S29" t="str">
            <v>15.9.1.001</v>
          </cell>
          <cell r="T29" t="str">
            <v>L.O.A.S</v>
          </cell>
        </row>
        <row r="30">
          <cell r="S30" t="str">
            <v>11.7.1.002</v>
          </cell>
          <cell r="T30" t="str">
            <v>Otros Tributos de Origen Nacional Ley Nº 23.548 Coparticipac</v>
          </cell>
        </row>
        <row r="31">
          <cell r="S31" t="str">
            <v>17.2.1.003</v>
          </cell>
          <cell r="T31" t="str">
            <v>Ministerio de Desarrollo Social</v>
          </cell>
        </row>
        <row r="32">
          <cell r="S32" t="str">
            <v>17.2.1.003</v>
          </cell>
          <cell r="T32" t="str">
            <v>Ministerio de Desarrollo Social</v>
          </cell>
        </row>
        <row r="33">
          <cell r="S33" t="str">
            <v>17.2.1.003</v>
          </cell>
          <cell r="T33" t="str">
            <v>Ministerio de Desarrollo Social</v>
          </cell>
        </row>
        <row r="34">
          <cell r="S34" t="str">
            <v>12.2.2.016</v>
          </cell>
          <cell r="T34" t="str">
            <v>Fondo Fortalecimiento Sec. Trabajo y SS</v>
          </cell>
        </row>
        <row r="35">
          <cell r="S35" t="str">
            <v>12.6.1.001</v>
          </cell>
          <cell r="T35" t="str">
            <v>Multas Ministerio de Trabajo</v>
          </cell>
        </row>
        <row r="36">
          <cell r="S36" t="str">
            <v>17.2.2.001</v>
          </cell>
          <cell r="T36" t="str">
            <v>Superintendencia de Riesgo de Trabajo</v>
          </cell>
        </row>
        <row r="37">
          <cell r="S37" t="str">
            <v>35.1.1.001</v>
          </cell>
          <cell r="T37" t="str">
            <v>De Cajas y Bancos de Libre Disponibilidad</v>
          </cell>
        </row>
        <row r="38">
          <cell r="S38" t="str">
            <v>12.2.2.019</v>
          </cell>
          <cell r="T38" t="str">
            <v>Fondo Capacitación Sec. Trabajo y SS</v>
          </cell>
        </row>
        <row r="39">
          <cell r="S39" t="str">
            <v>14.2.6.000</v>
          </cell>
          <cell r="T39" t="str">
            <v>Escribanía Mayor de Gobierno Honorarios</v>
          </cell>
        </row>
        <row r="40">
          <cell r="S40" t="str">
            <v>12.2.2.006</v>
          </cell>
          <cell r="T40" t="str">
            <v>Canon Hidrocarburífero</v>
          </cell>
        </row>
        <row r="41">
          <cell r="S41" t="str">
            <v>12.6.1.006</v>
          </cell>
          <cell r="T41" t="str">
            <v>Multas IESC Ley 3117</v>
          </cell>
        </row>
        <row r="42">
          <cell r="S42" t="str">
            <v>41.2.1.001</v>
          </cell>
          <cell r="T42" t="str">
            <v>Contribuciones Figurativas de la Administración Central</v>
          </cell>
        </row>
        <row r="43">
          <cell r="S43" t="str">
            <v>22.5.1.000</v>
          </cell>
          <cell r="T43" t="str">
            <v>De gobiernos provinciales</v>
          </cell>
        </row>
        <row r="44">
          <cell r="S44" t="str">
            <v>12.9.2.000</v>
          </cell>
          <cell r="T44" t="str">
            <v>IESC - Auditoría y Control</v>
          </cell>
        </row>
        <row r="45">
          <cell r="S45" t="str">
            <v>12.2.2.015</v>
          </cell>
          <cell r="T45" t="str">
            <v>Fondo Fortalecimiento I.E.S.C.</v>
          </cell>
        </row>
        <row r="46">
          <cell r="S46" t="str">
            <v>12.2.2.018</v>
          </cell>
          <cell r="T46" t="str">
            <v>Fondo Capacitación I.E.S.C.</v>
          </cell>
        </row>
        <row r="47">
          <cell r="S47" t="str">
            <v>12.2.2.099</v>
          </cell>
          <cell r="T47" t="str">
            <v>Otros</v>
          </cell>
        </row>
        <row r="48">
          <cell r="S48" t="str">
            <v>12.7.1.141</v>
          </cell>
          <cell r="T48" t="str">
            <v>Hospital Regional Rio Gallegos</v>
          </cell>
        </row>
        <row r="49">
          <cell r="S49" t="str">
            <v>12.7.1.142</v>
          </cell>
          <cell r="T49" t="str">
            <v>Hospital El Calafate</v>
          </cell>
        </row>
        <row r="50">
          <cell r="S50" t="str">
            <v>12.7.1.143</v>
          </cell>
          <cell r="T50" t="str">
            <v>Hospital Rio Turbio</v>
          </cell>
        </row>
        <row r="51">
          <cell r="S51" t="str">
            <v>12.7.1.144</v>
          </cell>
          <cell r="T51" t="str">
            <v>Hospital 28 de Noviembre</v>
          </cell>
        </row>
        <row r="52">
          <cell r="S52" t="str">
            <v>12.7.1.145</v>
          </cell>
          <cell r="T52" t="str">
            <v>Hospital de Caleta Olivia</v>
          </cell>
        </row>
        <row r="53">
          <cell r="S53" t="str">
            <v>12.7.1.146</v>
          </cell>
          <cell r="T53" t="str">
            <v>Hospital de Puerto Santa Cruz</v>
          </cell>
        </row>
        <row r="54">
          <cell r="S54" t="str">
            <v>12.7.1.147</v>
          </cell>
          <cell r="T54" t="str">
            <v>Hospital de Puerto San Julian</v>
          </cell>
        </row>
        <row r="55">
          <cell r="S55" t="str">
            <v>12.7.1.148</v>
          </cell>
          <cell r="T55" t="str">
            <v>Hospital de Puerto Deseado</v>
          </cell>
        </row>
        <row r="56">
          <cell r="S56" t="str">
            <v>12.7.1.149</v>
          </cell>
          <cell r="T56" t="str">
            <v>Hospital de Puerto Deseado</v>
          </cell>
        </row>
        <row r="57">
          <cell r="S57" t="str">
            <v>12.7.1.150</v>
          </cell>
          <cell r="T57" t="str">
            <v>Hospital de Pico Truncado</v>
          </cell>
        </row>
        <row r="58">
          <cell r="S58" t="str">
            <v>12.7.1.152</v>
          </cell>
          <cell r="T58" t="str">
            <v>Hospital de Perito Moreno</v>
          </cell>
        </row>
        <row r="59">
          <cell r="S59" t="str">
            <v>12.7.1.153</v>
          </cell>
          <cell r="T59" t="str">
            <v>Hospital de los Antiguos</v>
          </cell>
        </row>
        <row r="60">
          <cell r="S60" t="str">
            <v>12.7.1.154</v>
          </cell>
          <cell r="T60" t="str">
            <v>Hospital de Gobernador Gregores</v>
          </cell>
        </row>
        <row r="61">
          <cell r="S61" t="str">
            <v>12.1.2.001</v>
          </cell>
          <cell r="T61" t="str">
            <v>Fondo del Poder Judicial</v>
          </cell>
        </row>
        <row r="62">
          <cell r="S62" t="str">
            <v>12.1.9.004</v>
          </cell>
          <cell r="T62" t="str">
            <v>Otros</v>
          </cell>
        </row>
        <row r="63">
          <cell r="S63" t="str">
            <v>12.1.9.002</v>
          </cell>
          <cell r="T63" t="str">
            <v>PREPAP</v>
          </cell>
        </row>
        <row r="64">
          <cell r="S64" t="str">
            <v>14.2.1.000</v>
          </cell>
          <cell r="T64" t="str">
            <v>Policía Adicional</v>
          </cell>
        </row>
        <row r="65">
          <cell r="S65" t="str">
            <v>17.2.1.009</v>
          </cell>
          <cell r="T65" t="str">
            <v>Ministerio de Agricultura, Ganadería y Pesca</v>
          </cell>
        </row>
        <row r="66">
          <cell r="S66" t="str">
            <v>12.2.2.003</v>
          </cell>
          <cell r="T66" t="str">
            <v>Canon Agua Pública</v>
          </cell>
        </row>
        <row r="67">
          <cell r="S67" t="str">
            <v>12.1.8.000</v>
          </cell>
          <cell r="T67" t="str">
            <v>Consejo Agrario provincial</v>
          </cell>
        </row>
        <row r="68">
          <cell r="S68" t="str">
            <v>12.1.8.009</v>
          </cell>
          <cell r="T68" t="str">
            <v>PERMER</v>
          </cell>
        </row>
        <row r="69">
          <cell r="S69" t="str">
            <v>22.2.2.004</v>
          </cell>
          <cell r="T69" t="str">
            <v xml:space="preserve">I.N.TA. </v>
          </cell>
        </row>
        <row r="70">
          <cell r="S70" t="str">
            <v>12.1.6.000</v>
          </cell>
          <cell r="T70" t="str">
            <v>A.G.V.P. Permisos de Transito</v>
          </cell>
        </row>
        <row r="71">
          <cell r="S71" t="str">
            <v>41.1.1.001</v>
          </cell>
          <cell r="T71" t="str">
            <v>Contribuciones Figurativas de la Adm. Central</v>
          </cell>
        </row>
        <row r="72">
          <cell r="S72" t="str">
            <v>41.2.1.001</v>
          </cell>
          <cell r="T72" t="str">
            <v>Contribuciones Figurativas de la Administración Central</v>
          </cell>
        </row>
        <row r="73">
          <cell r="S73" t="str">
            <v>16.2.1.000</v>
          </cell>
          <cell r="T73" t="str">
            <v>Intereses por Depósitos en Moneda Nacional</v>
          </cell>
        </row>
        <row r="74">
          <cell r="S74" t="str">
            <v>11.9.1.002</v>
          </cell>
          <cell r="T74" t="str">
            <v>Régimen de Coparticipación Vial</v>
          </cell>
        </row>
        <row r="75">
          <cell r="S75" t="str">
            <v>12.6.1.003</v>
          </cell>
          <cell r="T75" t="str">
            <v>Multas A.G.V.P.</v>
          </cell>
        </row>
        <row r="76">
          <cell r="S76" t="str">
            <v>14.2.8.001</v>
          </cell>
          <cell r="T76" t="str">
            <v>A.G.V.P. Alquiler de Máquinas y Servicios</v>
          </cell>
        </row>
        <row r="77">
          <cell r="S77" t="str">
            <v>14.2.8.002</v>
          </cell>
          <cell r="T77" t="str">
            <v>A.G.V.P. Trabajos de Laboratorio</v>
          </cell>
        </row>
        <row r="78">
          <cell r="S78" t="str">
            <v>22.2.2.003</v>
          </cell>
          <cell r="T78" t="str">
            <v>Dirección Nacional de Vialidad</v>
          </cell>
        </row>
        <row r="79">
          <cell r="S79" t="str">
            <v>41.1.1.001</v>
          </cell>
          <cell r="T79" t="str">
            <v>Contribuciones Figurativas de la Administración Central</v>
          </cell>
        </row>
        <row r="80">
          <cell r="S80" t="str">
            <v>35.1.1.001</v>
          </cell>
          <cell r="T80" t="str">
            <v>De Caja y Bancos Libre Disponibilidad</v>
          </cell>
        </row>
        <row r="81">
          <cell r="S81" t="str">
            <v>41.2.1.001</v>
          </cell>
          <cell r="T81" t="str">
            <v>Contribuciones Figurativas de la Administración Central</v>
          </cell>
        </row>
        <row r="82">
          <cell r="S82" t="str">
            <v>22.2.1.001</v>
          </cell>
          <cell r="T82" t="str">
            <v>Ministerio de Economía</v>
          </cell>
        </row>
        <row r="83">
          <cell r="S83" t="str">
            <v>41.2.1.001</v>
          </cell>
          <cell r="T83" t="str">
            <v>Contribuciones Figurativas de la Administración Central</v>
          </cell>
        </row>
        <row r="84">
          <cell r="S84" t="str">
            <v>33.1.1.000</v>
          </cell>
          <cell r="T84" t="str">
            <v>Planes Vs.</v>
          </cell>
        </row>
        <row r="85">
          <cell r="S85" t="str">
            <v>33.1.2.000</v>
          </cell>
          <cell r="T85" t="str">
            <v>Recupero Convenio B.P.S.C.</v>
          </cell>
        </row>
        <row r="86">
          <cell r="S86" t="str">
            <v>11.9.3.003</v>
          </cell>
          <cell r="T86" t="str">
            <v xml:space="preserve">FO.NA.VI. - Impuestos a los combustibles Ley 23966 </v>
          </cell>
        </row>
        <row r="87">
          <cell r="S87" t="str">
            <v>22.2.1.001</v>
          </cell>
          <cell r="T87" t="str">
            <v>Ministerio del Interior y Transporte</v>
          </cell>
        </row>
        <row r="88">
          <cell r="S88" t="str">
            <v>41.2.1.001</v>
          </cell>
          <cell r="T88" t="str">
            <v>Contribuciones Figurativas de la Administración Central</v>
          </cell>
        </row>
        <row r="89">
          <cell r="S89" t="str">
            <v>22.2.1.010</v>
          </cell>
          <cell r="T89" t="str">
            <v>Ministerio de Obras Públicas</v>
          </cell>
        </row>
        <row r="90">
          <cell r="S90" t="str">
            <v>12.6.1.004</v>
          </cell>
          <cell r="T90" t="str">
            <v>Multas Fondo Provincial de Pesca</v>
          </cell>
        </row>
        <row r="91">
          <cell r="S91" t="str">
            <v>12.2.2.004</v>
          </cell>
          <cell r="T91" t="str">
            <v xml:space="preserve">Fondo Provincial de Pesca </v>
          </cell>
        </row>
        <row r="92">
          <cell r="S92" t="str">
            <v>17.2.1.030</v>
          </cell>
          <cell r="T92" t="str">
            <v>FO.NA.PE</v>
          </cell>
        </row>
        <row r="93">
          <cell r="S93" t="str">
            <v>12.1.5.000</v>
          </cell>
          <cell r="T93" t="str">
            <v>UN.E.PO.S.C</v>
          </cell>
        </row>
        <row r="94">
          <cell r="S94" t="str">
            <v>41.1.1.001</v>
          </cell>
          <cell r="T94" t="str">
            <v>Contribuciones Figurativas de la Adm. Central</v>
          </cell>
        </row>
        <row r="95">
          <cell r="S95" t="str">
            <v>17.2.1.099</v>
          </cell>
          <cell r="T95" t="str">
            <v>De Otros Organismos de la Adm Central</v>
          </cell>
        </row>
        <row r="96">
          <cell r="S96" t="str">
            <v>12.1.1.002</v>
          </cell>
          <cell r="T96" t="str">
            <v xml:space="preserve">Minería </v>
          </cell>
        </row>
        <row r="97">
          <cell r="S97" t="str">
            <v>41.1.2.000</v>
          </cell>
          <cell r="T97" t="str">
            <v>De gobiernos provinciales</v>
          </cell>
        </row>
        <row r="98">
          <cell r="S98" t="str">
            <v>11.6.1.002</v>
          </cell>
          <cell r="T98" t="str">
            <v>Ingresos Brutos - 1.75 % ASIP</v>
          </cell>
        </row>
        <row r="99">
          <cell r="S99" t="str">
            <v>11.6.2.002</v>
          </cell>
          <cell r="T99" t="str">
            <v>Impuestos a los Sellos - 1.75 % ASIP</v>
          </cell>
        </row>
        <row r="100">
          <cell r="S100" t="str">
            <v>11.2.3.000</v>
          </cell>
          <cell r="T100" t="str">
            <v>Inmuebles</v>
          </cell>
        </row>
        <row r="101">
          <cell r="S101" t="str">
            <v>11.6.3.002</v>
          </cell>
          <cell r="T101" t="str">
            <v>Impuesto a los Juegos de Azar y Rifas. - 1.75 % ASIP.</v>
          </cell>
        </row>
        <row r="102">
          <cell r="S102" t="str">
            <v>12.1.1.003</v>
          </cell>
          <cell r="T102" t="str">
            <v xml:space="preserve"> Rentas</v>
          </cell>
        </row>
        <row r="103">
          <cell r="S103" t="str">
            <v>12.1.3.000</v>
          </cell>
          <cell r="T103" t="str">
            <v>Tasa Ambiental</v>
          </cell>
        </row>
        <row r="104">
          <cell r="S104" t="str">
            <v>12.1.4.000</v>
          </cell>
          <cell r="T104" t="str">
            <v>Ley 1476 Pesca</v>
          </cell>
        </row>
        <row r="105">
          <cell r="S105" t="str">
            <v>17.2.7.000</v>
          </cell>
          <cell r="T105" t="str">
            <v>De Otras Instituciones Públicas Nacionales</v>
          </cell>
        </row>
        <row r="106">
          <cell r="S106" t="str">
            <v>13.1.1.000</v>
          </cell>
          <cell r="T106" t="str">
            <v>Aportes y/o Contribuciones Patronales Caja de Previsión Soci</v>
          </cell>
        </row>
        <row r="107">
          <cell r="S107" t="str">
            <v>13.1.2.000</v>
          </cell>
          <cell r="T107" t="str">
            <v>Aportes Personales Caja de Previsión Social</v>
          </cell>
        </row>
        <row r="108">
          <cell r="S108" t="str">
            <v>41.1.1.001</v>
          </cell>
          <cell r="T108" t="str">
            <v>Contribuciones Figurativas de la Administración Central</v>
          </cell>
        </row>
        <row r="109">
          <cell r="S109" t="str">
            <v>41.3.1.001</v>
          </cell>
          <cell r="T109" t="str">
            <v>Contribuciones Figurativas de la Administración Central</v>
          </cell>
        </row>
        <row r="110">
          <cell r="S110" t="str">
            <v>11.6.1.003</v>
          </cell>
          <cell r="T110" t="str">
            <v>Ingresos Brutos – Afectados Ley 2401 CPS</v>
          </cell>
        </row>
        <row r="111">
          <cell r="S111" t="str">
            <v>11.6.2.003</v>
          </cell>
          <cell r="T111" t="str">
            <v xml:space="preserve">Impuestos a los Sellos – Afectados Ley 2401 CPS </v>
          </cell>
        </row>
        <row r="112">
          <cell r="S112" t="str">
            <v>11.6.3.003</v>
          </cell>
          <cell r="T112" t="str">
            <v>Impuesto a Actos y Operaciones celebrado a título oneroso, J</v>
          </cell>
        </row>
        <row r="113">
          <cell r="S113" t="str">
            <v>11.9.2.006</v>
          </cell>
          <cell r="T113" t="str">
            <v>IVA - Ley 23966 Art. 5° Pto 2</v>
          </cell>
        </row>
        <row r="114">
          <cell r="S114" t="str">
            <v>11.9.1.004</v>
          </cell>
          <cell r="T114" t="str">
            <v>Impuesto a los Bienes Personales Ley 24699 art 4°</v>
          </cell>
        </row>
        <row r="115">
          <cell r="S115" t="str">
            <v>13.2.1.000</v>
          </cell>
          <cell r="T115" t="str">
            <v xml:space="preserve">Contribuciones Patronales C.S.S. </v>
          </cell>
        </row>
        <row r="116">
          <cell r="S116" t="str">
            <v>13.2.2.000</v>
          </cell>
          <cell r="T116" t="str">
            <v>Aportes Personales C.S.S.</v>
          </cell>
        </row>
        <row r="117">
          <cell r="S117" t="str">
            <v>14.3.1.000</v>
          </cell>
          <cell r="T117" t="str">
            <v>Otras Ventas de Bs. y Servicios</v>
          </cell>
        </row>
        <row r="118">
          <cell r="S118" t="str">
            <v>41.1.1.001</v>
          </cell>
          <cell r="T118" t="str">
            <v>Contribuciones Figurativas de la Administración Central</v>
          </cell>
        </row>
      </sheetData>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ruct Gastos (2)"/>
      <sheetName val="Estruct Gastos"/>
      <sheetName val="Base Gastos"/>
    </sheetNames>
    <sheetDataSet>
      <sheetData sheetId="0"/>
      <sheetData sheetId="1"/>
      <sheetData sheetId="2">
        <row r="1">
          <cell r="D1" t="str">
            <v>ECON</v>
          </cell>
          <cell r="E1" t="str">
            <v>ECONOMICA</v>
          </cell>
          <cell r="T1" t="str">
            <v>PARTIDA</v>
          </cell>
          <cell r="U1" t="str">
            <v>NOMBRE</v>
          </cell>
        </row>
        <row r="2">
          <cell r="D2">
            <v>1</v>
          </cell>
          <cell r="E2" t="str">
            <v>Gastos corrientes</v>
          </cell>
          <cell r="T2" t="str">
            <v>1.01.01.00</v>
          </cell>
          <cell r="U2" t="str">
            <v>Retribuciones Del Cargo</v>
          </cell>
        </row>
        <row r="3">
          <cell r="D3">
            <v>2</v>
          </cell>
          <cell r="E3" t="str">
            <v>Gastos de capital</v>
          </cell>
          <cell r="T3" t="str">
            <v>1.01.04.00</v>
          </cell>
          <cell r="U3" t="str">
            <v>Sueldo Anual Complementario</v>
          </cell>
        </row>
        <row r="4">
          <cell r="D4">
            <v>3</v>
          </cell>
          <cell r="E4" t="str">
            <v xml:space="preserve">Aplicaciones Financieras </v>
          </cell>
          <cell r="T4" t="str">
            <v>1.01.05.00</v>
          </cell>
          <cell r="U4" t="str">
            <v>Otros Gastos En Personal</v>
          </cell>
        </row>
        <row r="5">
          <cell r="T5" t="str">
            <v>1.01.06.00</v>
          </cell>
          <cell r="U5" t="str">
            <v>Contribuciones Patronales</v>
          </cell>
        </row>
        <row r="6">
          <cell r="T6" t="str">
            <v>1.01.07.00</v>
          </cell>
          <cell r="U6" t="str">
            <v>Complementos</v>
          </cell>
        </row>
        <row r="7">
          <cell r="T7" t="str">
            <v>1.02.01.00</v>
          </cell>
          <cell r="U7" t="str">
            <v>Retribuciones Del Cargo</v>
          </cell>
        </row>
        <row r="8">
          <cell r="T8" t="str">
            <v>1.02.03.00</v>
          </cell>
          <cell r="U8" t="str">
            <v>Sueldo Anual Complementario</v>
          </cell>
        </row>
        <row r="9">
          <cell r="T9" t="str">
            <v>1.02.05.00</v>
          </cell>
          <cell r="U9" t="str">
            <v>Contribuciones Patronales</v>
          </cell>
        </row>
        <row r="10">
          <cell r="T10" t="str">
            <v>1.02.06.00</v>
          </cell>
          <cell r="U10" t="str">
            <v>Complementos</v>
          </cell>
        </row>
        <row r="11">
          <cell r="T11" t="str">
            <v>1.03.00.00</v>
          </cell>
          <cell r="U11" t="str">
            <v>Servicios Extraordinarios</v>
          </cell>
        </row>
        <row r="12">
          <cell r="T12" t="str">
            <v>1.03.01.00</v>
          </cell>
          <cell r="U12" t="str">
            <v>Retribuciones Extraordinarias</v>
          </cell>
        </row>
        <row r="13">
          <cell r="T13" t="str">
            <v>1.03.03.00</v>
          </cell>
          <cell r="U13" t="str">
            <v>Contribuciones Patronales Extraordinarias</v>
          </cell>
        </row>
        <row r="14">
          <cell r="T14" t="str">
            <v>1.04.00.00</v>
          </cell>
          <cell r="U14" t="str">
            <v>Asignaciones Familiares</v>
          </cell>
        </row>
        <row r="15">
          <cell r="T15" t="str">
            <v>1.05.00.00</v>
          </cell>
          <cell r="U15" t="str">
            <v>Asistencia Social Al Personal</v>
          </cell>
        </row>
        <row r="16">
          <cell r="T16" t="str">
            <v>1.05.01.00</v>
          </cell>
          <cell r="U16" t="str">
            <v xml:space="preserve">Seguros De Riesgos De Trabajo </v>
          </cell>
        </row>
        <row r="17">
          <cell r="T17" t="str">
            <v>1.05.09.00</v>
          </cell>
          <cell r="U17" t="str">
            <v>Otras Asistencias Sociales Al Personal</v>
          </cell>
        </row>
        <row r="18">
          <cell r="T18" t="str">
            <v>1.06.00.00</v>
          </cell>
          <cell r="U18" t="str">
            <v>Beneficios Y Compensaciones</v>
          </cell>
        </row>
        <row r="19">
          <cell r="T19" t="str">
            <v>1.07.00.00</v>
          </cell>
          <cell r="U19" t="str">
            <v>Suplencias Y Reemplazos</v>
          </cell>
        </row>
        <row r="20">
          <cell r="T20" t="str">
            <v>2.00.00.00</v>
          </cell>
          <cell r="U20" t="str">
            <v>Bienes De Consumo</v>
          </cell>
        </row>
        <row r="21">
          <cell r="T21" t="str">
            <v>3.00.00.00</v>
          </cell>
          <cell r="U21" t="str">
            <v>Servicios No Personales</v>
          </cell>
        </row>
        <row r="22">
          <cell r="T22" t="str">
            <v>4.01.00.00</v>
          </cell>
          <cell r="U22" t="str">
            <v>Bienes Preexistentes</v>
          </cell>
        </row>
        <row r="23">
          <cell r="T23" t="str">
            <v>4.02.00.00</v>
          </cell>
          <cell r="U23" t="str">
            <v>Construcciones</v>
          </cell>
        </row>
        <row r="24">
          <cell r="T24" t="str">
            <v>4.03.00.00</v>
          </cell>
          <cell r="U24" t="str">
            <v>Maquinaria Y Equipo</v>
          </cell>
        </row>
        <row r="25">
          <cell r="T25" t="str">
            <v>4.04.00.00</v>
          </cell>
          <cell r="U25" t="str">
            <v>Equipo De Seguridad</v>
          </cell>
        </row>
        <row r="26">
          <cell r="T26" t="str">
            <v>5.01.01.00</v>
          </cell>
          <cell r="U26" t="str">
            <v>Jubilaciones Y/O Retiros</v>
          </cell>
        </row>
        <row r="27">
          <cell r="T27" t="str">
            <v>5.01.02.01</v>
          </cell>
          <cell r="U27" t="str">
            <v>Pensiones Graciables Y A La Vejez</v>
          </cell>
        </row>
        <row r="28">
          <cell r="T28" t="str">
            <v>5.01.03.01</v>
          </cell>
          <cell r="U28" t="str">
            <v>Becas Est. Secundarios</v>
          </cell>
        </row>
        <row r="29">
          <cell r="T29" t="str">
            <v>5.01.03.02</v>
          </cell>
          <cell r="U29" t="str">
            <v>Becas Est. Universitarios</v>
          </cell>
        </row>
        <row r="30">
          <cell r="T30" t="str">
            <v>5.01.03.05</v>
          </cell>
          <cell r="U30" t="str">
            <v>Programa De Residencias Médicas</v>
          </cell>
        </row>
        <row r="31">
          <cell r="T31" t="str">
            <v>5.01.04.00</v>
          </cell>
          <cell r="U31" t="str">
            <v>Ayudas Sociales A Personas</v>
          </cell>
        </row>
        <row r="32">
          <cell r="T32" t="str">
            <v>5.01.04.01</v>
          </cell>
          <cell r="U32" t="str">
            <v>Promoc. Y Restituc. De Derercho De Niños Y Adolescentes</v>
          </cell>
        </row>
        <row r="33">
          <cell r="T33" t="str">
            <v>5.01.04.07</v>
          </cell>
          <cell r="U33" t="str">
            <v>Asistencia Financiera - Otros</v>
          </cell>
        </row>
        <row r="34">
          <cell r="T34" t="str">
            <v>5.01.04.11</v>
          </cell>
          <cell r="U34" t="str">
            <v>Asistencia Financiera - Posoco - Prosonu</v>
          </cell>
        </row>
        <row r="35">
          <cell r="T35" t="str">
            <v>5.01.04.15</v>
          </cell>
          <cell r="U35" t="str">
            <v>Acción Sanitaria</v>
          </cell>
        </row>
        <row r="36">
          <cell r="T36" t="str">
            <v>5.01.04.16</v>
          </cell>
          <cell r="U36" t="str">
            <v>Programa Proteger - Proteccion De La Poblacion Vulnerable  Contra En Enfrm Cronicas Birf 8508</v>
          </cell>
        </row>
        <row r="37">
          <cell r="T37" t="str">
            <v>5.01.04.25</v>
          </cell>
          <cell r="U37" t="str">
            <v>Promoción Social - Plan Nacional De Seguridad Alimentaria</v>
          </cell>
        </row>
        <row r="38">
          <cell r="T38" t="str">
            <v>5.01.04.38</v>
          </cell>
          <cell r="U38" t="str">
            <v>Plan Nacer</v>
          </cell>
        </row>
        <row r="39">
          <cell r="T39" t="str">
            <v>5.01.04.42</v>
          </cell>
          <cell r="U39" t="str">
            <v>Prog. Form. Educ. Y Fisc. Coop</v>
          </cell>
        </row>
        <row r="40">
          <cell r="T40" t="str">
            <v>5.01.04.45</v>
          </cell>
          <cell r="U40" t="str">
            <v>Ley N° 3062</v>
          </cell>
        </row>
        <row r="41">
          <cell r="T41" t="str">
            <v>5.01.04.46</v>
          </cell>
          <cell r="U41" t="str">
            <v>Capacitacion Y Formacion En Politicas Sociales</v>
          </cell>
        </row>
        <row r="42">
          <cell r="T42" t="str">
            <v>5.01.04.47</v>
          </cell>
          <cell r="U42" t="str">
            <v>Deporte Federado</v>
          </cell>
        </row>
        <row r="43">
          <cell r="T43" t="str">
            <v>5.01.04.48</v>
          </cell>
          <cell r="U43" t="str">
            <v>Res.Nac.Nº 123/16 Plan Creer Y Crear</v>
          </cell>
        </row>
        <row r="44">
          <cell r="T44" t="str">
            <v>5.01.04.49</v>
          </cell>
          <cell r="U44" t="str">
            <v>Res.Nacional Nº 1289/18 Emergencias Climaticas</v>
          </cell>
        </row>
        <row r="45">
          <cell r="T45" t="str">
            <v>5.01.04.51</v>
          </cell>
          <cell r="U45" t="str">
            <v>Resolucion Nacional 5/19 Juegos Nac De Playa</v>
          </cell>
        </row>
        <row r="46">
          <cell r="T46" t="str">
            <v>5.01.04.52</v>
          </cell>
          <cell r="U46" t="str">
            <v>Transferencias Plan Paces (Ex Sumar Ex Plan Nacer)</v>
          </cell>
        </row>
        <row r="47">
          <cell r="T47" t="str">
            <v>5.01.04.98</v>
          </cell>
          <cell r="U47" t="str">
            <v>Otras Ayudas Sociales A Personas</v>
          </cell>
        </row>
        <row r="48">
          <cell r="T48" t="str">
            <v>5.01.05.01</v>
          </cell>
          <cell r="U48" t="str">
            <v>Escuelas Privadas</v>
          </cell>
        </row>
        <row r="49">
          <cell r="T49" t="str">
            <v>5.01.05.04</v>
          </cell>
          <cell r="U49" t="str">
            <v>Ipei - Res. 074/06</v>
          </cell>
        </row>
        <row r="50">
          <cell r="T50" t="str">
            <v>5.01.05.05</v>
          </cell>
          <cell r="U50" t="str">
            <v>Aonikenk - Res. 075/06</v>
          </cell>
        </row>
        <row r="51">
          <cell r="T51" t="str">
            <v>5.01.05.07</v>
          </cell>
          <cell r="U51" t="str">
            <v>Poplars</v>
          </cell>
        </row>
        <row r="52">
          <cell r="T52" t="str">
            <v>5.01.05.08</v>
          </cell>
          <cell r="U52" t="str">
            <v>Upsala</v>
          </cell>
        </row>
        <row r="53">
          <cell r="T53" t="str">
            <v>5.01.05.10</v>
          </cell>
          <cell r="U53" t="str">
            <v>Appadi</v>
          </cell>
        </row>
        <row r="54">
          <cell r="T54" t="str">
            <v>5.01.05.11</v>
          </cell>
          <cell r="U54" t="str">
            <v>Fund. Austro</v>
          </cell>
        </row>
        <row r="55">
          <cell r="T55" t="str">
            <v>5.01.05.12</v>
          </cell>
          <cell r="U55" t="str">
            <v>Xoshen Aike</v>
          </cell>
        </row>
        <row r="56">
          <cell r="T56" t="str">
            <v>5.01.05.13</v>
          </cell>
          <cell r="U56" t="str">
            <v>Formacion Y Capacitacion En Gestion Social</v>
          </cell>
        </row>
        <row r="57">
          <cell r="T57" t="str">
            <v>5.01.05.99</v>
          </cell>
          <cell r="U57" t="str">
            <v>Otros Aportes A Actividades No Lucrativas Corrientes</v>
          </cell>
        </row>
        <row r="58">
          <cell r="T58" t="str">
            <v>5.01.06.02</v>
          </cell>
          <cell r="U58" t="str">
            <v>Formacion Y Capacitacion En Gestion Integral En Politicas Sociales</v>
          </cell>
        </row>
        <row r="59">
          <cell r="T59" t="str">
            <v>5.01.06.03</v>
          </cell>
          <cell r="U59" t="str">
            <v>Formacion Y Capacitacion En Gestion Deportiva</v>
          </cell>
        </row>
        <row r="60">
          <cell r="T60" t="str">
            <v>5.01.06.04</v>
          </cell>
          <cell r="U60" t="str">
            <v>Formacion Y Capac. En Gestion Int En Pol. Niñez, Adolesc. ,Discapacidad Y Adultos May. Y Sus Flias</v>
          </cell>
        </row>
        <row r="61">
          <cell r="T61" t="str">
            <v>5.01.07.00</v>
          </cell>
          <cell r="U61" t="str">
            <v>Transferencias A Otras Instituciones Culturales Y Sociales Sin Fines De Lucro</v>
          </cell>
        </row>
        <row r="62">
          <cell r="T62" t="str">
            <v>5.01.07.01</v>
          </cell>
          <cell r="U62" t="str">
            <v>Fundación Santa Cruz Sustentable</v>
          </cell>
        </row>
        <row r="63">
          <cell r="T63" t="str">
            <v>5.01.07.03</v>
          </cell>
          <cell r="U63" t="str">
            <v>Deporte Social</v>
          </cell>
        </row>
        <row r="64">
          <cell r="T64" t="str">
            <v>5.01.07.07</v>
          </cell>
          <cell r="U64" t="str">
            <v>Control De Especies Perjudiciales</v>
          </cell>
        </row>
        <row r="65">
          <cell r="T65" t="str">
            <v>5.01.07.08</v>
          </cell>
          <cell r="U65" t="str">
            <v>Ente Patagonia Turística Regional</v>
          </cell>
        </row>
        <row r="66">
          <cell r="T66" t="str">
            <v>5.01.07.10</v>
          </cell>
          <cell r="U66" t="str">
            <v>Ley 2556 - Fdo Finan. Programa Hogares C/Disc.</v>
          </cell>
        </row>
        <row r="67">
          <cell r="T67" t="str">
            <v>5.01.07.15</v>
          </cell>
          <cell r="U67" t="str">
            <v>Consejo Federal De Turismo</v>
          </cell>
        </row>
        <row r="68">
          <cell r="T68" t="str">
            <v>5.01.07.18</v>
          </cell>
          <cell r="U68" t="str">
            <v>Economia Social Santa Cruz Incluye</v>
          </cell>
        </row>
        <row r="69">
          <cell r="T69" t="str">
            <v>5.01.07.19</v>
          </cell>
          <cell r="U69" t="str">
            <v>Subsidio Transporte Interurbano</v>
          </cell>
        </row>
        <row r="70">
          <cell r="T70" t="str">
            <v>5.01.07.99</v>
          </cell>
          <cell r="U70" t="str">
            <v>Otros Instituciones Culturales Y Sociales Sin Fines De Lucro</v>
          </cell>
        </row>
        <row r="71">
          <cell r="T71" t="str">
            <v>5.01.09.00</v>
          </cell>
          <cell r="U71" t="str">
            <v>Transferencias A Empresas Privadas</v>
          </cell>
        </row>
        <row r="72">
          <cell r="T72" t="str">
            <v>5.01.09.04</v>
          </cell>
          <cell r="U72" t="str">
            <v>Acuerdos Complementarios Y Operativos - Transf. Bpsc</v>
          </cell>
        </row>
        <row r="73">
          <cell r="T73" t="str">
            <v>5.01.09.08</v>
          </cell>
          <cell r="U73" t="str">
            <v>Empresas Privadas</v>
          </cell>
        </row>
        <row r="74">
          <cell r="T74" t="str">
            <v>5.02.01.00</v>
          </cell>
          <cell r="U74" t="str">
            <v>Transferencias A Personas</v>
          </cell>
        </row>
        <row r="75">
          <cell r="T75" t="str">
            <v>5.02.02.00</v>
          </cell>
          <cell r="U75" t="str">
            <v>Transferencias A Instituciones De Enseñanza</v>
          </cell>
        </row>
        <row r="76">
          <cell r="T76" t="str">
            <v>5.02.04.00</v>
          </cell>
          <cell r="U76" t="str">
            <v>Transferencias A Otras Instituciones Culturales Y Sociales Sin Fines De Lucro</v>
          </cell>
        </row>
        <row r="77">
          <cell r="T77" t="str">
            <v>5.03.04.01</v>
          </cell>
          <cell r="U77" t="str">
            <v>Institución Penal U-15</v>
          </cell>
        </row>
        <row r="78">
          <cell r="T78" t="str">
            <v>5.03.04.03</v>
          </cell>
          <cell r="U78" t="str">
            <v>Comisión Federal De Impuestos</v>
          </cell>
        </row>
        <row r="79">
          <cell r="T79" t="str">
            <v>5.03.04.04</v>
          </cell>
          <cell r="U79" t="str">
            <v>Cfi Ley 23548</v>
          </cell>
        </row>
        <row r="80">
          <cell r="T80" t="str">
            <v>5.03.04.05</v>
          </cell>
          <cell r="U80" t="str">
            <v>Aporte Al C.F.R.F. Ley Nº 25.917</v>
          </cell>
        </row>
        <row r="81">
          <cell r="T81" t="str">
            <v>5.03.04.06</v>
          </cell>
          <cell r="U81" t="str">
            <v>Comisión Arbitral</v>
          </cell>
        </row>
        <row r="82">
          <cell r="T82" t="str">
            <v>5.03.04.07</v>
          </cell>
          <cell r="U82" t="str">
            <v>Foro Permanente De Presupuesto</v>
          </cell>
        </row>
        <row r="83">
          <cell r="T83" t="str">
            <v>5.03.04.09</v>
          </cell>
          <cell r="U83" t="str">
            <v>Asap</v>
          </cell>
        </row>
        <row r="84">
          <cell r="T84" t="str">
            <v>5.03.04.10</v>
          </cell>
          <cell r="U84" t="str">
            <v>Ofephi</v>
          </cell>
        </row>
        <row r="85">
          <cell r="T85" t="str">
            <v>5.05.02.01</v>
          </cell>
          <cell r="U85" t="str">
            <v>Transferencias A S.P.S.E Para Financiar Erogaciones Corrientes</v>
          </cell>
        </row>
        <row r="86">
          <cell r="T86" t="str">
            <v>5.06.01.05</v>
          </cell>
          <cell r="U86" t="str">
            <v>Convenio Provincia - Privados</v>
          </cell>
        </row>
        <row r="87">
          <cell r="T87" t="str">
            <v>5.07.02.01</v>
          </cell>
          <cell r="U87" t="str">
            <v>Acuerdos Complementarios Y Operativos - Transf. Bpsc</v>
          </cell>
        </row>
        <row r="88">
          <cell r="T88" t="str">
            <v>5.07.03.01</v>
          </cell>
          <cell r="U88" t="str">
            <v>Aportes Distrigas S.A P/ Financiar Gastos Corrientes</v>
          </cell>
        </row>
        <row r="89">
          <cell r="T89" t="str">
            <v>5.07.03.03</v>
          </cell>
          <cell r="U89" t="str">
            <v>Canal 9</v>
          </cell>
        </row>
        <row r="90">
          <cell r="T90" t="str">
            <v>5.07.05.04</v>
          </cell>
          <cell r="U90" t="str">
            <v>Comedores Escolares</v>
          </cell>
        </row>
        <row r="91">
          <cell r="T91" t="str">
            <v>5.07.06.02</v>
          </cell>
          <cell r="U91" t="str">
            <v>Aportes A Gobiernos Municipales Y Com. De Fomento</v>
          </cell>
        </row>
        <row r="92">
          <cell r="T92" t="str">
            <v>5.07.06.11</v>
          </cell>
          <cell r="U92" t="str">
            <v>Transferencias - Regalias</v>
          </cell>
        </row>
        <row r="93">
          <cell r="T93" t="str">
            <v>5.07.06.12</v>
          </cell>
          <cell r="U93" t="str">
            <v>Transferencias -Coparticipación Nacional</v>
          </cell>
        </row>
        <row r="94">
          <cell r="T94" t="str">
            <v>5.07.06.13</v>
          </cell>
          <cell r="U94" t="str">
            <v>Transferencias -Coparticipación Provincial</v>
          </cell>
        </row>
        <row r="95">
          <cell r="T95" t="str">
            <v>5.08.03.03</v>
          </cell>
          <cell r="U95" t="str">
            <v>Lu 85 Tv Canal 9 Rio Gallegos</v>
          </cell>
        </row>
        <row r="96">
          <cell r="T96" t="str">
            <v>6.02.04.01</v>
          </cell>
          <cell r="U96" t="str">
            <v>A La Administración Central</v>
          </cell>
        </row>
        <row r="97">
          <cell r="T97" t="str">
            <v>6.03.01.15</v>
          </cell>
          <cell r="U97" t="str">
            <v>Creditos Sociedades Rurales</v>
          </cell>
        </row>
        <row r="98">
          <cell r="T98" t="str">
            <v>6.03.01.17</v>
          </cell>
          <cell r="U98" t="str">
            <v>Ley 2919</v>
          </cell>
        </row>
        <row r="99">
          <cell r="T99" t="str">
            <v>6.03.01.18</v>
          </cell>
          <cell r="U99" t="str">
            <v>Ley 2208</v>
          </cell>
        </row>
        <row r="100">
          <cell r="T100" t="str">
            <v>7.01.06.00</v>
          </cell>
          <cell r="U100" t="str">
            <v>Intereses De La Deuda Interna A Largo Plazo</v>
          </cell>
        </row>
        <row r="101">
          <cell r="T101" t="str">
            <v>7.01.07.00</v>
          </cell>
          <cell r="U101" t="str">
            <v>Amortización De La Deuda Interna A Largo Plazo</v>
          </cell>
        </row>
        <row r="102">
          <cell r="T102" t="str">
            <v>9.01.02.03</v>
          </cell>
          <cell r="U102" t="str">
            <v>A.G.V.P.</v>
          </cell>
        </row>
        <row r="103">
          <cell r="T103" t="str">
            <v>9.01.02.05</v>
          </cell>
          <cell r="U103" t="str">
            <v>Un.E.Po.S.C.</v>
          </cell>
        </row>
        <row r="104">
          <cell r="T104" t="str">
            <v>9.01.02.09</v>
          </cell>
          <cell r="U104" t="str">
            <v>I.D.U.V.</v>
          </cell>
        </row>
        <row r="105">
          <cell r="T105" t="str">
            <v>9.01.02.12</v>
          </cell>
          <cell r="U105" t="str">
            <v>I.E.S.C.</v>
          </cell>
        </row>
        <row r="106">
          <cell r="T106" t="str">
            <v>9.01.03.03</v>
          </cell>
          <cell r="U106" t="str">
            <v>Contribuciones A La Caja De Prevision Social</v>
          </cell>
        </row>
        <row r="107">
          <cell r="T107" t="str">
            <v>9.02.02.01</v>
          </cell>
          <cell r="U107" t="str">
            <v>I.D.U.V.</v>
          </cell>
        </row>
        <row r="108">
          <cell r="T108" t="str">
            <v>9.02.02.03</v>
          </cell>
          <cell r="U108" t="str">
            <v>A.G.V.P.</v>
          </cell>
        </row>
        <row r="109">
          <cell r="T109" t="str">
            <v>9.02.02.12</v>
          </cell>
          <cell r="U109" t="str">
            <v>I.E.S.C.</v>
          </cell>
        </row>
      </sheetData>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Lenovo/OneDrive/Documentos/MEFI%20-%202021/PRESUPUESTO%202021/Decreto%20Analitico%202021/BASE%20CONTROL%20ANALITICO%2013-07-2021%201500.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Lenovo" refreshedDate="44390.695178935188" createdVersion="6" refreshedVersion="6" minRefreshableVersion="3" recordCount="1142">
  <cacheSource type="worksheet">
    <worksheetSource ref="A1:AS1143" sheet="BASE GASTOS" r:id="rId2"/>
  </cacheSource>
  <cacheFields count="45">
    <cacheField name="EJ" numFmtId="0">
      <sharedItems containsSemiMixedTypes="0" containsString="0" containsNumber="1" containsInteger="1" minValue="2021" maxValue="2021"/>
    </cacheField>
    <cacheField name="CODIGO SAF" numFmtId="0">
      <sharedItems containsSemiMixedTypes="0" containsString="0" containsNumber="1" containsInteger="1" minValue="12" maxValue="2050" count="45">
        <n v="12"/>
        <n v="14"/>
        <n v="13"/>
        <n v="15"/>
        <n v="16"/>
        <n v="17"/>
        <n v="110"/>
        <n v="130"/>
        <n v="134"/>
        <n v="141"/>
        <n v="142"/>
        <n v="143"/>
        <n v="144"/>
        <n v="145"/>
        <n v="146"/>
        <n v="147"/>
        <n v="148"/>
        <n v="149"/>
        <n v="150"/>
        <n v="151"/>
        <n v="152"/>
        <n v="153"/>
        <n v="154"/>
        <n v="210"/>
        <n v="220"/>
        <n v="310"/>
        <n v="410"/>
        <n v="420"/>
        <n v="431"/>
        <n v="510"/>
        <n v="520"/>
        <n v="529"/>
        <n v="532"/>
        <n v="530"/>
        <n v="533"/>
        <n v="550"/>
        <n v="551"/>
        <n v="560"/>
        <n v="610"/>
        <n v="810"/>
        <n v="820"/>
        <n v="910"/>
        <n v="1010"/>
        <n v="1050"/>
        <n v="2050"/>
      </sharedItems>
    </cacheField>
    <cacheField name="SIGLA" numFmtId="0">
      <sharedItems/>
    </cacheField>
    <cacheField name="Servicio Administrativo Financiero (SAF)" numFmtId="0">
      <sharedItems count="45">
        <s v="Ministerio de la Producción, Com. e Ind."/>
        <s v="Ministerio Salud y Ambiente"/>
        <s v="Jefatura de Gabinete"/>
        <s v="Ministerio de Desarrollo Social"/>
        <s v="Min. de Trabajo, Empleo y Seguridad Social"/>
        <s v="Ministerio de Seguridad"/>
        <s v="Gobernación"/>
        <s v="Fiscalía de Estado"/>
        <s v="Instituto de Energía de Santa Cruz"/>
        <s v="Hospital R.Gallegos"/>
        <s v="Unidad Comunitaria de Salud El Calafate"/>
        <s v="Hospital de Rio Turbio"/>
        <s v="Hospital 28 De Noviembre"/>
        <s v="Hospital C.L. Piedrabuena"/>
        <s v="Hospital Pto.S.Cruz"/>
        <s v="Hospital Pto. San Julian"/>
        <s v="Hospital Pto.Deseado"/>
        <s v="Hospital Caleta Olivia"/>
        <s v="Hospital Pico Truncado"/>
        <s v="Hospital Las Heras"/>
        <s v="Hospital Perito Moreno"/>
        <s v="Hospital Los Antiguos"/>
        <s v="Hospital Gobernador Gregores"/>
        <s v="Poder Judicial de la Prov. de Santa Cruz"/>
        <s v="Consejo de la Magistratura"/>
        <s v="Tribunal De Cuentas"/>
        <s v="Ministerio de Gobierno (Sede Central)"/>
        <s v="Policía de la Provincia de Santa Cruz"/>
        <s v="Servicio Penintenciario Provincial"/>
        <s v="Min. Economía Finanzas e Infraestructura"/>
        <s v="Consejo Agrario Provincial"/>
        <s v="Administración Gral de Vialidad Provincial"/>
        <s v="Subsecretaria de Pesca"/>
        <s v="Instituto de Desarrollo Urbano y Vivienda"/>
        <s v="Unidad Ejecutora Portuaria de Santa Cruz"/>
        <s v="Obligaciones a Cargo del Tesoro"/>
        <s v="Servicios de la Deuda"/>
        <s v="Agencia Santacruceña de Ingresos Públicos"/>
        <s v="Consejo Provincial de Educación"/>
        <s v="Ministerio Secretaría Gral de la Gobernación"/>
        <s v="Casa de Santa Cruz"/>
        <s v="Honorable Tribunal Disciplinario"/>
        <s v="Honorable Cámara de Diputados"/>
        <s v="Caja de Previsión Social"/>
        <s v="Caja de Servicios Sociales"/>
      </sharedItems>
    </cacheField>
    <cacheField name="Nivel Institucional" numFmtId="0">
      <sharedItems/>
    </cacheField>
    <cacheField name="Nombre Principal Economico" numFmtId="0">
      <sharedItems/>
    </cacheField>
    <cacheField name="Nombre Parcial Economico" numFmtId="0">
      <sharedItems/>
    </cacheField>
    <cacheField name="FTE" numFmtId="0">
      <sharedItems containsSemiMixedTypes="0" containsString="0" containsNumber="1" containsInteger="1" minValue="11" maxValue="15" count="5">
        <n v="11"/>
        <n v="13"/>
        <n v="14"/>
        <n v="15"/>
        <n v="12"/>
      </sharedItems>
    </cacheField>
    <cacheField name="FUENTE" numFmtId="0">
      <sharedItems count="5">
        <s v="Tesoro Provincial"/>
        <s v="Recursos con Afectación Específica"/>
        <s v="Transferencias Internas"/>
        <s v="Credito Interno"/>
        <s v="Recursos Propios"/>
      </sharedItems>
    </cacheField>
    <cacheField name="PG" numFmtId="0">
      <sharedItems containsSemiMixedTypes="0" containsString="0" containsNumber="1" containsInteger="1" minValue="0" maxValue="99" count="51">
        <n v="1"/>
        <n v="2"/>
        <n v="3"/>
        <n v="4"/>
        <n v="6"/>
        <n v="7"/>
        <n v="8"/>
        <n v="9"/>
        <n v="12"/>
        <n v="13"/>
        <n v="15"/>
        <n v="16"/>
        <n v="17"/>
        <n v="18"/>
        <n v="19"/>
        <n v="20"/>
        <n v="22"/>
        <n v="23"/>
        <n v="30"/>
        <n v="31"/>
        <n v="32"/>
        <n v="33"/>
        <n v="34"/>
        <n v="35"/>
        <n v="36"/>
        <n v="37"/>
        <n v="38"/>
        <n v="60"/>
        <n v="25"/>
        <n v="26"/>
        <n v="21"/>
        <n v="24"/>
        <n v="81"/>
        <n v="11"/>
        <n v="0"/>
        <n v="99"/>
        <n v="39"/>
        <n v="40"/>
        <n v="41"/>
        <n v="42"/>
        <n v="43"/>
        <n v="44"/>
        <n v="45"/>
        <n v="46"/>
        <n v="47"/>
        <n v="48"/>
        <n v="49"/>
        <n v="50"/>
        <n v="27"/>
        <n v="28"/>
        <n v="29"/>
      </sharedItems>
    </cacheField>
    <cacheField name="PROGRAMA" numFmtId="0">
      <sharedItems count="105">
        <s v="Actividades Centrales"/>
        <s v="Extracción E Industrialización De Min. E Hidroc."/>
        <s v="Industria"/>
        <s v="Turismo"/>
        <s v=" Rutas Y Caminos"/>
        <s v="Pesca Y Acuicultura"/>
        <s v="Fondo Tecnológico Productivo"/>
        <s v=" Ciencia Y Técnica"/>
        <s v="Transporte Interurbano"/>
        <s v="Transporte Urbano"/>
        <s v="Santa Cruz Protege"/>
        <s v="Samic"/>
        <s v="Utilidades Ispro - Loas"/>
        <s v="Fondo De Fortalecimiento Institucional Ley 3117"/>
        <s v="Fondo De Capacitación Ley 3117"/>
        <s v="Sistema De Salud Descentralizado "/>
        <s v="Gestion Ambiental"/>
        <s v="Cobro Multas Ley 2658/2567/2829"/>
        <s v="Protección De La Pobl. Vulnerable Contra "/>
        <s v="Prev. Y Control De Enf. Crónicas No Transmisibles - Manejo De Enfermedades Crónicas No Transmisibles - Redes (Bid 3772/Oc-Ar)"/>
        <s v="Cucai Santa Cruz"/>
        <s v="Programa Nacional De Salud Escolar (Prosane)"/>
        <s v="Diversas Patologías"/>
        <s v="Subsidios Institucionales"/>
        <s v="Funciones Esenciales De La Salud Publica Ii (Fesp Ii)"/>
        <s v="Desarrollo De Estrategias En Salud Familiar Y Comunitaria"/>
        <s v="Desarrollo De Seguros Públicos De Salud (Birf N° 8516-Ar Y 8853-Ar)"/>
        <s v="Covid-19 Emergencia Sanitaria, Economica Y Social"/>
        <s v="Educación Y Cultura"/>
        <s v="Comedores Escolares"/>
        <s v="Posoco - Prosonu"/>
        <s v="Ley 2450 - Multas M.T.E.Ys.S"/>
        <s v="Ley 23427 Fondo Para Educacion Y Promocion Cooperativa -N"/>
        <s v="Acciones De Pg Nac. De Inclusion Socio-Productiva Y Desarrollo Local - Potenciar Trabajo"/>
        <s v="Ares.Nacional Nº 1289/18 Emergencias Climaticas"/>
        <s v="Convenio Supertintendencia De Riesgo De Trabajo "/>
        <s v="Fondo De Asistencia A La Emergencia Social Del Sector Pesquero Y Portuario"/>
        <s v="Funcionamiento Residencia De Gobernacion"/>
        <s v="Escribanía Mayor De Gobierno C.E."/>
        <s v="Fondo De Fortalecimiento Institucional I.E.S.C"/>
        <s v="Fondo De Capacitación I.E.S.C"/>
        <s v=" Iesc - Auditoría Y Control"/>
        <s v="Arancelamiento Hospitalario"/>
        <s v="Fondo Poder Judicial"/>
        <s v="Fondo Multas - Ley 500"/>
        <s v="Prepap"/>
        <s v="Fundación Santa Cruz Sustentable"/>
        <s v="Aportes A Municipios"/>
        <s v="Cultura "/>
        <s v="Convenio Provincia- Juzgado Federal  De Primera Instancia Santa Cruz"/>
        <s v="Registro De La Propiedad Inmueble - Ley 2880 "/>
        <s v="Covid-29 Emergencia Sanitaria, Economica Y Social"/>
        <s v="Esidif"/>
        <s v=" Agricultura, Ganadería Y Recursos Naturales Renovables"/>
        <s v="PERMER"/>
        <s v="Obras Por Administración"/>
        <s v="Obras Por Contrato"/>
        <s v="Fondo Provincial De Pesca"/>
        <s v="Vivienda Y Urbanismo"/>
        <s v="Salud"/>
        <s v="Otros Servicios Urbanos"/>
        <s v="Mantenimiento De Establecimientos Escolares"/>
        <s v="Argentina Hace I"/>
        <s v="Asistencia Financiera A Municipios Y Com. De Fomento"/>
        <s v="Obligaciones a Cargo del Tesoro"/>
        <s v="Energía, Combustibles Y Minería"/>
        <s v="Comunicaciones"/>
        <s v="Compensacion De Deudas Municipios"/>
        <s v="Mejoramiento Procesos De Recaudacion  De Municipios Y Comisiones De Fomento"/>
        <s v="Municipalidad De Río Gallegos"/>
        <s v="Municipalidad De Caleta Olivia"/>
        <s v="Municipalidad De Río Turbio"/>
        <s v="Municipalidad De 28 De Noviembre"/>
        <s v="Municipalidad De Pico Truncado"/>
        <s v="Municipalidad De Puerto Deseado"/>
        <s v="Municipalidad De Puerto San Julián"/>
        <s v="Municipalidad De Las Heras"/>
        <s v="Municipalidad De Perito Moreno"/>
        <s v="Municipalidad De Gobernador Gregores"/>
        <s v="Municipalidad De Comandante Luis Piedra Buena"/>
        <s v="Municipalidad De Puerto Santa Cruz"/>
        <s v="Municipalidad De El Calafate"/>
        <s v="Municipalidad De Los Antiguos"/>
        <s v="Comisión De Fomento Tres Lagos"/>
        <s v="Comisión De Fomento Jaramillo"/>
        <s v="Municipalidad De El Chaltén"/>
        <s v="Comisión De Fomento De Lago Posadas"/>
        <s v="Comisión De Fomento De Cañadón Seco"/>
        <s v="Comisión De Fomento De Koluel Kaike"/>
        <s v="Cambiar"/>
        <s v="Educación Inicial"/>
        <s v="Educación Primaria"/>
        <s v="Educación Secundaria"/>
        <s v="Educación Superior No Universitaria"/>
        <s v="Educación Modalidad "/>
        <s v="Transferencias Al Sector Privado - Gtos. Ctes."/>
        <s v="Incentivo Docente"/>
        <s v="Gestión Educativa Y Políticas Socioeducativas"/>
        <s v="Información Y Evaluación De La Calidad Educativa"/>
        <s v="Infraestructura Y Equipamiento"/>
        <s v="Innovación Y Desarrollo De La Formación Tecnológica"/>
        <s v="Mejoramiento De La Calidad Educativa"/>
        <s v="Implementación Del Plan Nacional De Educación Digital"/>
        <s v="Indec-Direccion Pcial De Estadística Y Censos-Y Otros"/>
        <s v="Vejez, Incapacidad Y Supervivencia"/>
      </sharedItems>
    </cacheField>
    <cacheField name="SPG" numFmtId="0">
      <sharedItems containsSemiMixedTypes="0" containsString="0" containsNumber="1" containsInteger="1" minValue="0" maxValue="5" count="6">
        <n v="0"/>
        <n v="1"/>
        <n v="4"/>
        <n v="2"/>
        <n v="5"/>
        <n v="3"/>
      </sharedItems>
    </cacheField>
    <cacheField name="SUB PROGRAMA" numFmtId="0">
      <sharedItems containsBlank="1" containsMixedTypes="1" containsNumber="1" containsInteger="1" minValue="0" maxValue="0" count="11">
        <s v=" "/>
        <s v="Covid-19 Emergencia Sanitaria, Economica Y Social"/>
        <s v="-"/>
        <s v="Coparticipación Vial"/>
        <s v="Recupero De Planes"/>
        <s v="Fonavi"/>
        <s v="Ffs"/>
        <s v="Prog Acciones Para La Const De Viviendas Sociales"/>
        <s v="Consenso Fiscal Ley 27429"/>
        <n v="0"/>
        <m/>
      </sharedItems>
    </cacheField>
    <cacheField name="PY" numFmtId="0">
      <sharedItems containsSemiMixedTypes="0" containsString="0" containsNumber="1" containsInteger="1" minValue="0" maxValue="99" count="24">
        <n v="0"/>
        <n v="1"/>
        <n v="2"/>
        <n v="4"/>
        <n v="5"/>
        <n v="3"/>
        <n v="30"/>
        <n v="10"/>
        <n v="14"/>
        <n v="9"/>
        <n v="13"/>
        <n v="6"/>
        <n v="15"/>
        <n v="18"/>
        <n v="12"/>
        <n v="22"/>
        <n v="7"/>
        <n v="20"/>
        <n v="8"/>
        <n v="11"/>
        <n v="19"/>
        <n v="16"/>
        <n v="21"/>
        <n v="99"/>
      </sharedItems>
    </cacheField>
    <cacheField name="PROYECTO" numFmtId="0">
      <sharedItems containsBlank="1" count="40">
        <s v=" "/>
        <s v="Maquinaria Y Equipo"/>
        <s v="Libros, Revistas Y Otros Elementos Coleccionables"/>
        <s v="-"/>
        <s v="Maquinaria Y Equipos"/>
        <s v="Equipo De Seguridad"/>
        <s v="Bienes Preexistentes"/>
        <s v="Obras Varias"/>
        <s v="Activos Intangibles"/>
        <s v="Varias Localidades"/>
        <s v="Gobernador Gregores"/>
        <s v="Los Antiguos"/>
        <s v="Rio Gallegos"/>
        <s v="Caleta Olivia"/>
        <s v="Perito Moreno"/>
        <s v="El Calafate"/>
        <s v="Obras Por Administración"/>
        <s v="Rutas Y Caminos"/>
        <s v="Aereo"/>
        <s v="28 De Noviembre"/>
        <s v="Rio Turbio"/>
        <s v="Río Gallegos"/>
        <s v="Jaramillo - Fitz Roy"/>
        <s v="El Chaltén"/>
        <s v="Puerto Deseado"/>
        <s v="Puerto Santa Cruz"/>
        <s v="Cmte Luis Piedrabuena"/>
        <s v="Las Heras"/>
        <s v="Tres Cerros"/>
        <s v="Koluel Kaike"/>
        <s v="Puerto San Julián"/>
        <s v="Lago Posadas"/>
        <s v="Pico Truncado"/>
        <s v="Tres Lagos"/>
        <s v="Cañadón Seco"/>
        <s v="Puerto San Julian"/>
        <s v="Caleta Paula"/>
        <m/>
        <s v="Infraestructura Y Equipamiento"/>
        <s v="Seguridad"/>
      </sharedItems>
    </cacheField>
    <cacheField name="AO" numFmtId="0">
      <sharedItems containsSemiMixedTypes="0" containsString="0" containsNumber="1" containsInteger="1" minValue="0" maxValue="14" count="15">
        <n v="0"/>
        <n v="2"/>
        <n v="1"/>
        <n v="11"/>
        <n v="5"/>
        <n v="13"/>
        <n v="6"/>
        <n v="9"/>
        <n v="7"/>
        <n v="3"/>
        <n v="8"/>
        <n v="4"/>
        <n v="14"/>
        <n v="10"/>
        <n v="12"/>
      </sharedItems>
    </cacheField>
    <cacheField name="ACT OBRA" numFmtId="0">
      <sharedItems containsBlank="1" count="125">
        <s v=" "/>
        <s v="Caleta Olivia"/>
        <s v="Rio Gallegos"/>
        <s v="Evaluación De Impacto Ambiental Ley 2658"/>
        <s v="Covid-19"/>
        <s v="Equipos Comunitarios - Cobertura Universal De Salud"/>
        <s v="Paces (Ex Sumar Ex Plan Nacer)"/>
        <s v="Consejo Federal De Inversiones"/>
        <s v="-"/>
        <s v="Hospital Regional Rio Gallegos"/>
        <s v="Unidad Comunitaria De Salud Familiar El Calafate"/>
        <s v="Hospital De Rio Turbio - Dr. José Sánchez"/>
        <s v="Hospital De 28 De Noviembre - San Lucas"/>
        <s v="Hospital De Cte. Luis Piedra Buena - Dr. Armando Zamudio"/>
        <s v="Hospital De Puerto Santa Cruz - Dr. Eduardo Canosa"/>
        <s v="Hospital De Puerto San Julian - Dr. Miguel Lombardich"/>
        <s v="Hospital De Puerto Deseado"/>
        <s v="Hospital De Caleta Olivia Padre Pedro Tardivo"/>
        <s v="Hospital De Pico Truncado - Dr. Hubertus Kuester"/>
        <s v="Hospital De Las Heras - Dr. Benigno Fernández"/>
        <s v="Hospital De Perito Moreno - Dr. Oscar Natale"/>
        <s v="Hospital De Los Antiguos - Dr. Reinaldo Bimbi"/>
        <s v="Hospital De Gobernador Gregores - Dr. Ramón Eraso Santa Paul"/>
        <s v="Obras"/>
        <s v="Contralor/Inspec. Auto.Aplic Leyes 1451/82185"/>
        <s v="Limpieza Y Restauración Red De Canales"/>
        <s v="Mantenimiento Y Reparación Sistema De Riego"/>
        <s v="Construcción Edificio Sede Central C.A.P"/>
        <s v="Construcción Sede Cap Caleta Olivia"/>
        <s v="Ampliación Red De Canales Terciarios"/>
        <s v="Protección De Márgenes Arroyo Calafate"/>
        <s v="Defensa Rio Los Antiguos (Tramo Ruta Pcial 43 Y Desemb. Lago Bsas)"/>
        <s v="Mantenimiento Y Restauración Sistema De Riego"/>
        <s v="Defensa De Márgenes  Del Rio Janimeni"/>
        <s v="Contribuciones Figurativas Para Financiar Gtos Ctes De Org Desc"/>
        <s v=" Rutas Y Caminos"/>
        <s v="Conservacion De Caminos"/>
        <s v="Estudios Y Proyectos"/>
        <s v="Obras Varias"/>
        <s v="Puente Rio Coyle -  Ruta Provincial Nº 59"/>
        <s v="Conformación, Estabilización Y Perfilado - Camino Cordillerano - Ruta Provincial Nº 41 - Ex-Ruta Provincial Nº 23 - Tramo: El Chalten - Margen Sur Del Lago Del Desierto"/>
        <s v="Rebahilitación De La Pista Del Aeródromo De Cañadón Seco"/>
        <s v="Conformación, Estabilización Y Perfilado -Ruta Provincial Nº 2, Tramo: Cóndor Cliff - La Esperanza"/>
        <s v="Rebahilitación De La Pista Del Aeródromo De Gobernador Gregores"/>
        <s v="Construcción De 4 Viviendas De 60 M2"/>
        <s v="Construccion De Veredas Y Cordón Cuneta"/>
        <s v="Convenios Con Municipios"/>
        <s v="Terminacion De 40 Viviendas De 42 M2 Mi Primer Hogar-Sector 1-"/>
        <s v="Obras Complementarias Y Terminació De Seis (06) Viviendas En Mendoza 139- 154"/>
        <s v="Remolelacion Y Puesta En Valor De Plaza, Parque Y/O Plazoleta"/>
        <s v="Recambio De Iluminación En Avenida Costanera -Iii Etapa- Tramo Norte"/>
        <s v="Refaccion Edificio Publicos "/>
        <s v="Red De Baja Tension Y Alumbrado Publico – I Etapa"/>
        <s v="Refacciones Varias Edificio Av Nestor Kirchner 1045"/>
        <s v="Construccion Deposito Y Taller De Mantenimiento Hrrg"/>
        <s v="Construcción De 10 Viviendas De 60 M2"/>
        <s v="Construccion Puesto Sanitario Tres Cerros"/>
        <s v="Refacciones Y Trabajos Varios Del Edificio Dependiente Del Mins Desarrollo Social"/>
        <s v="Construcción Nuevo Edificio Secretaría De Estado De Ambiente Y Centro De Interpretación"/>
        <s v="Remodelación Tribunal De Cuentas De La Provincia De Santa Cruz"/>
        <s v="Remodelación En Edificio, Av Kircher 690"/>
        <s v="Construcción De 14 Viviendas De 60 M2"/>
        <s v="Desagues Pluviales, Pavimento Y Cordón Cuneta En Calle Che Guevara- Sector 1"/>
        <s v="Remodelacion Y Mejoras Deposito Ituzaingo 75 Msya"/>
        <s v="Pavimento Urbano Calle Rivadavia Y Mariano Moreno "/>
        <s v="Construcción De 4 Viviendas De 60 M2 "/>
        <s v="Construcción De 6 Viviendas De 60 M2"/>
        <s v="Construcción De 2 Viviendas De 60 M2 "/>
        <s v="Red De Energía Eléctrica Y Alumbrado Público Plan Provincial &quot;Mi Primer Hogar&quot; Ii Etapa"/>
        <s v="Remodelación En Edificio, Av Kircher 976"/>
        <s v="Red De Energía Eléctrica Y Alumbrado Público Plan Provincial &quot;Mi Primer Hogar&quot; I Etapa"/>
        <s v="Construcción De 5001,85 Ml De Cordón Cuneta "/>
        <s v="Refaccion Edificio Direccion De Trabajo"/>
        <s v="Construcción De 2 Viviendas De 60 M2"/>
        <s v="Construcción De 3 Viviendas De 60 M2"/>
        <s v="Construcción De 3 Viviedas De 60 M2"/>
        <s v="Refacciones Oficina De Recursos Humanos"/>
        <s v="Refacciones En Escuadron Del Ejercito"/>
        <s v="Construcción De Veredas En Barrio Mirador Del Condor"/>
        <s v="Construcción De 5 Viviendas De 60 M2"/>
        <s v="Mejoramiento Urbano"/>
        <s v="Construcción De 3000 M2 De Veredas De Hormigón"/>
        <s v="Terminacion De 40 Viviendas De 42 M2 Mi Primer Hogar-Sector 3-"/>
        <s v="Construcción De 15 Viviendas Plan Provincial &quot;Mi Primer Hogar&quot;"/>
        <s v="Terminacion De 30 Viviendas De 42 M2"/>
        <s v="Plan De Mejoramiento Barrial"/>
        <s v="Terminacion De 6 Viviendas "/>
        <s v="Terminacion De 40 Viviendas De 42 M2 Mi Primer Hogar-Sector 2-"/>
        <s v="Refacciones Integrales En Cancha De Césped Sintético"/>
        <s v="Terminacion De 40 Viviendas De 42 M2 Mi Primer Hogar-Sector 4-"/>
        <s v="Plaza, Plazoleta O Parque"/>
        <s v="Equipamiento Urbano Y Mejoramiento Barrial"/>
        <s v="Construcción De 10 Viviendas Plan Provincial &quot;Mi Primer Hogar&quot;"/>
        <s v="Cambio Cubierta De Techo, Construccion De Quirofano Y Salas En Hospital"/>
        <s v="Terminacion Cic Perito Moreno"/>
        <s v="Construcción De Cic"/>
        <s v="Centro De Salud N° 2 - Remodelacion Y Mejoras "/>
        <s v="Remodelación Y Ampliación Puerto Sanitario"/>
        <s v="Nuevo Edificio Escuela Primaria Provincial N°30 En Paraje Julia Dufuor"/>
        <s v="Construcción De Confitería En Paseo De Artesanos"/>
        <s v="Refacciones Planta Estable "/>
        <s v="Terminación Sede Club Macatobiano"/>
        <s v="Terminacion Escuela Salamanca"/>
        <s v="Ampliacion Escuela De Danzas – El Shehuen"/>
        <s v="Construcción De Anfiteatro Municipal Mza 79 Lote 1"/>
        <s v="Vestuarios Compl Deportivo Ing K"/>
        <s v="Paseo Municipal De Exposicion Y Venta En Costanera "/>
        <s v="Centro De Desarrollo Infantil Municipal"/>
        <s v="Refacción Y Ampliación Del Complejo Cultural"/>
        <s v="Infraestructura Urbana"/>
        <s v="Batimetria  Canal De Acceso Al Puerto"/>
        <s v="Protección Y Refuerzo De Las Instalaciones De Balizas Pueblo Y Justicia"/>
        <s v="Obras De Reparacion"/>
        <s v="Municipios"/>
        <s v="Comisiones De Fomento"/>
        <m/>
        <s v="Programa De Estímulo A Las Inversiones En Desarrollos De Producción De Gas Natural Proveniente De Reservorios No Convencionales"/>
        <s v="Adelantos De Coparticipacion"/>
        <s v="Spse"/>
        <s v="Distrigas S.A."/>
        <s v="Obra"/>
        <s v="Adultos Primario"/>
        <s v="Especial"/>
        <s v="Adultos Secundario"/>
        <s v="Rural"/>
      </sharedItems>
    </cacheField>
    <cacheField name="FIN" numFmtId="0">
      <sharedItems containsSemiMixedTypes="0" containsString="0" containsNumber="1" containsInteger="1" minValue="10" maxValue="90"/>
    </cacheField>
    <cacheField name="FINALIDAD" numFmtId="0">
      <sharedItems count="6">
        <s v="Administración gubernamental"/>
        <s v="Servicios económicos"/>
        <s v="Servicios sociales"/>
        <s v="Servicios de seguridad"/>
        <s v="Sin Finalidad"/>
        <s v="Deuda pública"/>
      </sharedItems>
    </cacheField>
    <cacheField name="FUN" numFmtId="0">
      <sharedItems containsSemiMixedTypes="0" containsString="0" containsNumber="1" containsInteger="1" minValue="11" maxValue="99"/>
    </cacheField>
    <cacheField name="FUNCION" numFmtId="0">
      <sharedItems/>
    </cacheField>
    <cacheField name="SFUN" numFmtId="0">
      <sharedItems containsString="0" containsBlank="1" containsNumber="1" containsInteger="1" minValue="0" maxValue="0"/>
    </cacheField>
    <cacheField name="SUBFUNCION" numFmtId="0">
      <sharedItems containsBlank="1"/>
    </cacheField>
    <cacheField name="INCISO" numFmtId="0">
      <sharedItems containsSemiMixedTypes="0" containsString="0" containsNumber="1" containsInteger="1" minValue="1" maxValue="9"/>
    </cacheField>
    <cacheField name="NOMBRE INCISO" numFmtId="0">
      <sharedItems/>
    </cacheField>
    <cacheField name="PPAL" numFmtId="0">
      <sharedItems/>
    </cacheField>
    <cacheField name="NOMBRE_PRINCIPAL" numFmtId="0">
      <sharedItems/>
    </cacheField>
    <cacheField name="PARC" numFmtId="0">
      <sharedItems/>
    </cacheField>
    <cacheField name="NOMBRE_PARCIAL" numFmtId="0">
      <sharedItems/>
    </cacheField>
    <cacheField name="IPP" numFmtId="0">
      <sharedItems/>
    </cacheField>
    <cacheField name="NOMBRE_SUBPARCIAL" numFmtId="0">
      <sharedItems count="100">
        <s v="Retribuciones Del Cargo"/>
        <s v="Sueldo Anual Complementario"/>
        <s v="Contribuciones Patronales"/>
        <s v="Complementos"/>
        <s v="Asignaciones Familiares"/>
        <s v="Otras Asistencias Sociales Al Personal"/>
        <s v="Beneficios Y Compensaciones"/>
        <s v="Bienes De Consumo"/>
        <s v="Servicios No Personales"/>
        <s v="Maquinaria Y Equipo"/>
        <s v="Transferencias A Empresas Privadas"/>
        <s v="Ley 2919"/>
        <s v="Ley 2208"/>
        <s v="Empresas Privadas"/>
        <s v="Ente Patagonia Turística Regional"/>
        <s v="Consejo Federal De Turismo"/>
        <s v="Otros Instituciones Culturales Y Sociales Sin Fines De Lucro"/>
        <s v="Subsidio Transporte Interurbano"/>
        <s v="Aportes A Gobiernos Municipales Y Com. De Fomento"/>
        <s v="Programa De Residencias Médicas"/>
        <s v="Acción Sanitaria"/>
        <s v="Plan Nacer"/>
        <s v="A Otras Instituciones Públicas Nacionales"/>
        <s v="Transferencias A Otras Instituciones Culturales Y Sociales Sin Fines De Lucro"/>
        <s v="Convenio Provincia - Privados"/>
        <s v="Programa Proteger - Proteccion De La Poblacion Vulnerable  Contra En Enfrm Cronicas Birf 8508"/>
        <s v="Transferencias Plan Paces (Ex Sumar Ex Plan Nacer)"/>
        <s v="Libros, Revistas Y Otros Elementos Coleccionables"/>
        <s v="Pensiones Graciables Y A La Vejez"/>
        <s v="Promoc. Y Restituc. De Derercho De Niños Y Adolescentes"/>
        <s v="Asistencia Financiera - Otros"/>
        <s v="Promoción Social - Plan Nacional De Seguridad Alimentaria"/>
        <s v="Prog. Form. Educ. Y Fisc. Coop"/>
        <s v="Ley N° 3062"/>
        <s v="Capacitacion Y Formacion En Politicas Sociales"/>
        <s v="Otras Ayudas Sociales A Personas"/>
        <s v="Formacion Y Capacitacion En Gestion Social"/>
        <s v="Formacion Y Capacitacion En Gestion Integral En Politicas Sociales"/>
        <s v="Formacion Y Capac. En Gestion Int En Pol. Niñez, Adolesc. ,Discapacidad Y Adultos May. Y Sus Flias"/>
        <s v="Ley 2556 - Fdo Finan. Programa Hogares C/Disc."/>
        <s v="Economia Social Santa Cruz Incluye"/>
        <s v="Comedores Escolares"/>
        <s v="Deporte Federado"/>
        <s v="Formacion Y Capacitacion En Gestion Deportiva"/>
        <s v="Deporte Social"/>
        <s v="Asistencia Financiera - Posoco - Prosonu"/>
        <s v="Transferencias A Personas"/>
        <s v="Ayudas Sociales A Personas"/>
        <s v="Equipo De Seguridad"/>
        <s v="Ofephi"/>
        <s v="Construcciones"/>
        <s v="Bienes Preexistentes"/>
        <s v="Activos Intangibles"/>
        <s v="Fundación Santa Cruz Sustentable"/>
        <s v="A La Administración Central Nacional"/>
        <s v="Aporte Al C.F.R.F. Ley Nº 25.917"/>
        <s v="Foro Permanente De Presupuesto"/>
        <s v="Asap"/>
        <s v="Control De Especies Perjudiciales"/>
        <s v="Creditos Sociedades Rurales"/>
        <s v="Retribuciones Extraordinarias"/>
        <s v="Asistencia Social Al Personal"/>
        <s v="Servicios Extraordinarios"/>
        <s v="Suplencias Y Reemplazos"/>
        <s v="A.G.V.P."/>
        <s v="Un.E.Po.S.C."/>
        <s v="C.S.S."/>
        <s v="I.E.S.C."/>
        <s v="I.D.U.V."/>
        <s v="Asip"/>
        <s v="Caja De Previsión Social"/>
        <s v="Acuerdos Complementarios Y Operativos - Transf. Bpsc"/>
        <s v="Comisión Federal De Impuestos"/>
        <s v="Cfi Ley 23548"/>
        <s v="Comisión Arbitral"/>
        <s v="A La Administración Central"/>
        <s v="Transferencias A S.P.S.E Para Financiar Erogaciones Corrientes"/>
        <s v="Aportes Distrigas S.A P/ Financiar Gastos Corrientes"/>
        <s v="Canal 9"/>
        <s v="Transferencias - Regalias"/>
        <s v="Transferencias -Coparticipación Nacional"/>
        <s v="Transferencias -Coparticipación Provincial"/>
        <s v="Amortización De La Deuda Interna A Largo Plazo"/>
        <s v="Intereses De La Deuda Interna A Largo Plazo"/>
        <s v="Escuelas Privadas"/>
        <s v="Becas Est. Secundarios"/>
        <s v="Becas Est. Universitarios"/>
        <s v="Ipei - Res. 074/06"/>
        <s v="Aonikenk - Res. 075/06"/>
        <s v="Poplars"/>
        <s v="Upsala"/>
        <s v="Fund. Austro"/>
        <s v="Xoshen Aike"/>
        <s v="Jardin La Taperita"/>
        <s v="Jardin Del Arbol"/>
        <s v="Otros Gastos En Personal"/>
        <s v="Otros Aportes A Actividades No Lucrativas Corrientes"/>
        <s v="Transferencias A Instituciones De Enseñanza"/>
        <s v="Jubilaciones Y/O Retiros"/>
        <s v="Disminución de otras cuentas por pagar a corto plazo"/>
      </sharedItems>
    </cacheField>
    <cacheField name=" Gastos $" numFmtId="0">
      <sharedItems containsSemiMixedTypes="0" containsString="0" containsNumber="1" minValue="486" maxValue="7335389239"/>
    </cacheField>
    <cacheField name="00.0.0.999" numFmtId="0">
      <sharedItems/>
    </cacheField>
    <cacheField name="Tesoro Provincial" numFmtId="0">
      <sharedItems/>
    </cacheField>
    <cacheField name="Cod. Institucional" numFmtId="0">
      <sharedItems containsSemiMixedTypes="0" containsString="0" containsNumber="1" containsInteger="1" minValue="1" maxValue="19" count="18">
        <n v="14"/>
        <n v="16"/>
        <n v="8"/>
        <n v="15"/>
        <n v="17"/>
        <n v="19"/>
        <n v="7"/>
        <n v="6"/>
        <n v="2"/>
        <n v="4"/>
        <n v="3"/>
        <n v="10"/>
        <n v="12"/>
        <n v="13"/>
        <n v="18"/>
        <n v="9"/>
        <n v="5"/>
        <n v="1"/>
      </sharedItems>
    </cacheField>
    <cacheField name="Institucional" numFmtId="0">
      <sharedItems count="18">
        <s v="Ministerio de Producción. Comercio e Industria"/>
        <s v="Ministerio Salud y Ambiente"/>
        <s v="Jefatura de Gabinete"/>
        <s v="Ministerio de Desarrollo Social"/>
        <s v="Ministerio Trabajo, Empleo y Seguridad Social"/>
        <s v="Ministerio de Seguridad"/>
        <s v="Gobernación"/>
        <s v="Fiscalía de Estado"/>
        <s v="Poder Judicial de la Provincia de Santa Cruz"/>
        <s v="Consejo de la Magistratura"/>
        <s v="Honorable Tribunal de Cuentas de la Provincia de Santa Cruz"/>
        <s v="Ministerio de Gobierno (Sede Central)"/>
        <s v="Ministerio de Economía, Finanzas e Infraestructura"/>
        <s v="Consejo Agrario Provincial"/>
        <s v="Consejo Provincial de Educación"/>
        <s v="Ministerio Secretaria General de la Gobernación"/>
        <s v="Honorable Tribunal Disciplinario"/>
        <s v="Honorable Cámara de Diputados"/>
      </sharedItems>
    </cacheField>
    <cacheField name="Codigo Imputable Primario" numFmtId="0">
      <sharedItems containsBlank="1"/>
    </cacheField>
    <cacheField name="Apertura Programatica" numFmtId="0">
      <sharedItems count="280">
        <s v="01.00.00.00"/>
        <s v="01.00.01.00"/>
        <s v="02.00.00.00"/>
        <s v="02.00.01.00"/>
        <s v="03.00.00.00"/>
        <s v="03.00.01.00"/>
        <s v="04.00.00.00"/>
        <s v="04.00.01.00"/>
        <s v="06.00.00.00"/>
        <s v="06.00.01.00"/>
        <s v="07.00.00.00"/>
        <s v="08.00.00.00"/>
        <s v="08.00.01.00"/>
        <s v="09.00.00.00"/>
        <s v="09.00.01.00"/>
        <s v="12.00.00.00"/>
        <s v="13.00.00.02"/>
        <s v="13.00.00.01"/>
        <s v="15.00.00.00"/>
        <s v="16.00.00.00"/>
        <s v="17.00.00.00"/>
        <s v="17.00.01.00"/>
        <s v="18.00.00.00"/>
        <s v="18.00.01.00"/>
        <s v="19.00.00.00"/>
        <s v="19.00.01.00"/>
        <s v="20.00.00.00"/>
        <s v="20.00.01.00"/>
        <s v="22.00.00.01"/>
        <s v="22.00.01.01"/>
        <s v="23.00.00.00"/>
        <s v="23.00.01.00"/>
        <s v="30.00.00.00"/>
        <s v="30.00.01.00"/>
        <s v="31.00.00.01"/>
        <s v="31.00.00.00"/>
        <s v="31.00.01.00"/>
        <s v="32.00.00.00"/>
        <s v="33.00.00.00"/>
        <s v="33.00.01.00"/>
        <s v="34.00.00.00"/>
        <s v="34.00.01.00"/>
        <s v="35.00.00.00"/>
        <s v="36.00.00.00"/>
        <s v="36.00.01.00"/>
        <s v="37.00.00.01"/>
        <s v="37.00.00.02"/>
        <s v="38.00.00.01"/>
        <s v="60.00.00.00"/>
        <s v="60.00.00.01"/>
        <s v="60.00.01.00"/>
        <s v="01.00.02.00"/>
        <s v="17.01.00.00"/>
        <s v="25.00.00.00"/>
        <s v="26.00.00.00"/>
        <s v="16.00.01.00"/>
        <s v="21.00.00.00"/>
        <s v="21.00.01.00"/>
        <s v="22.00.00.00"/>
        <s v="22.00.01.00"/>
        <s v="02.00.00.01"/>
        <s v="02.00.00.11"/>
        <s v="02.00.00.05"/>
        <s v="02.00.00.13"/>
        <s v="02.00.00.06"/>
        <s v="02.00.00.09"/>
        <s v="02.00.00.07"/>
        <s v="02.00.00.03"/>
        <s v="02.00.00.02"/>
        <s v="02.00.00.08"/>
        <s v="02.00.00.04"/>
        <s v="02.00.00.14"/>
        <s v="02.00.00.10"/>
        <s v="02.00.00.12"/>
        <s v="01.00.04.00"/>
        <s v="01.00.05.01"/>
        <s v="01.00.03.00"/>
        <s v="16.00.03.00"/>
        <s v="16.00.02.01"/>
        <s v="24.00.00.00"/>
        <s v="25.00.01.00"/>
        <s v="81.00.00.00"/>
        <s v="01.00.30.02"/>
        <s v="01.00.10.01"/>
        <s v="01.00.14.01"/>
        <s v="01.00.01.01"/>
        <s v="01.00.02.01"/>
        <s v="01.00.09.01"/>
        <s v="01.00.13.01"/>
        <s v="01.00.14.03"/>
        <s v="01.00.09.02"/>
        <s v="01.00.14.02"/>
        <s v="01.00.03.01"/>
        <s v="18.00.00.01"/>
        <s v="18.00.00.02"/>
        <s v="01.01.00.00"/>
        <s v="01.00.00.01"/>
        <s v="02.00.01.01"/>
        <s v="02.00.01.02"/>
        <s v="02.00.01.03"/>
        <s v="03.00.01.01"/>
        <s v="03.00.01.03"/>
        <s v="03.00.02.05"/>
        <s v="03.00.01.02"/>
        <s v="03.00.02.04"/>
        <s v="03.01.01.07"/>
        <s v="11.00.00.00"/>
        <s v="11.00.01.00"/>
        <s v="01.04.00.00"/>
        <s v="01.01.14.05"/>
        <s v="01.01.09.02"/>
        <s v="01.01.06.02"/>
        <s v="01.01.01.04"/>
        <s v="01.01.15.02"/>
        <s v="01.01.18.02"/>
        <s v="01.01.14.01"/>
        <s v="01.01.04.02"/>
        <s v="01.01.02.01"/>
        <s v="01.01.15.06"/>
        <s v="01.01.04.04"/>
        <s v="01.01.06.01"/>
        <s v="01.01.12.01"/>
        <s v="01.01.10.02"/>
        <s v="01.01.05.03"/>
        <s v="01.02.01.03"/>
        <s v="01.02.01.09"/>
        <s v="01.02.02.06"/>
        <s v="01.02.22.01"/>
        <s v="01.02.01.05"/>
        <s v="01.02.01.07"/>
        <s v="01.02.01.02"/>
        <s v="01.02.01.08"/>
        <s v="01.02.01.06"/>
        <s v="01.02.01.01"/>
        <s v="01.02.01.10"/>
        <s v="01.02.12.02"/>
        <s v="01.05.04.01"/>
        <s v="01.02.07.01"/>
        <s v="01.02.04.01"/>
        <s v="01.03.01.03"/>
        <s v="01.02.01.04"/>
        <s v="01.03.01.02"/>
        <s v="01.01.07.01"/>
        <s v="01.01.15.01"/>
        <s v="01.01.01.02"/>
        <s v="01.01.12.02"/>
        <s v="01.01.14.03"/>
        <s v="01.01.09.06"/>
        <s v="01.01.10.04"/>
        <s v="01.01.02.02"/>
        <s v="01.01.04.05"/>
        <s v="01.01.02.04"/>
        <s v="01.01.15.09"/>
        <s v="01.01.05.02"/>
        <s v="01.01.20.01"/>
        <s v="01.01.08.02"/>
        <s v="01.01.08.03"/>
        <s v="01.01.06.03"/>
        <s v="01.01.20.03"/>
        <s v="01.01.11.06"/>
        <s v="01.01.18.01"/>
        <s v="01.01.04.01"/>
        <s v="01.01.09.01"/>
        <s v="01.01.15.05"/>
        <s v="01.01.13.03"/>
        <s v="01.01.18.03"/>
        <s v="01.01.06.04"/>
        <s v="01.01.13.07"/>
        <s v="01.01.19.01"/>
        <s v="01.01.13.04"/>
        <s v="01.01.14.02"/>
        <s v="01.01.01.01"/>
        <s v="01.01.15.04"/>
        <s v="01.01.03.03"/>
        <s v="01.01.03.04"/>
        <s v="01.01.11.03"/>
        <s v="01.01.13.01"/>
        <s v="01.01.01.06"/>
        <s v="01.01.04.03"/>
        <s v="01.01.07.02"/>
        <s v="01.01.16.02"/>
        <s v="01.01.20.02"/>
        <s v="01.01.16.01"/>
        <s v="01.01.08.01"/>
        <s v="01.01.12.03"/>
        <s v="01.01.05.01"/>
        <s v="01.01.13.05"/>
        <s v="01.01.15.03"/>
        <s v="01.01.03.05"/>
        <s v="01.01.13.02"/>
        <s v="01.01.13.06"/>
        <s v="01.01.16.03"/>
        <s v="01.01.11.05"/>
        <s v="01.01.09.04"/>
        <s v="01.01.01.03"/>
        <s v="01.01.09.05"/>
        <s v="01.01.01.05"/>
        <s v="01.01.14.06"/>
        <s v="01.01.09.03"/>
        <s v="01.01.15.07"/>
        <s v="01.01.02.03"/>
        <s v="01.01.21.01"/>
        <s v="01.01.01.07"/>
        <s v="01.01.15.08"/>
        <s v="01.01.10.03"/>
        <s v="01.01.11.04"/>
        <s v="01.01.19.02"/>
        <s v="01.01.19.03"/>
        <s v="01.01.08.04"/>
        <s v="01.01.12.04"/>
        <s v="01.01.18.04"/>
        <s v="01.01.21.02"/>
        <s v="01.01.14.04"/>
        <s v="01.01.03.06"/>
        <s v="01.01.10.01"/>
        <s v="01.01.11.02"/>
        <s v="01.01.03.01"/>
        <s v="01.01.11.01"/>
        <s v="01.01.03.02"/>
        <s v="04.01.14.01"/>
        <s v="04.01.11.01"/>
        <s v="04.01.05.01"/>
        <s v="04.01.04.01"/>
        <s v="04.01.18.01"/>
        <s v="06.02.06.01"/>
        <s v="06.01.13.01"/>
        <s v="06.01.07.01"/>
        <s v="06.01.01.01"/>
        <s v="06.01.09.01"/>
        <s v="06.01.09.02"/>
        <s v="06.01.19.01"/>
        <s v="06.01.06.01"/>
        <s v="06.01.02.01"/>
        <s v="06.01.04.02"/>
        <s v="06.01.12.01"/>
        <s v="06.01.04.01"/>
        <s v="08.01.21.02"/>
        <s v="08.01.21.01"/>
        <s v="16.03.00.00"/>
        <s v="17.00.99.01"/>
        <s v="01.00.12.02"/>
        <s v="01.00.06.02"/>
        <s v="01.00.07.02"/>
        <s v="01.00.03.02"/>
        <s v="01.00.12.01"/>
        <s v="01.00.06.01"/>
        <s v="01.00.07.01"/>
        <s v="00.00.00.00"/>
        <s v="99.00.00.00"/>
        <s v="06.00.00.01"/>
        <s v="06.00.00.02"/>
        <s v="16.00.00.01"/>
        <s v="16.00.00.02"/>
        <s v="37.00.00.00"/>
        <s v="38.00.00.00"/>
        <s v="39.00.00.00"/>
        <s v="40.00.00.00"/>
        <s v="41.00.00.00"/>
        <s v="42.00.00.00"/>
        <s v="43.00.00.00"/>
        <s v="44.00.00.00"/>
        <s v="45.00.00.00"/>
        <s v="46.00.00.00"/>
        <s v="47.00.00.00"/>
        <s v="48.00.00.00"/>
        <s v="49.00.00.00"/>
        <s v="50.00.00.00"/>
        <s v="21.00.00.03"/>
        <s v="21.00.00.01"/>
        <s v="21.00.00.04"/>
        <s v="21.00.00.02"/>
        <s v="21.00.01.01"/>
        <s v="21.00.01.02"/>
        <s v="21.00.01.03"/>
        <s v="21.00.01.04"/>
        <s v="26.00.04.01"/>
        <s v="26.00.01.00"/>
        <s v="27.00.00.00"/>
        <s v="28.00.00.00"/>
        <s v="29.00.01.00"/>
      </sharedItems>
    </cacheField>
    <cacheField name="SAF" numFmtId="0">
      <sharedItems containsSemiMixedTypes="0" containsString="0" containsNumber="1" containsInteger="1" minValue="12" maxValue="2050" count="45">
        <n v="12"/>
        <n v="14"/>
        <n v="13"/>
        <n v="15"/>
        <n v="16"/>
        <n v="17"/>
        <n v="110"/>
        <n v="130"/>
        <n v="134"/>
        <n v="141"/>
        <n v="142"/>
        <n v="143"/>
        <n v="144"/>
        <n v="145"/>
        <n v="146"/>
        <n v="147"/>
        <n v="148"/>
        <n v="149"/>
        <n v="150"/>
        <n v="151"/>
        <n v="152"/>
        <n v="153"/>
        <n v="154"/>
        <n v="210"/>
        <n v="220"/>
        <n v="310"/>
        <n v="410"/>
        <n v="420"/>
        <n v="431"/>
        <n v="510"/>
        <n v="520"/>
        <n v="529"/>
        <n v="532"/>
        <n v="530"/>
        <n v="533"/>
        <n v="550"/>
        <n v="551"/>
        <n v="560"/>
        <n v="610"/>
        <n v="810"/>
        <n v="820"/>
        <n v="910"/>
        <n v="1010"/>
        <n v="1050"/>
        <n v="2050"/>
      </sharedItems>
    </cacheField>
    <cacheField name="Fuente2" numFmtId="0">
      <sharedItems containsSemiMixedTypes="0" containsString="0" containsNumber="1" containsInteger="1" minValue="11" maxValue="15"/>
    </cacheField>
    <cacheField name="Programa2" numFmtId="167">
      <sharedItems containsSemiMixedTypes="0" containsString="0" containsNumber="1" containsInteger="1" minValue="0" maxValue="99"/>
    </cacheField>
    <cacheField name="Sub-programa" numFmtId="167">
      <sharedItems containsSemiMixedTypes="0" containsString="0" containsNumber="1" containsInteger="1" minValue="0" maxValue="5"/>
    </cacheField>
    <cacheField name="Proyecto2" numFmtId="167">
      <sharedItems containsSemiMixedTypes="0" containsString="0" containsNumber="1" containsInteger="1" minValue="0" maxValue="99"/>
    </cacheField>
    <cacheField name="Actividad u Obra" numFmtId="167">
      <sharedItems containsSemiMixedTypes="0" containsString="0" containsNumber="1" containsInteger="1" minValue="0" maxValue="14"/>
    </cacheField>
    <cacheField name="I.P.P" numFmtId="0">
      <sharedItems count="110">
        <s v="1.01.01.00"/>
        <s v="1.01.04.00"/>
        <s v="1.01.06.00"/>
        <s v="1.01.07.00"/>
        <s v="1.02.01.00"/>
        <s v="1.02.03.00"/>
        <s v="1.02.05.00"/>
        <s v="1.04.00.00"/>
        <s v="1.05.09.00"/>
        <s v="1.06.00.00"/>
        <s v="2.00.00.00"/>
        <s v="3.00.00.00"/>
        <s v="4.03.00.00"/>
        <s v="5.01.09.00"/>
        <s v="6.03.01.17"/>
        <s v="6.03.01.18"/>
        <s v="5.01.09.08"/>
        <s v="5.01.07.08"/>
        <s v="5.01.07.15"/>
        <s v="5.01.07.99"/>
        <s v="5.01.07.19"/>
        <s v="5.07.06.02"/>
        <s v="1.02.06.00"/>
        <s v="5.01.03.05"/>
        <s v="5.01.04.15"/>
        <s v="5.01.04.38"/>
        <s v="5.03.04.00"/>
        <s v="5.02.04.00"/>
        <s v="5.06.01.05"/>
        <s v="5.01.04.16"/>
        <s v="5.01.04.52"/>
        <s v="4.05.00.00"/>
        <s v="5.01.02.01"/>
        <s v="5.01.04.01"/>
        <s v="5.01.04.07"/>
        <s v="5.01.04.25"/>
        <s v="5.01.04.42"/>
        <s v="5.01.04.45"/>
        <s v="5.01.04.46"/>
        <s v="5.01.04.98"/>
        <s v="5.01.05.13"/>
        <s v="5.01.06.02"/>
        <s v="5.01.06.04"/>
        <s v="5.01.07.10"/>
        <s v="5.01.07.18"/>
        <s v="5.07.05.04"/>
        <s v="5.01.04.47"/>
        <s v="5.01.06.03"/>
        <s v="5.01.07.00"/>
        <s v="5.01.07.03"/>
        <s v="5.01.04.11"/>
        <s v="5.02.01.00"/>
        <s v="5.01.04.00"/>
        <s v="4.04.00.00"/>
        <s v="5.03.04.10"/>
        <s v="4.02.00.00"/>
        <s v="4.01.00.00"/>
        <s v="4.08.00.00"/>
        <s v="5.01.07.01"/>
        <s v="5.03.01.00"/>
        <s v="5.03.04.05"/>
        <s v="5.03.04.07"/>
        <s v="5.03.04.09"/>
        <s v="5.01.07.07"/>
        <s v="6.03.01.15"/>
        <s v="1.03.01.00"/>
        <s v="1.05.00.00"/>
        <s v="1.03.00.00"/>
        <s v="1.07.00.00"/>
        <s v="9.01.02.03"/>
        <s v="9.01.02.05"/>
        <s v="9.01.03.02"/>
        <s v="9.01.02.12"/>
        <s v="9.01.02.01"/>
        <s v="9.01.02.13"/>
        <s v="9.01.03.01"/>
        <s v="9.02.02.01"/>
        <s v="9.02.02.03"/>
        <s v="9.03.03.01"/>
        <s v="5.01.09.04"/>
        <s v="5.03.04.03"/>
        <s v="5.03.04.04"/>
        <s v="5.03.04.06"/>
        <s v="5.08.06.02"/>
        <s v="6.02.04.01"/>
        <s v="5.05.02.01"/>
        <s v="5.07.03.01"/>
        <s v="5.07.03.03"/>
        <s v="5.07.06.11"/>
        <s v="5.07.06.12"/>
        <s v="5.07.06.13"/>
        <s v="7.01.07.00"/>
        <s v="7.01.06.00"/>
        <s v="5.01.05.01"/>
        <s v="5.01.03.01"/>
        <s v="5.01.03.02"/>
        <s v="5.01.05.04"/>
        <s v="5.01.05.05"/>
        <s v="5.01.05.07"/>
        <s v="5.01.05.08"/>
        <s v="5.01.05.11"/>
        <s v="5.01.05.12"/>
        <s v="5.01.05.14"/>
        <s v="5.01.05.15"/>
        <s v="1.01.05.00"/>
        <s v="5.07.02.01"/>
        <s v="5.01.05.99"/>
        <s v="5.02.02.00"/>
        <s v="5.01.01.00"/>
        <s v="7.06.02.00"/>
      </sharedItems>
    </cacheField>
  </cacheFields>
  <extLst>
    <ext xmlns:x14="http://schemas.microsoft.com/office/spreadsheetml/2009/9/main" uri="{725AE2AE-9491-48be-B2B4-4EB974FC3084}">
      <x14:pivotCacheDefinition pivotCacheId="6"/>
    </ext>
  </extLst>
</pivotCacheDefinition>
</file>

<file path=xl/pivotCache/pivotCacheRecords1.xml><?xml version="1.0" encoding="utf-8"?>
<pivotCacheRecords xmlns="http://schemas.openxmlformats.org/spreadsheetml/2006/main" xmlns:r="http://schemas.openxmlformats.org/officeDocument/2006/relationships" count="1142">
  <r>
    <n v="2021"/>
    <x v="0"/>
    <s v="MP,CeI"/>
    <x v="0"/>
    <s v="Administracion Central"/>
    <s v="1 - Gastos corrientes"/>
    <s v="2 - Gastos de consumo"/>
    <x v="0"/>
    <x v="0"/>
    <x v="0"/>
    <x v="0"/>
    <x v="0"/>
    <x v="0"/>
    <x v="0"/>
    <x v="0"/>
    <x v="0"/>
    <x v="0"/>
    <n v="10"/>
    <x v="0"/>
    <n v="13"/>
    <s v="Dirección superior Ejecutiva"/>
    <n v="0"/>
    <s v="-"/>
    <n v="1"/>
    <s v="GASTOS EN PERSONAL "/>
    <s v="1.01"/>
    <s v="Personal permanente"/>
    <s v="1.01.01"/>
    <s v="Retribuciones del cargo"/>
    <s v="1.01.01.00"/>
    <x v="0"/>
    <n v="47898743"/>
    <s v="00.0.0.999"/>
    <s v="Tesoro Provincial"/>
    <x v="0"/>
    <x v="0"/>
    <s v="01.00.00.00.12.11.-1.0.0.0.-1.01.01.00"/>
    <x v="0"/>
    <x v="0"/>
    <n v="11"/>
    <n v="1"/>
    <n v="0"/>
    <n v="0"/>
    <n v="0"/>
    <x v="0"/>
  </r>
  <r>
    <n v="2021"/>
    <x v="0"/>
    <s v="MP,CeI"/>
    <x v="0"/>
    <s v="Administracion Central"/>
    <s v="1 - Gastos corrientes"/>
    <s v="2 - Gastos de consumo"/>
    <x v="0"/>
    <x v="0"/>
    <x v="0"/>
    <x v="0"/>
    <x v="0"/>
    <x v="0"/>
    <x v="0"/>
    <x v="0"/>
    <x v="0"/>
    <x v="0"/>
    <n v="10"/>
    <x v="0"/>
    <n v="13"/>
    <s v="Dirección superior Ejecutiva"/>
    <n v="0"/>
    <s v="-"/>
    <n v="1"/>
    <s v="GASTOS EN PERSONAL "/>
    <s v="1.01"/>
    <s v="Personal permanente"/>
    <s v="1.01.04"/>
    <s v="Sueldo anual complementario"/>
    <s v="1.01.04.00"/>
    <x v="1"/>
    <n v="4898651"/>
    <s v="00.0.0.999"/>
    <s v="Tesoro Provincial"/>
    <x v="0"/>
    <x v="0"/>
    <s v="12.-11.-1.0.0.0.-1.01.04.00"/>
    <x v="0"/>
    <x v="0"/>
    <n v="11"/>
    <n v="1"/>
    <n v="0"/>
    <n v="0"/>
    <n v="0"/>
    <x v="1"/>
  </r>
  <r>
    <n v="2021"/>
    <x v="0"/>
    <s v="MP,CeI"/>
    <x v="0"/>
    <s v="Administracion Central"/>
    <s v="1 - Gastos corrientes"/>
    <s v="2 - Gastos de consumo"/>
    <x v="0"/>
    <x v="0"/>
    <x v="0"/>
    <x v="0"/>
    <x v="0"/>
    <x v="0"/>
    <x v="0"/>
    <x v="0"/>
    <x v="0"/>
    <x v="0"/>
    <n v="10"/>
    <x v="0"/>
    <n v="13"/>
    <s v="Dirección superior Ejecutiva"/>
    <n v="0"/>
    <s v="-"/>
    <n v="1"/>
    <s v="GASTOS EN PERSONAL "/>
    <s v="1.01"/>
    <s v="Personal permanente"/>
    <s v="1.01.06"/>
    <s v="Contribuciones patronales"/>
    <s v="1.01.06.00"/>
    <x v="2"/>
    <n v="10885082"/>
    <s v="00.0.0.999"/>
    <s v="Tesoro Provincial"/>
    <x v="0"/>
    <x v="0"/>
    <s v="12.-11.-1.0.0.0.-1.01.06.00"/>
    <x v="0"/>
    <x v="0"/>
    <n v="11"/>
    <n v="1"/>
    <n v="0"/>
    <n v="0"/>
    <n v="0"/>
    <x v="2"/>
  </r>
  <r>
    <n v="2021"/>
    <x v="0"/>
    <s v="MP,CeI"/>
    <x v="0"/>
    <s v="Administracion Central"/>
    <s v="1 - Gastos corrientes"/>
    <s v="2 - Gastos de consumo"/>
    <x v="0"/>
    <x v="0"/>
    <x v="0"/>
    <x v="0"/>
    <x v="0"/>
    <x v="0"/>
    <x v="0"/>
    <x v="0"/>
    <x v="0"/>
    <x v="0"/>
    <n v="10"/>
    <x v="0"/>
    <n v="13"/>
    <s v="Dirección superior Ejecutiva"/>
    <n v="0"/>
    <s v="-"/>
    <n v="1"/>
    <s v="GASTOS EN PERSONAL "/>
    <s v="1.01"/>
    <s v="Personal permanente"/>
    <s v="1.01.07"/>
    <s v="Complementos"/>
    <s v="1.01.07.00"/>
    <x v="3"/>
    <n v="209250"/>
    <s v="00.0.0.999"/>
    <s v="Tesoro Provincial"/>
    <x v="0"/>
    <x v="0"/>
    <s v="12.-11.-1.0.0.0.-1.01.07.00"/>
    <x v="0"/>
    <x v="0"/>
    <n v="11"/>
    <n v="1"/>
    <n v="0"/>
    <n v="0"/>
    <n v="0"/>
    <x v="3"/>
  </r>
  <r>
    <n v="2021"/>
    <x v="0"/>
    <s v="MP,CeI"/>
    <x v="0"/>
    <s v="Administracion Central"/>
    <s v="1 - Gastos corrientes"/>
    <s v="2 - Gastos de consumo"/>
    <x v="0"/>
    <x v="0"/>
    <x v="0"/>
    <x v="0"/>
    <x v="0"/>
    <x v="0"/>
    <x v="0"/>
    <x v="0"/>
    <x v="0"/>
    <x v="0"/>
    <n v="10"/>
    <x v="0"/>
    <n v="13"/>
    <s v="Dirección superior Ejecutiva"/>
    <n v="0"/>
    <s v="-"/>
    <n v="1"/>
    <s v="GASTOS EN PERSONAL "/>
    <s v="1.02"/>
    <s v="Personal temporario"/>
    <s v="1.02.01"/>
    <s v="Retribuciones del cargo"/>
    <s v="1.02.01.00"/>
    <x v="0"/>
    <n v="1385170"/>
    <s v="00.0.0.999"/>
    <s v="Tesoro Provincial"/>
    <x v="0"/>
    <x v="0"/>
    <s v="12.-11.-1.0.0.0.-1.02.01.00"/>
    <x v="0"/>
    <x v="0"/>
    <n v="11"/>
    <n v="1"/>
    <n v="0"/>
    <n v="0"/>
    <n v="0"/>
    <x v="4"/>
  </r>
  <r>
    <n v="2021"/>
    <x v="0"/>
    <s v="MP,CeI"/>
    <x v="0"/>
    <s v="Administracion Central"/>
    <s v="1 - Gastos corrientes"/>
    <s v="2 - Gastos de consumo"/>
    <x v="0"/>
    <x v="0"/>
    <x v="0"/>
    <x v="0"/>
    <x v="0"/>
    <x v="0"/>
    <x v="0"/>
    <x v="0"/>
    <x v="0"/>
    <x v="0"/>
    <n v="10"/>
    <x v="0"/>
    <n v="13"/>
    <s v="Dirección superior Ejecutiva"/>
    <n v="0"/>
    <s v="-"/>
    <n v="1"/>
    <s v="GASTOS EN PERSONAL "/>
    <s v="1.02"/>
    <s v="Personal temporario"/>
    <s v="1.02.03"/>
    <s v="Sueldo anual complementario"/>
    <s v="1.02.03.00"/>
    <x v="1"/>
    <n v="174920"/>
    <s v="00.0.0.999"/>
    <s v="Tesoro Provincial"/>
    <x v="0"/>
    <x v="0"/>
    <s v="12.-11.-1.0.0.0.-1.02.03.00"/>
    <x v="0"/>
    <x v="0"/>
    <n v="11"/>
    <n v="1"/>
    <n v="0"/>
    <n v="0"/>
    <n v="0"/>
    <x v="5"/>
  </r>
  <r>
    <n v="2021"/>
    <x v="0"/>
    <s v="MP,CeI"/>
    <x v="0"/>
    <s v="Administracion Central"/>
    <s v="1 - Gastos corrientes"/>
    <s v="2 - Gastos de consumo"/>
    <x v="0"/>
    <x v="0"/>
    <x v="0"/>
    <x v="0"/>
    <x v="0"/>
    <x v="0"/>
    <x v="0"/>
    <x v="0"/>
    <x v="0"/>
    <x v="0"/>
    <n v="10"/>
    <x v="0"/>
    <n v="13"/>
    <s v="Dirección superior Ejecutiva"/>
    <n v="0"/>
    <s v="-"/>
    <n v="1"/>
    <s v="GASTOS EN PERSONAL "/>
    <s v="1.02"/>
    <s v="Personal temporario"/>
    <s v="1.02.05"/>
    <s v="Contribuciones patronales"/>
    <s v="1.02.05.00"/>
    <x v="2"/>
    <n v="513236"/>
    <s v="00.0.0.999"/>
    <s v="Tesoro Provincial"/>
    <x v="0"/>
    <x v="0"/>
    <s v="12.-11.-1.0.0.0.-1.02.05.00"/>
    <x v="0"/>
    <x v="0"/>
    <n v="11"/>
    <n v="1"/>
    <n v="0"/>
    <n v="0"/>
    <n v="0"/>
    <x v="6"/>
  </r>
  <r>
    <n v="2021"/>
    <x v="0"/>
    <s v="MP,CeI"/>
    <x v="0"/>
    <s v="Administracion Central"/>
    <s v="1 - Gastos corrientes"/>
    <s v="2 - Gastos de consumo"/>
    <x v="0"/>
    <x v="0"/>
    <x v="0"/>
    <x v="0"/>
    <x v="0"/>
    <x v="0"/>
    <x v="0"/>
    <x v="0"/>
    <x v="0"/>
    <x v="0"/>
    <n v="10"/>
    <x v="0"/>
    <n v="13"/>
    <s v="Dirección superior Ejecutiva"/>
    <n v="0"/>
    <s v="-"/>
    <n v="1"/>
    <s v="GASTOS EN PERSONAL "/>
    <s v="1.04"/>
    <s v="Asignaciones familiares"/>
    <s v="1.04.00"/>
    <s v="Asignaciones familiares"/>
    <s v="1.04.00.00"/>
    <x v="4"/>
    <n v="2621632"/>
    <s v="00.0.0.999"/>
    <s v="Tesoro Provincial"/>
    <x v="0"/>
    <x v="0"/>
    <s v="12.-11.-1.0.0.0.-1.04.00.00"/>
    <x v="0"/>
    <x v="0"/>
    <n v="11"/>
    <n v="1"/>
    <n v="0"/>
    <n v="0"/>
    <n v="0"/>
    <x v="7"/>
  </r>
  <r>
    <n v="2021"/>
    <x v="0"/>
    <s v="MP,CeI"/>
    <x v="0"/>
    <s v="Administracion Central"/>
    <s v="1 - Gastos corrientes"/>
    <s v="2 - Gastos de consumo"/>
    <x v="0"/>
    <x v="0"/>
    <x v="0"/>
    <x v="0"/>
    <x v="0"/>
    <x v="0"/>
    <x v="0"/>
    <x v="0"/>
    <x v="0"/>
    <x v="0"/>
    <n v="10"/>
    <x v="0"/>
    <n v="13"/>
    <s v="Dirección superior Ejecutiva"/>
    <n v="0"/>
    <s v="-"/>
    <n v="1"/>
    <s v="GASTOS EN PERSONAL "/>
    <s v="1.05"/>
    <s v="Asistencia social al personal"/>
    <s v="1.05.09"/>
    <s v="Otras asistencias sociales al personal"/>
    <s v="1.05.09.00"/>
    <x v="5"/>
    <n v="707958"/>
    <s v="00.0.0.999"/>
    <s v="Tesoro Provincial"/>
    <x v="0"/>
    <x v="0"/>
    <s v="12.-11.-1.0.0.0.-1.05.09.00"/>
    <x v="0"/>
    <x v="0"/>
    <n v="11"/>
    <n v="1"/>
    <n v="0"/>
    <n v="0"/>
    <n v="0"/>
    <x v="8"/>
  </r>
  <r>
    <n v="2021"/>
    <x v="0"/>
    <s v="MP,CeI"/>
    <x v="0"/>
    <s v="Administracion Central"/>
    <s v="1 - Gastos corrientes"/>
    <s v="2 - Gastos de consumo"/>
    <x v="0"/>
    <x v="0"/>
    <x v="0"/>
    <x v="0"/>
    <x v="0"/>
    <x v="0"/>
    <x v="0"/>
    <x v="0"/>
    <x v="0"/>
    <x v="0"/>
    <n v="10"/>
    <x v="0"/>
    <n v="13"/>
    <s v="Dirección superior Ejecutiva"/>
    <n v="0"/>
    <s v="-"/>
    <n v="1"/>
    <s v="GASTOS EN PERSONAL "/>
    <s v="1.06"/>
    <s v="Beneficios y compensaciones"/>
    <s v="1.06.00"/>
    <s v="Beneficios y compensaciones"/>
    <s v="1.06.00.00"/>
    <x v="6"/>
    <n v="163125"/>
    <s v="00.0.0.999"/>
    <s v="Tesoro Provincial"/>
    <x v="0"/>
    <x v="0"/>
    <s v="12.-11.-1.0.0.0.-1.06.00.00"/>
    <x v="0"/>
    <x v="0"/>
    <n v="11"/>
    <n v="1"/>
    <n v="0"/>
    <n v="0"/>
    <n v="0"/>
    <x v="9"/>
  </r>
  <r>
    <n v="2021"/>
    <x v="0"/>
    <s v="MP,CeI"/>
    <x v="0"/>
    <s v="Administracion Central"/>
    <s v="1 - Gastos corrientes"/>
    <s v="2 - Gastos de consumo"/>
    <x v="0"/>
    <x v="0"/>
    <x v="0"/>
    <x v="0"/>
    <x v="0"/>
    <x v="0"/>
    <x v="0"/>
    <x v="0"/>
    <x v="0"/>
    <x v="0"/>
    <n v="10"/>
    <x v="0"/>
    <n v="13"/>
    <s v="Dirección superior Ejecutiva"/>
    <n v="0"/>
    <s v="-"/>
    <n v="2"/>
    <s v="BIENES DE CONSUMO"/>
    <s v="2.00"/>
    <s v="BIENES DE CONSUMO"/>
    <s v="2.00.00"/>
    <s v="BIENES DE CONSUMO"/>
    <s v="2.00.00.00"/>
    <x v="7"/>
    <n v="27637872"/>
    <s v="00.0.0.999"/>
    <s v="Tesoro Provincial"/>
    <x v="0"/>
    <x v="0"/>
    <s v="12.-11.-1.0.0.0.-2.00.00.00"/>
    <x v="0"/>
    <x v="0"/>
    <n v="11"/>
    <n v="1"/>
    <n v="0"/>
    <n v="0"/>
    <n v="0"/>
    <x v="10"/>
  </r>
  <r>
    <n v="2021"/>
    <x v="0"/>
    <s v="MP,CeI"/>
    <x v="0"/>
    <s v="Administracion Central"/>
    <s v="1 - Gastos corrientes"/>
    <s v="2 - Gastos de consumo"/>
    <x v="0"/>
    <x v="0"/>
    <x v="0"/>
    <x v="0"/>
    <x v="0"/>
    <x v="0"/>
    <x v="0"/>
    <x v="0"/>
    <x v="0"/>
    <x v="0"/>
    <n v="10"/>
    <x v="0"/>
    <n v="13"/>
    <s v="Dirección superior Ejecutiva"/>
    <n v="0"/>
    <s v="-"/>
    <n v="3"/>
    <s v="SERVICIOS NO PERSONALES"/>
    <s v="3.00"/>
    <s v="SERVICIOS NO PERSONALES"/>
    <s v="3.00.00"/>
    <s v="SERVICIOS NO PERSONALES"/>
    <s v="3.00.00.00"/>
    <x v="8"/>
    <n v="37533605"/>
    <s v="00.0.0.999"/>
    <s v="Tesoro Provincial"/>
    <x v="0"/>
    <x v="0"/>
    <s v="12.-11.-1.0.0.0.-3.00.00.00"/>
    <x v="0"/>
    <x v="0"/>
    <n v="11"/>
    <n v="1"/>
    <n v="0"/>
    <n v="0"/>
    <n v="0"/>
    <x v="11"/>
  </r>
  <r>
    <n v="2021"/>
    <x v="0"/>
    <s v="MP,CeI"/>
    <x v="0"/>
    <s v="Administracion Central"/>
    <s v="2 - Gastos de capital"/>
    <s v="1 - Inversión real directa"/>
    <x v="0"/>
    <x v="0"/>
    <x v="0"/>
    <x v="0"/>
    <x v="0"/>
    <x v="0"/>
    <x v="1"/>
    <x v="1"/>
    <x v="0"/>
    <x v="0"/>
    <n v="10"/>
    <x v="0"/>
    <n v="13"/>
    <s v="Dirección superior Ejecutiva"/>
    <n v="0"/>
    <s v="-"/>
    <n v="4"/>
    <s v="BIENES DE USO"/>
    <s v="4.03"/>
    <s v="Maquinaria y equipo"/>
    <s v="4.03.00"/>
    <s v="Maquinaria y equipo"/>
    <s v="4.03.00.00"/>
    <x v="9"/>
    <n v="1632169"/>
    <s v="00.0.0.999"/>
    <s v="Tesoro Provincial"/>
    <x v="0"/>
    <x v="0"/>
    <s v="12.-11.-1.0.1.0.-4.03.00.00"/>
    <x v="1"/>
    <x v="0"/>
    <n v="11"/>
    <n v="1"/>
    <n v="0"/>
    <n v="1"/>
    <n v="0"/>
    <x v="12"/>
  </r>
  <r>
    <n v="2021"/>
    <x v="0"/>
    <s v="MP,CeI"/>
    <x v="0"/>
    <s v="Administracion Central"/>
    <s v="1 - Gastos corrientes"/>
    <s v="7 - Transferencias corrientes"/>
    <x v="0"/>
    <x v="0"/>
    <x v="0"/>
    <x v="0"/>
    <x v="0"/>
    <x v="0"/>
    <x v="0"/>
    <x v="0"/>
    <x v="0"/>
    <x v="0"/>
    <n v="10"/>
    <x v="0"/>
    <n v="13"/>
    <s v="Dirección superior Ejecutiva"/>
    <n v="0"/>
    <s v="-"/>
    <n v="5"/>
    <s v="TRANSFERENCIAS"/>
    <s v="5.01"/>
    <s v="Transferencias al sector privado para financiar gastos corrientes"/>
    <s v="5.01.09"/>
    <s v="Transferencias a empresas privadas"/>
    <s v="5.01.09.00"/>
    <x v="10"/>
    <n v="560483"/>
    <s v="00.0.0.999"/>
    <s v="Tesoro Provincial"/>
    <x v="0"/>
    <x v="0"/>
    <s v="12.-11.-1.0.0.0.-5.01.09.00"/>
    <x v="0"/>
    <x v="0"/>
    <n v="11"/>
    <n v="1"/>
    <n v="0"/>
    <n v="0"/>
    <n v="0"/>
    <x v="13"/>
  </r>
  <r>
    <n v="2021"/>
    <x v="0"/>
    <s v="MP,CeI"/>
    <x v="0"/>
    <s v="Administracion Central"/>
    <s v="2 - Gastos de capital"/>
    <s v="3 - Inversión financiera "/>
    <x v="0"/>
    <x v="0"/>
    <x v="0"/>
    <x v="0"/>
    <x v="0"/>
    <x v="0"/>
    <x v="0"/>
    <x v="0"/>
    <x v="0"/>
    <x v="0"/>
    <n v="10"/>
    <x v="0"/>
    <n v="13"/>
    <s v="Dirección superior Ejecutiva"/>
    <n v="0"/>
    <s v="-"/>
    <n v="6"/>
    <s v="ACTIVOS FINANCIEROS"/>
    <s v="6.03"/>
    <s v="Préstamos a largo plazo"/>
    <s v="6.03.01"/>
    <s v="Préstamos a largo plazo al sector privado"/>
    <s v="6.03.01.17"/>
    <x v="11"/>
    <n v="1287900"/>
    <s v="00.0.0.999"/>
    <s v="Tesoro Provincial"/>
    <x v="0"/>
    <x v="0"/>
    <s v="12.-11.-1.0.0.0.-6.03.01.17"/>
    <x v="0"/>
    <x v="0"/>
    <n v="11"/>
    <n v="1"/>
    <n v="0"/>
    <n v="0"/>
    <n v="0"/>
    <x v="14"/>
  </r>
  <r>
    <n v="2021"/>
    <x v="0"/>
    <s v="MP,CeI"/>
    <x v="0"/>
    <s v="Administracion Central"/>
    <s v="2 - Gastos de capital"/>
    <s v="3 - Inversión financiera "/>
    <x v="0"/>
    <x v="0"/>
    <x v="0"/>
    <x v="0"/>
    <x v="0"/>
    <x v="0"/>
    <x v="0"/>
    <x v="0"/>
    <x v="0"/>
    <x v="0"/>
    <n v="10"/>
    <x v="0"/>
    <n v="13"/>
    <s v="Dirección superior Ejecutiva"/>
    <n v="0"/>
    <s v="-"/>
    <n v="6"/>
    <s v="ACTIVOS FINANCIEROS"/>
    <s v="6.03"/>
    <s v="Préstamos a largo plazo"/>
    <s v="6.03.01"/>
    <s v="Préstamos a largo plazo al sector privado"/>
    <s v="6.03.01.18"/>
    <x v="12"/>
    <n v="1287900"/>
    <s v="00.0.0.999"/>
    <s v="Tesoro Provincial"/>
    <x v="0"/>
    <x v="0"/>
    <s v="12.-11.-1.0.0.0.-6.03.01.18"/>
    <x v="0"/>
    <x v="0"/>
    <n v="11"/>
    <n v="1"/>
    <n v="0"/>
    <n v="0"/>
    <n v="0"/>
    <x v="15"/>
  </r>
  <r>
    <n v="2021"/>
    <x v="0"/>
    <s v="MP,CeI"/>
    <x v="0"/>
    <s v="Administracion Central"/>
    <s v="1 - Gastos corrientes"/>
    <s v="2 - Gastos de consumo"/>
    <x v="0"/>
    <x v="0"/>
    <x v="1"/>
    <x v="1"/>
    <x v="0"/>
    <x v="0"/>
    <x v="0"/>
    <x v="0"/>
    <x v="0"/>
    <x v="0"/>
    <n v="40"/>
    <x v="1"/>
    <n v="41"/>
    <s v="Energía, combustibles y minería"/>
    <n v="0"/>
    <s v="-"/>
    <n v="1"/>
    <s v="GASTOS EN PERSONAL "/>
    <s v="1.01"/>
    <s v="Personal permanente"/>
    <s v="1.01.01"/>
    <s v="Retribuciones del cargo"/>
    <s v="1.01.01.00"/>
    <x v="0"/>
    <n v="23515351"/>
    <s v="00.0.0.999"/>
    <s v="Tesoro Provincial"/>
    <x v="0"/>
    <x v="0"/>
    <s v="12.-11.-2.0.0.0.-1.01.01.00"/>
    <x v="2"/>
    <x v="0"/>
    <n v="11"/>
    <n v="2"/>
    <n v="0"/>
    <n v="0"/>
    <n v="0"/>
    <x v="0"/>
  </r>
  <r>
    <n v="2021"/>
    <x v="0"/>
    <s v="MP,CeI"/>
    <x v="0"/>
    <s v="Administracion Central"/>
    <s v="1 - Gastos corrientes"/>
    <s v="2 - Gastos de consumo"/>
    <x v="0"/>
    <x v="0"/>
    <x v="1"/>
    <x v="1"/>
    <x v="0"/>
    <x v="0"/>
    <x v="0"/>
    <x v="0"/>
    <x v="0"/>
    <x v="0"/>
    <n v="40"/>
    <x v="1"/>
    <n v="41"/>
    <s v="Energía, combustibles y minería"/>
    <n v="0"/>
    <s v="-"/>
    <n v="1"/>
    <s v="GASTOS EN PERSONAL "/>
    <s v="1.01"/>
    <s v="Personal permanente"/>
    <s v="1.01.04"/>
    <s v="Sueldo anual complementario"/>
    <s v="1.01.04.00"/>
    <x v="1"/>
    <n v="2172309"/>
    <s v="00.0.0.999"/>
    <s v="Tesoro Provincial"/>
    <x v="0"/>
    <x v="0"/>
    <s v="12.-11.-2.0.0.0.-1.01.04.00"/>
    <x v="2"/>
    <x v="0"/>
    <n v="11"/>
    <n v="2"/>
    <n v="0"/>
    <n v="0"/>
    <n v="0"/>
    <x v="1"/>
  </r>
  <r>
    <n v="2021"/>
    <x v="0"/>
    <s v="MP,CeI"/>
    <x v="0"/>
    <s v="Administracion Central"/>
    <s v="1 - Gastos corrientes"/>
    <s v="2 - Gastos de consumo"/>
    <x v="0"/>
    <x v="0"/>
    <x v="1"/>
    <x v="1"/>
    <x v="0"/>
    <x v="0"/>
    <x v="0"/>
    <x v="0"/>
    <x v="0"/>
    <x v="0"/>
    <n v="40"/>
    <x v="1"/>
    <n v="41"/>
    <s v="Energía, combustibles y minería"/>
    <n v="0"/>
    <s v="-"/>
    <n v="1"/>
    <s v="GASTOS EN PERSONAL "/>
    <s v="1.01"/>
    <s v="Personal permanente"/>
    <s v="1.01.06"/>
    <s v="Contribuciones patronales"/>
    <s v="1.01.06.00"/>
    <x v="2"/>
    <n v="5308533"/>
    <s v="00.0.0.999"/>
    <s v="Tesoro Provincial"/>
    <x v="0"/>
    <x v="0"/>
    <s v="12.-11.-2.0.0.0.-1.01.06.00"/>
    <x v="2"/>
    <x v="0"/>
    <n v="11"/>
    <n v="2"/>
    <n v="0"/>
    <n v="0"/>
    <n v="0"/>
    <x v="2"/>
  </r>
  <r>
    <n v="2021"/>
    <x v="0"/>
    <s v="MP,CeI"/>
    <x v="0"/>
    <s v="Administracion Central"/>
    <s v="1 - Gastos corrientes"/>
    <s v="2 - Gastos de consumo"/>
    <x v="0"/>
    <x v="0"/>
    <x v="1"/>
    <x v="1"/>
    <x v="0"/>
    <x v="0"/>
    <x v="0"/>
    <x v="0"/>
    <x v="0"/>
    <x v="0"/>
    <n v="40"/>
    <x v="1"/>
    <n v="41"/>
    <s v="Energía, combustibles y minería"/>
    <n v="0"/>
    <s v="-"/>
    <n v="1"/>
    <s v="GASTOS EN PERSONAL "/>
    <s v="1.01"/>
    <s v="Personal permanente"/>
    <s v="1.01.07"/>
    <s v="Complementos"/>
    <s v="1.01.07.00"/>
    <x v="3"/>
    <n v="1651107"/>
    <s v="00.0.0.999"/>
    <s v="Tesoro Provincial"/>
    <x v="0"/>
    <x v="0"/>
    <s v="12.-11.-2.0.0.0.-1.01.07.00"/>
    <x v="2"/>
    <x v="0"/>
    <n v="11"/>
    <n v="2"/>
    <n v="0"/>
    <n v="0"/>
    <n v="0"/>
    <x v="3"/>
  </r>
  <r>
    <n v="2021"/>
    <x v="0"/>
    <s v="MP,CeI"/>
    <x v="0"/>
    <s v="Administracion Central"/>
    <s v="1 - Gastos corrientes"/>
    <s v="2 - Gastos de consumo"/>
    <x v="0"/>
    <x v="0"/>
    <x v="1"/>
    <x v="1"/>
    <x v="0"/>
    <x v="0"/>
    <x v="0"/>
    <x v="0"/>
    <x v="0"/>
    <x v="0"/>
    <n v="40"/>
    <x v="1"/>
    <n v="41"/>
    <s v="Energía, combustibles y minería"/>
    <n v="0"/>
    <s v="-"/>
    <n v="1"/>
    <s v="GASTOS EN PERSONAL "/>
    <s v="1.02"/>
    <s v="Personal temporario"/>
    <s v="1.02.01"/>
    <s v="Retribuciones del cargo"/>
    <s v="1.02.01.00"/>
    <x v="0"/>
    <n v="417149"/>
    <s v="00.0.0.999"/>
    <s v="Tesoro Provincial"/>
    <x v="0"/>
    <x v="0"/>
    <s v="12.-11.-2.0.0.0.-1.02.01.00"/>
    <x v="2"/>
    <x v="0"/>
    <n v="11"/>
    <n v="2"/>
    <n v="0"/>
    <n v="0"/>
    <n v="0"/>
    <x v="4"/>
  </r>
  <r>
    <n v="2021"/>
    <x v="0"/>
    <s v="MP,CeI"/>
    <x v="0"/>
    <s v="Administracion Central"/>
    <s v="1 - Gastos corrientes"/>
    <s v="2 - Gastos de consumo"/>
    <x v="0"/>
    <x v="0"/>
    <x v="1"/>
    <x v="1"/>
    <x v="0"/>
    <x v="0"/>
    <x v="0"/>
    <x v="0"/>
    <x v="0"/>
    <x v="0"/>
    <n v="40"/>
    <x v="1"/>
    <n v="41"/>
    <s v="Energía, combustibles y minería"/>
    <n v="0"/>
    <s v="-"/>
    <n v="1"/>
    <s v="GASTOS EN PERSONAL "/>
    <s v="1.02"/>
    <s v="Personal temporario"/>
    <s v="1.02.03"/>
    <s v="Sueldo anual complementario"/>
    <s v="1.02.03.00"/>
    <x v="1"/>
    <n v="34869"/>
    <s v="00.0.0.999"/>
    <s v="Tesoro Provincial"/>
    <x v="0"/>
    <x v="0"/>
    <s v="12.-11.-2.0.0.0.-1.02.03.00"/>
    <x v="2"/>
    <x v="0"/>
    <n v="11"/>
    <n v="2"/>
    <n v="0"/>
    <n v="0"/>
    <n v="0"/>
    <x v="5"/>
  </r>
  <r>
    <n v="2021"/>
    <x v="0"/>
    <s v="MP,CeI"/>
    <x v="0"/>
    <s v="Administracion Central"/>
    <s v="1 - Gastos corrientes"/>
    <s v="2 - Gastos de consumo"/>
    <x v="0"/>
    <x v="0"/>
    <x v="1"/>
    <x v="1"/>
    <x v="0"/>
    <x v="0"/>
    <x v="0"/>
    <x v="0"/>
    <x v="0"/>
    <x v="0"/>
    <n v="40"/>
    <x v="1"/>
    <n v="41"/>
    <s v="Energía, combustibles y minería"/>
    <n v="0"/>
    <s v="-"/>
    <n v="1"/>
    <s v="GASTOS EN PERSONAL "/>
    <s v="1.02"/>
    <s v="Personal temporario"/>
    <s v="1.02.05"/>
    <s v="Contribuciones patronales"/>
    <s v="1.02.05.00"/>
    <x v="2"/>
    <n v="87599"/>
    <s v="00.0.0.999"/>
    <s v="Tesoro Provincial"/>
    <x v="0"/>
    <x v="0"/>
    <s v="12.-11.-2.0.0.0.-1.02.05.00"/>
    <x v="2"/>
    <x v="0"/>
    <n v="11"/>
    <n v="2"/>
    <n v="0"/>
    <n v="0"/>
    <n v="0"/>
    <x v="6"/>
  </r>
  <r>
    <n v="2021"/>
    <x v="0"/>
    <s v="MP,CeI"/>
    <x v="0"/>
    <s v="Administracion Central"/>
    <s v="1 - Gastos corrientes"/>
    <s v="2 - Gastos de consumo"/>
    <x v="0"/>
    <x v="0"/>
    <x v="1"/>
    <x v="1"/>
    <x v="0"/>
    <x v="0"/>
    <x v="0"/>
    <x v="0"/>
    <x v="0"/>
    <x v="0"/>
    <n v="40"/>
    <x v="1"/>
    <n v="41"/>
    <s v="Energía, combustibles y minería"/>
    <n v="0"/>
    <s v="-"/>
    <n v="1"/>
    <s v="GASTOS EN PERSONAL "/>
    <s v="1.04"/>
    <s v="Asignaciones familiares"/>
    <s v="1.04.00"/>
    <s v="Asignaciones familiares"/>
    <s v="1.04.00.00"/>
    <x v="4"/>
    <n v="537382"/>
    <s v="00.0.0.999"/>
    <s v="Tesoro Provincial"/>
    <x v="0"/>
    <x v="0"/>
    <s v="12.-11.-2.0.0.0.-1.04.00.00"/>
    <x v="2"/>
    <x v="0"/>
    <n v="11"/>
    <n v="2"/>
    <n v="0"/>
    <n v="0"/>
    <n v="0"/>
    <x v="7"/>
  </r>
  <r>
    <n v="2021"/>
    <x v="0"/>
    <s v="MP,CeI"/>
    <x v="0"/>
    <s v="Administracion Central"/>
    <s v="1 - Gastos corrientes"/>
    <s v="2 - Gastos de consumo"/>
    <x v="0"/>
    <x v="0"/>
    <x v="1"/>
    <x v="1"/>
    <x v="0"/>
    <x v="0"/>
    <x v="0"/>
    <x v="0"/>
    <x v="0"/>
    <x v="0"/>
    <n v="40"/>
    <x v="1"/>
    <n v="41"/>
    <s v="Energía, combustibles y minería"/>
    <n v="0"/>
    <s v="-"/>
    <n v="1"/>
    <s v="GASTOS EN PERSONAL "/>
    <s v="1.06"/>
    <s v="Beneficios y compensaciones"/>
    <s v="1.06.00"/>
    <s v="Beneficios y compensaciones"/>
    <s v="1.06.00.00"/>
    <x v="6"/>
    <n v="81000"/>
    <s v="00.0.0.999"/>
    <s v="Tesoro Provincial"/>
    <x v="0"/>
    <x v="0"/>
    <s v="12.-11.-2.0.0.0.-1.06.00.00"/>
    <x v="2"/>
    <x v="0"/>
    <n v="11"/>
    <n v="2"/>
    <n v="0"/>
    <n v="0"/>
    <n v="0"/>
    <x v="9"/>
  </r>
  <r>
    <n v="2021"/>
    <x v="0"/>
    <s v="MP,CeI"/>
    <x v="0"/>
    <s v="Administracion Central"/>
    <s v="1 - Gastos corrientes"/>
    <s v="2 - Gastos de consumo"/>
    <x v="0"/>
    <x v="0"/>
    <x v="1"/>
    <x v="1"/>
    <x v="0"/>
    <x v="0"/>
    <x v="0"/>
    <x v="0"/>
    <x v="0"/>
    <x v="0"/>
    <n v="40"/>
    <x v="1"/>
    <n v="41"/>
    <s v="Energía, combustibles y minería"/>
    <n v="0"/>
    <s v="-"/>
    <n v="2"/>
    <s v="BIENES DE CONSUMO"/>
    <s v="2.00"/>
    <s v="BIENES DE CONSUMO"/>
    <s v="2.00.00"/>
    <s v="BIENES DE CONSUMO"/>
    <s v="2.00.00.00"/>
    <x v="7"/>
    <n v="4733032"/>
    <s v="00.0.0.999"/>
    <s v="Tesoro Provincial"/>
    <x v="0"/>
    <x v="0"/>
    <s v="12.-11.-2.0.0.0.-2.00.00.00"/>
    <x v="2"/>
    <x v="0"/>
    <n v="11"/>
    <n v="2"/>
    <n v="0"/>
    <n v="0"/>
    <n v="0"/>
    <x v="10"/>
  </r>
  <r>
    <n v="2021"/>
    <x v="0"/>
    <s v="MP,CeI"/>
    <x v="0"/>
    <s v="Administracion Central"/>
    <s v="1 - Gastos corrientes"/>
    <s v="2 - Gastos de consumo"/>
    <x v="0"/>
    <x v="0"/>
    <x v="1"/>
    <x v="1"/>
    <x v="0"/>
    <x v="0"/>
    <x v="0"/>
    <x v="0"/>
    <x v="0"/>
    <x v="0"/>
    <n v="40"/>
    <x v="1"/>
    <n v="41"/>
    <s v="Energía, combustibles y minería"/>
    <n v="0"/>
    <s v="-"/>
    <n v="3"/>
    <s v="SERVICIOS NO PERSONALES"/>
    <s v="3.00"/>
    <s v="SERVICIOS NO PERSONALES"/>
    <s v="3.00.00"/>
    <s v="SERVICIOS NO PERSONALES"/>
    <s v="3.00.00.00"/>
    <x v="8"/>
    <n v="6568290"/>
    <s v="00.0.0.999"/>
    <s v="Tesoro Provincial"/>
    <x v="0"/>
    <x v="0"/>
    <s v="12.-11.-2.0.0.0.-3.00.00.00"/>
    <x v="2"/>
    <x v="0"/>
    <n v="11"/>
    <n v="2"/>
    <n v="0"/>
    <n v="0"/>
    <n v="0"/>
    <x v="11"/>
  </r>
  <r>
    <n v="2021"/>
    <x v="0"/>
    <s v="MP,CeI"/>
    <x v="0"/>
    <s v="Administracion Central"/>
    <s v="2 - Gastos de capital"/>
    <s v="1 - Inversión real directa"/>
    <x v="0"/>
    <x v="0"/>
    <x v="1"/>
    <x v="1"/>
    <x v="0"/>
    <x v="0"/>
    <x v="1"/>
    <x v="1"/>
    <x v="0"/>
    <x v="0"/>
    <n v="40"/>
    <x v="1"/>
    <n v="41"/>
    <s v="Energía, combustibles y minería"/>
    <n v="0"/>
    <s v="-"/>
    <n v="4"/>
    <s v="BIENES DE USO"/>
    <s v="4.03"/>
    <s v="Maquinaria y equipo"/>
    <s v="4.03.00"/>
    <s v="Maquinaria y equipo"/>
    <s v="4.03.00.00"/>
    <x v="9"/>
    <n v="3375000"/>
    <s v="00.0.0.999"/>
    <s v="Tesoro Provincial"/>
    <x v="0"/>
    <x v="0"/>
    <s v="12.-11.-2.0.1.0.-4.03.00.00"/>
    <x v="3"/>
    <x v="0"/>
    <n v="11"/>
    <n v="2"/>
    <n v="0"/>
    <n v="1"/>
    <n v="0"/>
    <x v="12"/>
  </r>
  <r>
    <n v="2021"/>
    <x v="0"/>
    <s v="MP,CeI"/>
    <x v="0"/>
    <s v="Administracion Central"/>
    <s v="1 - Gastos corrientes"/>
    <s v="2 - Gastos de consumo"/>
    <x v="0"/>
    <x v="0"/>
    <x v="2"/>
    <x v="2"/>
    <x v="0"/>
    <x v="0"/>
    <x v="0"/>
    <x v="0"/>
    <x v="0"/>
    <x v="0"/>
    <n v="40"/>
    <x v="1"/>
    <n v="46"/>
    <s v="Industria"/>
    <n v="0"/>
    <s v="-"/>
    <n v="1"/>
    <s v="GASTOS EN PERSONAL "/>
    <s v="1.01"/>
    <s v="Personal permanente"/>
    <s v="1.01.01"/>
    <s v="Retribuciones del cargo"/>
    <s v="1.01.01.00"/>
    <x v="0"/>
    <n v="27769797"/>
    <s v="00.0.0.999"/>
    <s v="Tesoro Provincial"/>
    <x v="0"/>
    <x v="0"/>
    <s v="12.-11.-3.0.0.0.-1.01.01.00"/>
    <x v="4"/>
    <x v="0"/>
    <n v="11"/>
    <n v="3"/>
    <n v="0"/>
    <n v="0"/>
    <n v="0"/>
    <x v="0"/>
  </r>
  <r>
    <n v="2021"/>
    <x v="0"/>
    <s v="MP,CeI"/>
    <x v="0"/>
    <s v="Administracion Central"/>
    <s v="1 - Gastos corrientes"/>
    <s v="2 - Gastos de consumo"/>
    <x v="0"/>
    <x v="0"/>
    <x v="2"/>
    <x v="2"/>
    <x v="0"/>
    <x v="0"/>
    <x v="0"/>
    <x v="0"/>
    <x v="0"/>
    <x v="0"/>
    <n v="40"/>
    <x v="1"/>
    <n v="46"/>
    <s v="Industria"/>
    <n v="0"/>
    <s v="-"/>
    <n v="1"/>
    <s v="GASTOS EN PERSONAL "/>
    <s v="1.01"/>
    <s v="Personal permanente"/>
    <s v="1.01.04"/>
    <s v="Sueldo anual complementario"/>
    <s v="1.01.04.00"/>
    <x v="1"/>
    <n v="2321248"/>
    <s v="00.0.0.999"/>
    <s v="Tesoro Provincial"/>
    <x v="0"/>
    <x v="0"/>
    <s v="12.-11.-3.0.0.0.-1.01.04.00"/>
    <x v="4"/>
    <x v="0"/>
    <n v="11"/>
    <n v="3"/>
    <n v="0"/>
    <n v="0"/>
    <n v="0"/>
    <x v="1"/>
  </r>
  <r>
    <n v="2021"/>
    <x v="0"/>
    <s v="MP,CeI"/>
    <x v="0"/>
    <s v="Administracion Central"/>
    <s v="1 - Gastos corrientes"/>
    <s v="2 - Gastos de consumo"/>
    <x v="0"/>
    <x v="0"/>
    <x v="2"/>
    <x v="2"/>
    <x v="0"/>
    <x v="0"/>
    <x v="0"/>
    <x v="0"/>
    <x v="0"/>
    <x v="0"/>
    <n v="40"/>
    <x v="1"/>
    <n v="46"/>
    <s v="Industria"/>
    <n v="0"/>
    <s v="-"/>
    <n v="1"/>
    <s v="GASTOS EN PERSONAL "/>
    <s v="1.01"/>
    <s v="Personal permanente"/>
    <s v="1.01.06"/>
    <s v="Contribuciones patronales"/>
    <s v="1.01.06.00"/>
    <x v="2"/>
    <n v="6778226"/>
    <s v="00.0.0.999"/>
    <s v="Tesoro Provincial"/>
    <x v="0"/>
    <x v="0"/>
    <s v="12.-11.-3.0.0.0.-1.01.06.00"/>
    <x v="4"/>
    <x v="0"/>
    <n v="11"/>
    <n v="3"/>
    <n v="0"/>
    <n v="0"/>
    <n v="0"/>
    <x v="2"/>
  </r>
  <r>
    <n v="2021"/>
    <x v="0"/>
    <s v="MP,CeI"/>
    <x v="0"/>
    <s v="Administracion Central"/>
    <s v="1 - Gastos corrientes"/>
    <s v="2 - Gastos de consumo"/>
    <x v="0"/>
    <x v="0"/>
    <x v="2"/>
    <x v="2"/>
    <x v="0"/>
    <x v="0"/>
    <x v="0"/>
    <x v="0"/>
    <x v="0"/>
    <x v="0"/>
    <n v="40"/>
    <x v="1"/>
    <n v="46"/>
    <s v="Industria"/>
    <n v="0"/>
    <s v="-"/>
    <n v="1"/>
    <s v="GASTOS EN PERSONAL "/>
    <s v="1.01"/>
    <s v="Personal permanente"/>
    <s v="1.01.07"/>
    <s v="Complementos"/>
    <s v="1.01.07.00"/>
    <x v="3"/>
    <n v="393721"/>
    <s v="00.0.0.999"/>
    <s v="Tesoro Provincial"/>
    <x v="0"/>
    <x v="0"/>
    <s v="12.-11.-3.0.0.0.-1.01.07.00"/>
    <x v="4"/>
    <x v="0"/>
    <n v="11"/>
    <n v="3"/>
    <n v="0"/>
    <n v="0"/>
    <n v="0"/>
    <x v="3"/>
  </r>
  <r>
    <n v="2021"/>
    <x v="0"/>
    <s v="MP,CeI"/>
    <x v="0"/>
    <s v="Administracion Central"/>
    <s v="1 - Gastos corrientes"/>
    <s v="2 - Gastos de consumo"/>
    <x v="0"/>
    <x v="0"/>
    <x v="2"/>
    <x v="2"/>
    <x v="0"/>
    <x v="0"/>
    <x v="0"/>
    <x v="0"/>
    <x v="0"/>
    <x v="0"/>
    <n v="40"/>
    <x v="1"/>
    <n v="46"/>
    <s v="Industria"/>
    <n v="0"/>
    <s v="-"/>
    <n v="1"/>
    <s v="GASTOS EN PERSONAL "/>
    <s v="1.02"/>
    <s v="Personal temporario"/>
    <s v="1.02.01"/>
    <s v="Retribuciones del cargo"/>
    <s v="1.02.01.00"/>
    <x v="0"/>
    <n v="1508681"/>
    <s v="00.0.0.999"/>
    <s v="Tesoro Provincial"/>
    <x v="0"/>
    <x v="0"/>
    <s v="12.-11.-3.0.0.0.-1.02.01.00"/>
    <x v="4"/>
    <x v="0"/>
    <n v="11"/>
    <n v="3"/>
    <n v="0"/>
    <n v="0"/>
    <n v="0"/>
    <x v="4"/>
  </r>
  <r>
    <n v="2021"/>
    <x v="0"/>
    <s v="MP,CeI"/>
    <x v="0"/>
    <s v="Administracion Central"/>
    <s v="1 - Gastos corrientes"/>
    <s v="2 - Gastos de consumo"/>
    <x v="0"/>
    <x v="0"/>
    <x v="2"/>
    <x v="2"/>
    <x v="0"/>
    <x v="0"/>
    <x v="0"/>
    <x v="0"/>
    <x v="0"/>
    <x v="0"/>
    <n v="40"/>
    <x v="1"/>
    <n v="46"/>
    <s v="Industria"/>
    <n v="0"/>
    <s v="-"/>
    <n v="1"/>
    <s v="GASTOS EN PERSONAL "/>
    <s v="1.02"/>
    <s v="Personal temporario"/>
    <s v="1.02.03"/>
    <s v="Sueldo anual complementario"/>
    <s v="1.02.03.00"/>
    <x v="1"/>
    <n v="172155"/>
    <s v="00.0.0.999"/>
    <s v="Tesoro Provincial"/>
    <x v="0"/>
    <x v="0"/>
    <s v="12.-11.-3.0.0.0.-1.02.03.00"/>
    <x v="4"/>
    <x v="0"/>
    <n v="11"/>
    <n v="3"/>
    <n v="0"/>
    <n v="0"/>
    <n v="0"/>
    <x v="5"/>
  </r>
  <r>
    <n v="2021"/>
    <x v="0"/>
    <s v="MP,CeI"/>
    <x v="0"/>
    <s v="Administracion Central"/>
    <s v="1 - Gastos corrientes"/>
    <s v="2 - Gastos de consumo"/>
    <x v="0"/>
    <x v="0"/>
    <x v="2"/>
    <x v="2"/>
    <x v="0"/>
    <x v="0"/>
    <x v="0"/>
    <x v="0"/>
    <x v="0"/>
    <x v="0"/>
    <n v="40"/>
    <x v="1"/>
    <n v="46"/>
    <s v="Industria"/>
    <n v="0"/>
    <s v="-"/>
    <n v="1"/>
    <s v="GASTOS EN PERSONAL "/>
    <s v="1.02"/>
    <s v="Personal temporario"/>
    <s v="1.02.05"/>
    <s v="Contribuciones patronales"/>
    <s v="1.02.05.00"/>
    <x v="2"/>
    <n v="341384"/>
    <s v="00.0.0.999"/>
    <s v="Tesoro Provincial"/>
    <x v="0"/>
    <x v="0"/>
    <s v="12.-11.-3.0.0.0.-1.02.05.00"/>
    <x v="4"/>
    <x v="0"/>
    <n v="11"/>
    <n v="3"/>
    <n v="0"/>
    <n v="0"/>
    <n v="0"/>
    <x v="6"/>
  </r>
  <r>
    <n v="2021"/>
    <x v="0"/>
    <s v="MP,CeI"/>
    <x v="0"/>
    <s v="Administracion Central"/>
    <s v="1 - Gastos corrientes"/>
    <s v="2 - Gastos de consumo"/>
    <x v="0"/>
    <x v="0"/>
    <x v="2"/>
    <x v="2"/>
    <x v="0"/>
    <x v="0"/>
    <x v="0"/>
    <x v="0"/>
    <x v="0"/>
    <x v="0"/>
    <n v="40"/>
    <x v="1"/>
    <n v="46"/>
    <s v="Industria"/>
    <n v="0"/>
    <s v="-"/>
    <n v="1"/>
    <s v="GASTOS EN PERSONAL "/>
    <s v="1.04"/>
    <s v="Asignaciones familiares"/>
    <s v="1.04.00"/>
    <s v="Asignaciones familiares"/>
    <s v="1.04.00.00"/>
    <x v="4"/>
    <n v="728489"/>
    <s v="00.0.0.999"/>
    <s v="Tesoro Provincial"/>
    <x v="0"/>
    <x v="0"/>
    <s v="12.-11.-3.0.0.0.-1.04.00.00"/>
    <x v="4"/>
    <x v="0"/>
    <n v="11"/>
    <n v="3"/>
    <n v="0"/>
    <n v="0"/>
    <n v="0"/>
    <x v="7"/>
  </r>
  <r>
    <n v="2021"/>
    <x v="0"/>
    <s v="MP,CeI"/>
    <x v="0"/>
    <s v="Administracion Central"/>
    <s v="1 - Gastos corrientes"/>
    <s v="2 - Gastos de consumo"/>
    <x v="0"/>
    <x v="0"/>
    <x v="2"/>
    <x v="2"/>
    <x v="0"/>
    <x v="0"/>
    <x v="0"/>
    <x v="0"/>
    <x v="0"/>
    <x v="0"/>
    <n v="40"/>
    <x v="1"/>
    <n v="46"/>
    <s v="Industria"/>
    <n v="0"/>
    <s v="-"/>
    <n v="2"/>
    <s v="BIENES DE CONSUMO"/>
    <s v="2.00"/>
    <s v="BIENES DE CONSUMO"/>
    <s v="2.00.00"/>
    <s v="BIENES DE CONSUMO"/>
    <s v="2.00.00.00"/>
    <x v="7"/>
    <n v="10363388"/>
    <s v="00.0.0.999"/>
    <s v="Tesoro Provincial"/>
    <x v="0"/>
    <x v="0"/>
    <s v="12.-11.-3.0.0.0.-2.00.00.00"/>
    <x v="4"/>
    <x v="0"/>
    <n v="11"/>
    <n v="3"/>
    <n v="0"/>
    <n v="0"/>
    <n v="0"/>
    <x v="10"/>
  </r>
  <r>
    <n v="2021"/>
    <x v="0"/>
    <s v="MP,CeI"/>
    <x v="0"/>
    <s v="Administracion Central"/>
    <s v="1 - Gastos corrientes"/>
    <s v="2 - Gastos de consumo"/>
    <x v="0"/>
    <x v="0"/>
    <x v="2"/>
    <x v="2"/>
    <x v="0"/>
    <x v="0"/>
    <x v="0"/>
    <x v="0"/>
    <x v="0"/>
    <x v="0"/>
    <n v="40"/>
    <x v="1"/>
    <n v="46"/>
    <s v="Industria"/>
    <n v="0"/>
    <s v="-"/>
    <n v="3"/>
    <s v="SERVICIOS NO PERSONALES"/>
    <s v="3.00"/>
    <s v="SERVICIOS NO PERSONALES"/>
    <s v="3.00.00"/>
    <s v="SERVICIOS NO PERSONALES"/>
    <s v="3.00.00.00"/>
    <x v="8"/>
    <n v="23567126"/>
    <s v="00.0.0.999"/>
    <s v="Tesoro Provincial"/>
    <x v="0"/>
    <x v="0"/>
    <s v="12.-11.-3.0.0.0.-3.00.00.00"/>
    <x v="4"/>
    <x v="0"/>
    <n v="11"/>
    <n v="3"/>
    <n v="0"/>
    <n v="0"/>
    <n v="0"/>
    <x v="11"/>
  </r>
  <r>
    <n v="2021"/>
    <x v="0"/>
    <s v="MP,CeI"/>
    <x v="0"/>
    <s v="Administracion Central"/>
    <s v="2 - Gastos de capital"/>
    <s v="1 - Inversión real directa"/>
    <x v="0"/>
    <x v="0"/>
    <x v="2"/>
    <x v="2"/>
    <x v="0"/>
    <x v="0"/>
    <x v="1"/>
    <x v="1"/>
    <x v="0"/>
    <x v="0"/>
    <n v="40"/>
    <x v="1"/>
    <n v="46"/>
    <s v="Industria"/>
    <n v="0"/>
    <s v="-"/>
    <n v="4"/>
    <s v="BIENES DE USO"/>
    <s v="4.03"/>
    <s v="Maquinaria y equipo"/>
    <s v="4.03.00"/>
    <s v="Maquinaria y equipo"/>
    <s v="4.03.00.00"/>
    <x v="9"/>
    <n v="6835500"/>
    <s v="00.0.0.999"/>
    <s v="Tesoro Provincial"/>
    <x v="0"/>
    <x v="0"/>
    <s v="12.-11.-3.0.1.0.-4.03.00.00"/>
    <x v="5"/>
    <x v="0"/>
    <n v="11"/>
    <n v="3"/>
    <n v="0"/>
    <n v="1"/>
    <n v="0"/>
    <x v="12"/>
  </r>
  <r>
    <n v="2021"/>
    <x v="0"/>
    <s v="MP,CeI"/>
    <x v="0"/>
    <s v="Administracion Central"/>
    <s v="1 - Gastos corrientes"/>
    <s v="7 - Transferencias corrientes"/>
    <x v="0"/>
    <x v="0"/>
    <x v="2"/>
    <x v="2"/>
    <x v="0"/>
    <x v="0"/>
    <x v="0"/>
    <x v="0"/>
    <x v="0"/>
    <x v="0"/>
    <n v="40"/>
    <x v="1"/>
    <n v="46"/>
    <s v="Industria"/>
    <n v="0"/>
    <s v="-"/>
    <n v="5"/>
    <s v="TRANSFERENCIAS"/>
    <s v="5.01"/>
    <s v="Transferencias al sector privado para financiar gastos corrientes"/>
    <s v="5.01.09"/>
    <s v="Transferencias a empresas privadas"/>
    <s v="5.01.09.08"/>
    <x v="13"/>
    <n v="15000000"/>
    <s v="00.0.0.999"/>
    <s v="Tesoro Provincial"/>
    <x v="0"/>
    <x v="0"/>
    <s v="12.-11.-3.0.0.0.-5.01.09.08"/>
    <x v="4"/>
    <x v="0"/>
    <n v="11"/>
    <n v="3"/>
    <n v="0"/>
    <n v="0"/>
    <n v="0"/>
    <x v="16"/>
  </r>
  <r>
    <n v="2021"/>
    <x v="0"/>
    <s v="MP,CeI"/>
    <x v="0"/>
    <s v="Administracion Central"/>
    <s v="1 - Gastos corrientes"/>
    <s v="2 - Gastos de consumo"/>
    <x v="0"/>
    <x v="0"/>
    <x v="3"/>
    <x v="3"/>
    <x v="0"/>
    <x v="0"/>
    <x v="0"/>
    <x v="0"/>
    <x v="0"/>
    <x v="0"/>
    <n v="40"/>
    <x v="1"/>
    <n v="47"/>
    <s v="Comercio, turismo y otros servicios"/>
    <n v="0"/>
    <s v="-"/>
    <n v="1"/>
    <s v="GASTOS EN PERSONAL "/>
    <s v="1.01"/>
    <s v="Personal permanente"/>
    <s v="1.01.01"/>
    <s v="Retribuciones del cargo"/>
    <s v="1.01.01.00"/>
    <x v="0"/>
    <n v="28891704"/>
    <s v="00.0.0.999"/>
    <s v="Tesoro Provincial"/>
    <x v="0"/>
    <x v="0"/>
    <s v="12.-11.-4.0.0.0.-1.01.01.00"/>
    <x v="6"/>
    <x v="0"/>
    <n v="11"/>
    <n v="4"/>
    <n v="0"/>
    <n v="0"/>
    <n v="0"/>
    <x v="0"/>
  </r>
  <r>
    <n v="2021"/>
    <x v="0"/>
    <s v="MP,CeI"/>
    <x v="0"/>
    <s v="Administracion Central"/>
    <s v="1 - Gastos corrientes"/>
    <s v="2 - Gastos de consumo"/>
    <x v="0"/>
    <x v="0"/>
    <x v="3"/>
    <x v="3"/>
    <x v="0"/>
    <x v="0"/>
    <x v="0"/>
    <x v="0"/>
    <x v="0"/>
    <x v="0"/>
    <n v="40"/>
    <x v="1"/>
    <n v="47"/>
    <s v="Comercio, turismo y otros servicios"/>
    <n v="0"/>
    <s v="-"/>
    <n v="1"/>
    <s v="GASTOS EN PERSONAL "/>
    <s v="1.01"/>
    <s v="Personal permanente"/>
    <s v="1.01.04"/>
    <s v="Sueldo anual complementario"/>
    <s v="1.01.04.00"/>
    <x v="1"/>
    <n v="2504966"/>
    <s v="00.0.0.999"/>
    <s v="Tesoro Provincial"/>
    <x v="0"/>
    <x v="0"/>
    <s v="12.-11.-4.0.0.0.-1.01.04.00"/>
    <x v="6"/>
    <x v="0"/>
    <n v="11"/>
    <n v="4"/>
    <n v="0"/>
    <n v="0"/>
    <n v="0"/>
    <x v="1"/>
  </r>
  <r>
    <n v="2021"/>
    <x v="0"/>
    <s v="MP,CeI"/>
    <x v="0"/>
    <s v="Administracion Central"/>
    <s v="1 - Gastos corrientes"/>
    <s v="2 - Gastos de consumo"/>
    <x v="0"/>
    <x v="0"/>
    <x v="3"/>
    <x v="3"/>
    <x v="0"/>
    <x v="0"/>
    <x v="0"/>
    <x v="0"/>
    <x v="0"/>
    <x v="0"/>
    <n v="40"/>
    <x v="1"/>
    <n v="47"/>
    <s v="Comercio, turismo y otros servicios"/>
    <n v="0"/>
    <s v="-"/>
    <n v="1"/>
    <s v="GASTOS EN PERSONAL "/>
    <s v="1.01"/>
    <s v="Personal permanente"/>
    <s v="1.01.06"/>
    <s v="Contribuciones patronales"/>
    <s v="1.01.06.00"/>
    <x v="2"/>
    <n v="6580296"/>
    <s v="00.0.0.999"/>
    <s v="Tesoro Provincial"/>
    <x v="0"/>
    <x v="0"/>
    <s v="12.-11.-4.0.0.0.-1.01.06.00"/>
    <x v="6"/>
    <x v="0"/>
    <n v="11"/>
    <n v="4"/>
    <n v="0"/>
    <n v="0"/>
    <n v="0"/>
    <x v="2"/>
  </r>
  <r>
    <n v="2021"/>
    <x v="0"/>
    <s v="MP,CeI"/>
    <x v="0"/>
    <s v="Administracion Central"/>
    <s v="1 - Gastos corrientes"/>
    <s v="2 - Gastos de consumo"/>
    <x v="0"/>
    <x v="0"/>
    <x v="3"/>
    <x v="3"/>
    <x v="0"/>
    <x v="0"/>
    <x v="0"/>
    <x v="0"/>
    <x v="0"/>
    <x v="0"/>
    <n v="40"/>
    <x v="1"/>
    <n v="47"/>
    <s v="Comercio, turismo y otros servicios"/>
    <n v="0"/>
    <s v="-"/>
    <n v="1"/>
    <s v="GASTOS EN PERSONAL "/>
    <s v="1.01"/>
    <s v="Personal permanente"/>
    <s v="1.01.07"/>
    <s v="Complementos"/>
    <s v="1.01.07.00"/>
    <x v="3"/>
    <n v="742666"/>
    <s v="00.0.0.999"/>
    <s v="Tesoro Provincial"/>
    <x v="0"/>
    <x v="0"/>
    <s v="12.-11.-4.0.0.0.-1.01.07.00"/>
    <x v="6"/>
    <x v="0"/>
    <n v="11"/>
    <n v="4"/>
    <n v="0"/>
    <n v="0"/>
    <n v="0"/>
    <x v="3"/>
  </r>
  <r>
    <n v="2021"/>
    <x v="0"/>
    <s v="MP,CeI"/>
    <x v="0"/>
    <s v="Administracion Central"/>
    <s v="1 - Gastos corrientes"/>
    <s v="2 - Gastos de consumo"/>
    <x v="0"/>
    <x v="0"/>
    <x v="3"/>
    <x v="3"/>
    <x v="0"/>
    <x v="0"/>
    <x v="0"/>
    <x v="0"/>
    <x v="0"/>
    <x v="0"/>
    <n v="40"/>
    <x v="1"/>
    <n v="47"/>
    <s v="Comercio, turismo y otros servicios"/>
    <n v="0"/>
    <s v="-"/>
    <n v="1"/>
    <s v="GASTOS EN PERSONAL "/>
    <s v="1.02"/>
    <s v="Personal temporario"/>
    <s v="1.02.01"/>
    <s v="Retribuciones del cargo"/>
    <s v="1.02.01.00"/>
    <x v="0"/>
    <n v="3624079"/>
    <s v="00.0.0.999"/>
    <s v="Tesoro Provincial"/>
    <x v="0"/>
    <x v="0"/>
    <s v="12.-11.-4.0.0.0.-1.02.01.00"/>
    <x v="6"/>
    <x v="0"/>
    <n v="11"/>
    <n v="4"/>
    <n v="0"/>
    <n v="0"/>
    <n v="0"/>
    <x v="4"/>
  </r>
  <r>
    <n v="2021"/>
    <x v="0"/>
    <s v="MP,CeI"/>
    <x v="0"/>
    <s v="Administracion Central"/>
    <s v="1 - Gastos corrientes"/>
    <s v="2 - Gastos de consumo"/>
    <x v="0"/>
    <x v="0"/>
    <x v="3"/>
    <x v="3"/>
    <x v="0"/>
    <x v="0"/>
    <x v="0"/>
    <x v="0"/>
    <x v="0"/>
    <x v="0"/>
    <n v="40"/>
    <x v="1"/>
    <n v="47"/>
    <s v="Comercio, turismo y otros servicios"/>
    <n v="0"/>
    <s v="-"/>
    <n v="1"/>
    <s v="GASTOS EN PERSONAL "/>
    <s v="1.02"/>
    <s v="Personal temporario"/>
    <s v="1.02.03"/>
    <s v="Sueldo anual complementario"/>
    <s v="1.02.03.00"/>
    <x v="1"/>
    <n v="356311"/>
    <s v="00.0.0.999"/>
    <s v="Tesoro Provincial"/>
    <x v="0"/>
    <x v="0"/>
    <s v="12.-11.-4.0.0.0.-1.02.03.00"/>
    <x v="6"/>
    <x v="0"/>
    <n v="11"/>
    <n v="4"/>
    <n v="0"/>
    <n v="0"/>
    <n v="0"/>
    <x v="5"/>
  </r>
  <r>
    <n v="2021"/>
    <x v="0"/>
    <s v="MP,CeI"/>
    <x v="0"/>
    <s v="Administracion Central"/>
    <s v="1 - Gastos corrientes"/>
    <s v="2 - Gastos de consumo"/>
    <x v="0"/>
    <x v="0"/>
    <x v="3"/>
    <x v="3"/>
    <x v="0"/>
    <x v="0"/>
    <x v="0"/>
    <x v="0"/>
    <x v="0"/>
    <x v="0"/>
    <n v="40"/>
    <x v="1"/>
    <n v="47"/>
    <s v="Comercio, turismo y otros servicios"/>
    <n v="0"/>
    <s v="-"/>
    <n v="1"/>
    <s v="GASTOS EN PERSONAL "/>
    <s v="1.02"/>
    <s v="Personal temporario"/>
    <s v="1.02.05"/>
    <s v="Contribuciones patronales"/>
    <s v="1.02.05.00"/>
    <x v="2"/>
    <n v="797244"/>
    <s v="00.0.0.999"/>
    <s v="Tesoro Provincial"/>
    <x v="0"/>
    <x v="0"/>
    <s v="12.-11.-4.0.0.0.-1.02.05.00"/>
    <x v="6"/>
    <x v="0"/>
    <n v="11"/>
    <n v="4"/>
    <n v="0"/>
    <n v="0"/>
    <n v="0"/>
    <x v="6"/>
  </r>
  <r>
    <n v="2021"/>
    <x v="0"/>
    <s v="MP,CeI"/>
    <x v="0"/>
    <s v="Administracion Central"/>
    <s v="1 - Gastos corrientes"/>
    <s v="2 - Gastos de consumo"/>
    <x v="0"/>
    <x v="0"/>
    <x v="3"/>
    <x v="3"/>
    <x v="0"/>
    <x v="0"/>
    <x v="0"/>
    <x v="0"/>
    <x v="0"/>
    <x v="0"/>
    <n v="40"/>
    <x v="1"/>
    <n v="47"/>
    <s v="Comercio, turismo y otros servicios"/>
    <n v="0"/>
    <s v="-"/>
    <n v="1"/>
    <s v="GASTOS EN PERSONAL "/>
    <s v="1.04"/>
    <s v="Asignaciones familiares"/>
    <s v="1.04.00"/>
    <s v="Asignaciones familiares"/>
    <s v="1.04.00.00"/>
    <x v="4"/>
    <n v="1827740"/>
    <s v="00.0.0.999"/>
    <s v="Tesoro Provincial"/>
    <x v="0"/>
    <x v="0"/>
    <s v="12.-11.-4.0.0.0.-1.04.00.00"/>
    <x v="6"/>
    <x v="0"/>
    <n v="11"/>
    <n v="4"/>
    <n v="0"/>
    <n v="0"/>
    <n v="0"/>
    <x v="7"/>
  </r>
  <r>
    <n v="2021"/>
    <x v="0"/>
    <s v="MP,CeI"/>
    <x v="0"/>
    <s v="Administracion Central"/>
    <s v="1 - Gastos corrientes"/>
    <s v="2 - Gastos de consumo"/>
    <x v="0"/>
    <x v="0"/>
    <x v="3"/>
    <x v="3"/>
    <x v="0"/>
    <x v="0"/>
    <x v="0"/>
    <x v="0"/>
    <x v="0"/>
    <x v="0"/>
    <n v="40"/>
    <x v="1"/>
    <n v="47"/>
    <s v="Comercio, turismo y otros servicios"/>
    <n v="0"/>
    <s v="-"/>
    <n v="1"/>
    <s v="GASTOS EN PERSONAL "/>
    <s v="1.06"/>
    <s v="Beneficios y compensaciones"/>
    <s v="1.06.00"/>
    <s v="Beneficios y compensaciones"/>
    <s v="1.06.00.00"/>
    <x v="6"/>
    <n v="65831"/>
    <s v="00.0.0.999"/>
    <s v="Tesoro Provincial"/>
    <x v="0"/>
    <x v="0"/>
    <s v="12.-11.-4.0.0.0.-1.06.00.00"/>
    <x v="6"/>
    <x v="0"/>
    <n v="11"/>
    <n v="4"/>
    <n v="0"/>
    <n v="0"/>
    <n v="0"/>
    <x v="9"/>
  </r>
  <r>
    <n v="2021"/>
    <x v="0"/>
    <s v="MP,CeI"/>
    <x v="0"/>
    <s v="Administracion Central"/>
    <s v="1 - Gastos corrientes"/>
    <s v="2 - Gastos de consumo"/>
    <x v="0"/>
    <x v="0"/>
    <x v="3"/>
    <x v="3"/>
    <x v="0"/>
    <x v="0"/>
    <x v="0"/>
    <x v="0"/>
    <x v="0"/>
    <x v="0"/>
    <n v="40"/>
    <x v="1"/>
    <n v="47"/>
    <s v="Comercio, turismo y otros servicios"/>
    <n v="0"/>
    <s v="-"/>
    <n v="2"/>
    <s v="BIENES DE CONSUMO"/>
    <s v="2.00"/>
    <s v="BIENES DE CONSUMO"/>
    <s v="2.00.00"/>
    <s v="BIENES DE CONSUMO"/>
    <s v="2.00.00.00"/>
    <x v="7"/>
    <n v="4050000"/>
    <s v="00.0.0.999"/>
    <s v="Tesoro Provincial"/>
    <x v="0"/>
    <x v="0"/>
    <s v="12.-11.-4.0.0.0.-2.00.00.00"/>
    <x v="6"/>
    <x v="0"/>
    <n v="11"/>
    <n v="4"/>
    <n v="0"/>
    <n v="0"/>
    <n v="0"/>
    <x v="10"/>
  </r>
  <r>
    <n v="2021"/>
    <x v="0"/>
    <s v="MP,CeI"/>
    <x v="0"/>
    <s v="Administracion Central"/>
    <s v="1 - Gastos corrientes"/>
    <s v="2 - Gastos de consumo"/>
    <x v="0"/>
    <x v="0"/>
    <x v="3"/>
    <x v="3"/>
    <x v="0"/>
    <x v="0"/>
    <x v="0"/>
    <x v="0"/>
    <x v="0"/>
    <x v="0"/>
    <n v="40"/>
    <x v="1"/>
    <n v="47"/>
    <s v="Comercio, turismo y otros servicios"/>
    <n v="0"/>
    <s v="-"/>
    <n v="3"/>
    <s v="SERVICIOS NO PERSONALES"/>
    <s v="3.00"/>
    <s v="SERVICIOS NO PERSONALES"/>
    <s v="3.00.00"/>
    <s v="SERVICIOS NO PERSONALES"/>
    <s v="3.00.00.00"/>
    <x v="8"/>
    <n v="26470498"/>
    <s v="00.0.0.999"/>
    <s v="Tesoro Provincial"/>
    <x v="0"/>
    <x v="0"/>
    <s v="12.-11.-4.0.0.0.-3.00.00.00"/>
    <x v="6"/>
    <x v="0"/>
    <n v="11"/>
    <n v="4"/>
    <n v="0"/>
    <n v="0"/>
    <n v="0"/>
    <x v="11"/>
  </r>
  <r>
    <n v="2021"/>
    <x v="0"/>
    <s v="MP,CeI"/>
    <x v="0"/>
    <s v="Administracion Central"/>
    <s v="2 - Gastos de capital"/>
    <s v="1 - Inversión real directa"/>
    <x v="0"/>
    <x v="0"/>
    <x v="3"/>
    <x v="3"/>
    <x v="0"/>
    <x v="0"/>
    <x v="1"/>
    <x v="1"/>
    <x v="0"/>
    <x v="0"/>
    <n v="40"/>
    <x v="1"/>
    <n v="47"/>
    <s v="Comercio, turismo y otros servicios"/>
    <n v="0"/>
    <s v="-"/>
    <n v="4"/>
    <s v="BIENES DE USO"/>
    <s v="4.03"/>
    <s v="Maquinaria y equipo"/>
    <s v="4.03.00"/>
    <s v="Maquinaria y equipo"/>
    <s v="4.03.00.00"/>
    <x v="9"/>
    <n v="5000000"/>
    <s v="00.0.0.999"/>
    <s v="Tesoro Provincial"/>
    <x v="0"/>
    <x v="0"/>
    <s v="12.-11.-4.0.1.0.-4.03.00.00"/>
    <x v="7"/>
    <x v="0"/>
    <n v="11"/>
    <n v="4"/>
    <n v="0"/>
    <n v="1"/>
    <n v="0"/>
    <x v="12"/>
  </r>
  <r>
    <n v="2021"/>
    <x v="0"/>
    <s v="MP,CeI"/>
    <x v="0"/>
    <s v="Administracion Central"/>
    <s v="1 - Gastos corrientes"/>
    <s v="7 - Transferencias corrientes"/>
    <x v="0"/>
    <x v="0"/>
    <x v="3"/>
    <x v="3"/>
    <x v="0"/>
    <x v="0"/>
    <x v="0"/>
    <x v="0"/>
    <x v="0"/>
    <x v="0"/>
    <n v="40"/>
    <x v="1"/>
    <n v="47"/>
    <s v="Comercio, turismo y otros servicios"/>
    <n v="0"/>
    <s v="-"/>
    <n v="5"/>
    <s v="TRANSFERENCIAS"/>
    <s v="5.01"/>
    <s v="Transferencias al sector privado para financiar gastos corrientes"/>
    <s v="5.01.07"/>
    <s v="Transferencias A Otras Instituciones Culturales Y Sociales Sin Fines De Lucro"/>
    <s v="5.01.07.08"/>
    <x v="14"/>
    <n v="1650000"/>
    <s v="00.0.0.999"/>
    <s v="Tesoro Provincial"/>
    <x v="0"/>
    <x v="0"/>
    <s v="12.-11.-4.0.0.0.-5.01.07.08"/>
    <x v="6"/>
    <x v="0"/>
    <n v="11"/>
    <n v="4"/>
    <n v="0"/>
    <n v="0"/>
    <n v="0"/>
    <x v="17"/>
  </r>
  <r>
    <n v="2021"/>
    <x v="0"/>
    <s v="MP,CeI"/>
    <x v="0"/>
    <s v="Administracion Central"/>
    <s v="1 - Gastos corrientes"/>
    <s v="7 - Transferencias corrientes"/>
    <x v="0"/>
    <x v="0"/>
    <x v="3"/>
    <x v="3"/>
    <x v="0"/>
    <x v="0"/>
    <x v="0"/>
    <x v="0"/>
    <x v="0"/>
    <x v="0"/>
    <n v="40"/>
    <x v="1"/>
    <n v="47"/>
    <s v="Comercio, turismo y otros servicios"/>
    <n v="0"/>
    <s v="-"/>
    <n v="5"/>
    <s v="TRANSFERENCIAS"/>
    <s v="5.01"/>
    <s v="Transferencias al sector privado para financiar gastos corrientes"/>
    <s v="5.01.07"/>
    <s v="Transferencias A Otras Instituciones Culturales Y Sociales Sin Fines De Lucro"/>
    <s v="5.01.07.15"/>
    <x v="15"/>
    <n v="715000"/>
    <s v="00.0.0.999"/>
    <s v="Tesoro Provincial"/>
    <x v="0"/>
    <x v="0"/>
    <s v="12.-11.-4.0.0.0.-5.01.07.15"/>
    <x v="6"/>
    <x v="0"/>
    <n v="11"/>
    <n v="4"/>
    <n v="0"/>
    <n v="0"/>
    <n v="0"/>
    <x v="18"/>
  </r>
  <r>
    <n v="2021"/>
    <x v="0"/>
    <s v="MP,CeI"/>
    <x v="0"/>
    <s v="Administracion Central"/>
    <s v="1 - Gastos corrientes"/>
    <s v="7 - Transferencias corrientes"/>
    <x v="0"/>
    <x v="0"/>
    <x v="3"/>
    <x v="3"/>
    <x v="0"/>
    <x v="0"/>
    <x v="0"/>
    <x v="0"/>
    <x v="0"/>
    <x v="0"/>
    <n v="40"/>
    <x v="1"/>
    <n v="47"/>
    <s v="Comercio, turismo y otros servicios"/>
    <n v="0"/>
    <s v="-"/>
    <n v="5"/>
    <s v="TRANSFERENCIAS"/>
    <s v="5.01"/>
    <s v="Transferencias al sector privado para financiar gastos corrientes"/>
    <s v="5.01.07"/>
    <s v="Transferencias A Otras Instituciones Culturales Y Sociales Sin Fines De Lucro"/>
    <s v="5.01.07.99"/>
    <x v="16"/>
    <n v="4500000"/>
    <s v="00.0.0.999"/>
    <s v="Tesoro Provincial"/>
    <x v="0"/>
    <x v="0"/>
    <s v="12.-11.-4.0.0.0.-5.01.07.99"/>
    <x v="6"/>
    <x v="0"/>
    <n v="11"/>
    <n v="4"/>
    <n v="0"/>
    <n v="0"/>
    <n v="0"/>
    <x v="19"/>
  </r>
  <r>
    <n v="2021"/>
    <x v="0"/>
    <s v="MP,CeI"/>
    <x v="0"/>
    <s v="Administracion Central"/>
    <s v="1 - Gastos corrientes"/>
    <s v="2 - Gastos de consumo"/>
    <x v="0"/>
    <x v="0"/>
    <x v="4"/>
    <x v="4"/>
    <x v="0"/>
    <x v="0"/>
    <x v="0"/>
    <x v="0"/>
    <x v="0"/>
    <x v="0"/>
    <n v="40"/>
    <x v="1"/>
    <n v="43"/>
    <s v="Transporte"/>
    <n v="0"/>
    <s v="-"/>
    <n v="1"/>
    <s v="GASTOS EN PERSONAL "/>
    <s v="1.01"/>
    <s v="Personal permanente"/>
    <s v="1.01.01"/>
    <s v="Retribuciones del cargo"/>
    <s v="1.01.01.00"/>
    <x v="0"/>
    <n v="18748567"/>
    <s v="00.0.0.999"/>
    <s v="Tesoro Provincial"/>
    <x v="0"/>
    <x v="0"/>
    <s v="12.-11.-6.0.0.0.-1.01.01.00"/>
    <x v="8"/>
    <x v="0"/>
    <n v="11"/>
    <n v="6"/>
    <n v="0"/>
    <n v="0"/>
    <n v="0"/>
    <x v="0"/>
  </r>
  <r>
    <n v="2021"/>
    <x v="0"/>
    <s v="MP,CeI"/>
    <x v="0"/>
    <s v="Administracion Central"/>
    <s v="1 - Gastos corrientes"/>
    <s v="2 - Gastos de consumo"/>
    <x v="0"/>
    <x v="0"/>
    <x v="4"/>
    <x v="4"/>
    <x v="0"/>
    <x v="0"/>
    <x v="0"/>
    <x v="0"/>
    <x v="0"/>
    <x v="0"/>
    <n v="40"/>
    <x v="1"/>
    <n v="43"/>
    <s v="Transporte"/>
    <n v="0"/>
    <s v="-"/>
    <n v="1"/>
    <s v="GASTOS EN PERSONAL "/>
    <s v="1.01"/>
    <s v="Personal permanente"/>
    <s v="1.01.04"/>
    <s v="Sueldo anual complementario"/>
    <s v="1.01.04.00"/>
    <x v="1"/>
    <n v="1734406"/>
    <s v="00.0.0.999"/>
    <s v="Tesoro Provincial"/>
    <x v="0"/>
    <x v="0"/>
    <s v="12.-11.-6.0.0.0.-1.01.04.00"/>
    <x v="8"/>
    <x v="0"/>
    <n v="11"/>
    <n v="6"/>
    <n v="0"/>
    <n v="0"/>
    <n v="0"/>
    <x v="1"/>
  </r>
  <r>
    <n v="2021"/>
    <x v="0"/>
    <s v="MP,CeI"/>
    <x v="0"/>
    <s v="Administracion Central"/>
    <s v="1 - Gastos corrientes"/>
    <s v="2 - Gastos de consumo"/>
    <x v="0"/>
    <x v="0"/>
    <x v="4"/>
    <x v="4"/>
    <x v="0"/>
    <x v="0"/>
    <x v="0"/>
    <x v="0"/>
    <x v="0"/>
    <x v="0"/>
    <n v="40"/>
    <x v="1"/>
    <n v="43"/>
    <s v="Transporte"/>
    <n v="0"/>
    <s v="-"/>
    <n v="1"/>
    <s v="GASTOS EN PERSONAL "/>
    <s v="1.01"/>
    <s v="Personal permanente"/>
    <s v="1.01.06"/>
    <s v="Contribuciones patronales"/>
    <s v="1.01.06.00"/>
    <x v="2"/>
    <n v="4238236"/>
    <s v="00.0.0.999"/>
    <s v="Tesoro Provincial"/>
    <x v="0"/>
    <x v="0"/>
    <s v="12.-11.-6.0.0.0.-1.01.06.00"/>
    <x v="8"/>
    <x v="0"/>
    <n v="11"/>
    <n v="6"/>
    <n v="0"/>
    <n v="0"/>
    <n v="0"/>
    <x v="2"/>
  </r>
  <r>
    <n v="2021"/>
    <x v="0"/>
    <s v="MP,CeI"/>
    <x v="0"/>
    <s v="Administracion Central"/>
    <s v="1 - Gastos corrientes"/>
    <s v="2 - Gastos de consumo"/>
    <x v="0"/>
    <x v="0"/>
    <x v="4"/>
    <x v="4"/>
    <x v="0"/>
    <x v="0"/>
    <x v="0"/>
    <x v="0"/>
    <x v="0"/>
    <x v="0"/>
    <n v="40"/>
    <x v="1"/>
    <n v="43"/>
    <s v="Transporte"/>
    <n v="0"/>
    <s v="-"/>
    <n v="1"/>
    <s v="GASTOS EN PERSONAL "/>
    <s v="1.01"/>
    <s v="Personal permanente"/>
    <s v="1.01.07"/>
    <s v="Complementos"/>
    <s v="1.01.07.00"/>
    <x v="3"/>
    <n v="209509"/>
    <s v="00.0.0.999"/>
    <s v="Tesoro Provincial"/>
    <x v="0"/>
    <x v="0"/>
    <s v="12.-11.-6.0.0.0.-1.01.07.00"/>
    <x v="8"/>
    <x v="0"/>
    <n v="11"/>
    <n v="6"/>
    <n v="0"/>
    <n v="0"/>
    <n v="0"/>
    <x v="3"/>
  </r>
  <r>
    <n v="2021"/>
    <x v="0"/>
    <s v="MP,CeI"/>
    <x v="0"/>
    <s v="Administracion Central"/>
    <s v="1 - Gastos corrientes"/>
    <s v="2 - Gastos de consumo"/>
    <x v="0"/>
    <x v="0"/>
    <x v="4"/>
    <x v="4"/>
    <x v="0"/>
    <x v="0"/>
    <x v="0"/>
    <x v="0"/>
    <x v="0"/>
    <x v="0"/>
    <n v="40"/>
    <x v="1"/>
    <n v="43"/>
    <s v="Transporte"/>
    <n v="0"/>
    <s v="-"/>
    <n v="1"/>
    <s v="GASTOS EN PERSONAL "/>
    <s v="1.04"/>
    <s v="Asignaciones familiares"/>
    <s v="1.04.00"/>
    <s v="Asignaciones familiares"/>
    <s v="1.04.00.00"/>
    <x v="4"/>
    <n v="783598"/>
    <s v="00.0.0.999"/>
    <s v="Tesoro Provincial"/>
    <x v="0"/>
    <x v="0"/>
    <s v="12.-11.-6.0.0.0.-1.04.00.00"/>
    <x v="8"/>
    <x v="0"/>
    <n v="11"/>
    <n v="6"/>
    <n v="0"/>
    <n v="0"/>
    <n v="0"/>
    <x v="7"/>
  </r>
  <r>
    <n v="2021"/>
    <x v="0"/>
    <s v="MP,CeI"/>
    <x v="0"/>
    <s v="Administracion Central"/>
    <s v="1 - Gastos corrientes"/>
    <s v="2 - Gastos de consumo"/>
    <x v="0"/>
    <x v="0"/>
    <x v="4"/>
    <x v="4"/>
    <x v="0"/>
    <x v="0"/>
    <x v="0"/>
    <x v="0"/>
    <x v="0"/>
    <x v="0"/>
    <n v="40"/>
    <x v="1"/>
    <n v="43"/>
    <s v="Transporte"/>
    <n v="0"/>
    <s v="-"/>
    <n v="2"/>
    <s v="BIENES DE CONSUMO"/>
    <s v="2.00"/>
    <s v="BIENES DE CONSUMO"/>
    <s v="2.00.00"/>
    <s v="BIENES DE CONSUMO"/>
    <s v="2.00.00.00"/>
    <x v="7"/>
    <n v="10424540"/>
    <s v="00.0.0.999"/>
    <s v="Tesoro Provincial"/>
    <x v="0"/>
    <x v="0"/>
    <s v="12.-11.-6.0.0.0.-2.00.00.00"/>
    <x v="8"/>
    <x v="0"/>
    <n v="11"/>
    <n v="6"/>
    <n v="0"/>
    <n v="0"/>
    <n v="0"/>
    <x v="10"/>
  </r>
  <r>
    <n v="2021"/>
    <x v="0"/>
    <s v="MP,CeI"/>
    <x v="0"/>
    <s v="Administracion Central"/>
    <s v="1 - Gastos corrientes"/>
    <s v="2 - Gastos de consumo"/>
    <x v="0"/>
    <x v="0"/>
    <x v="4"/>
    <x v="4"/>
    <x v="0"/>
    <x v="0"/>
    <x v="0"/>
    <x v="0"/>
    <x v="0"/>
    <x v="0"/>
    <n v="40"/>
    <x v="1"/>
    <n v="43"/>
    <s v="Transporte"/>
    <n v="0"/>
    <s v="-"/>
    <n v="3"/>
    <s v="SERVICIOS NO PERSONALES"/>
    <s v="3.00"/>
    <s v="SERVICIOS NO PERSONALES"/>
    <s v="3.00.00"/>
    <s v="SERVICIOS NO PERSONALES"/>
    <s v="3.00.00.00"/>
    <x v="8"/>
    <n v="12818309"/>
    <s v="00.0.0.999"/>
    <s v="Tesoro Provincial"/>
    <x v="0"/>
    <x v="0"/>
    <s v="12.-11.-6.0.0.0.-3.00.00.00"/>
    <x v="8"/>
    <x v="0"/>
    <n v="11"/>
    <n v="6"/>
    <n v="0"/>
    <n v="0"/>
    <n v="0"/>
    <x v="11"/>
  </r>
  <r>
    <n v="2021"/>
    <x v="0"/>
    <s v="MP,CeI"/>
    <x v="0"/>
    <s v="Administracion Central"/>
    <s v="2 - Gastos de capital"/>
    <s v="1 - Inversión real directa"/>
    <x v="0"/>
    <x v="0"/>
    <x v="4"/>
    <x v="4"/>
    <x v="0"/>
    <x v="0"/>
    <x v="1"/>
    <x v="1"/>
    <x v="0"/>
    <x v="0"/>
    <n v="40"/>
    <x v="1"/>
    <n v="43"/>
    <s v="Transporte"/>
    <n v="0"/>
    <s v="-"/>
    <n v="4"/>
    <s v="BIENES DE USO"/>
    <s v="4.03"/>
    <s v="Maquinaria y equipo"/>
    <s v="4.03.00"/>
    <s v="Maquinaria y equipo"/>
    <s v="4.03.00.00"/>
    <x v="9"/>
    <n v="2733210"/>
    <s v="00.0.0.999"/>
    <s v="Tesoro Provincial"/>
    <x v="0"/>
    <x v="0"/>
    <s v="12.-11.-6.0.1.0.-4.03.00.00"/>
    <x v="9"/>
    <x v="0"/>
    <n v="11"/>
    <n v="6"/>
    <n v="0"/>
    <n v="1"/>
    <n v="0"/>
    <x v="12"/>
  </r>
  <r>
    <n v="2021"/>
    <x v="0"/>
    <s v="MP,CeI"/>
    <x v="0"/>
    <s v="Administracion Central"/>
    <s v="1 - Gastos corrientes"/>
    <s v="2 - Gastos de consumo"/>
    <x v="0"/>
    <x v="0"/>
    <x v="5"/>
    <x v="5"/>
    <x v="0"/>
    <x v="0"/>
    <x v="0"/>
    <x v="0"/>
    <x v="0"/>
    <x v="0"/>
    <n v="40"/>
    <x v="1"/>
    <n v="49"/>
    <s v="Administración de los Servicios Económicos"/>
    <n v="0"/>
    <s v="-"/>
    <n v="1"/>
    <s v="GASTOS EN PERSONAL "/>
    <s v="1.01"/>
    <s v="Personal permanente"/>
    <s v="1.01.01"/>
    <s v="Retribuciones del cargo"/>
    <s v="1.01.01.00"/>
    <x v="0"/>
    <n v="44469417"/>
    <s v="00.0.0.999"/>
    <s v="Tesoro Provincial"/>
    <x v="0"/>
    <x v="0"/>
    <s v="12.-11.-7.0.0.0.-1.01.01.00"/>
    <x v="10"/>
    <x v="0"/>
    <n v="11"/>
    <n v="7"/>
    <n v="0"/>
    <n v="0"/>
    <n v="0"/>
    <x v="0"/>
  </r>
  <r>
    <n v="2021"/>
    <x v="0"/>
    <s v="MP,CeI"/>
    <x v="0"/>
    <s v="Administracion Central"/>
    <s v="1 - Gastos corrientes"/>
    <s v="2 - Gastos de consumo"/>
    <x v="0"/>
    <x v="0"/>
    <x v="5"/>
    <x v="5"/>
    <x v="0"/>
    <x v="0"/>
    <x v="0"/>
    <x v="0"/>
    <x v="0"/>
    <x v="0"/>
    <n v="40"/>
    <x v="1"/>
    <n v="49"/>
    <s v="Administración de los Servicios Económicos"/>
    <n v="0"/>
    <s v="-"/>
    <n v="1"/>
    <s v="GASTOS EN PERSONAL "/>
    <s v="1.01"/>
    <s v="Personal permanente"/>
    <s v="1.01.04"/>
    <s v="Sueldo anual complementario"/>
    <s v="1.01.04.00"/>
    <x v="1"/>
    <n v="4106790"/>
    <s v="00.0.0.999"/>
    <s v="Tesoro Provincial"/>
    <x v="0"/>
    <x v="0"/>
    <s v="12.-11.-7.0.0.0.-1.01.04.00"/>
    <x v="10"/>
    <x v="0"/>
    <n v="11"/>
    <n v="7"/>
    <n v="0"/>
    <n v="0"/>
    <n v="0"/>
    <x v="1"/>
  </r>
  <r>
    <n v="2021"/>
    <x v="0"/>
    <s v="MP,CeI"/>
    <x v="0"/>
    <s v="Administracion Central"/>
    <s v="1 - Gastos corrientes"/>
    <s v="2 - Gastos de consumo"/>
    <x v="0"/>
    <x v="0"/>
    <x v="5"/>
    <x v="5"/>
    <x v="0"/>
    <x v="0"/>
    <x v="0"/>
    <x v="0"/>
    <x v="0"/>
    <x v="0"/>
    <n v="40"/>
    <x v="1"/>
    <n v="49"/>
    <s v="Administración de los Servicios Económicos"/>
    <n v="0"/>
    <s v="-"/>
    <n v="1"/>
    <s v="GASTOS EN PERSONAL "/>
    <s v="1.01"/>
    <s v="Personal permanente"/>
    <s v="1.01.06"/>
    <s v="Contribuciones patronales"/>
    <s v="1.01.06.00"/>
    <x v="2"/>
    <n v="10055861"/>
    <s v="00.0.0.999"/>
    <s v="Tesoro Provincial"/>
    <x v="0"/>
    <x v="0"/>
    <s v="12.-11.-7.0.0.0.-1.01.06.00"/>
    <x v="10"/>
    <x v="0"/>
    <n v="11"/>
    <n v="7"/>
    <n v="0"/>
    <n v="0"/>
    <n v="0"/>
    <x v="2"/>
  </r>
  <r>
    <n v="2021"/>
    <x v="0"/>
    <s v="MP,CeI"/>
    <x v="0"/>
    <s v="Administracion Central"/>
    <s v="1 - Gastos corrientes"/>
    <s v="2 - Gastos de consumo"/>
    <x v="0"/>
    <x v="0"/>
    <x v="5"/>
    <x v="5"/>
    <x v="0"/>
    <x v="0"/>
    <x v="0"/>
    <x v="0"/>
    <x v="0"/>
    <x v="0"/>
    <n v="40"/>
    <x v="1"/>
    <n v="49"/>
    <s v="Administración de los Servicios Económicos"/>
    <n v="0"/>
    <s v="-"/>
    <n v="1"/>
    <s v="GASTOS EN PERSONAL "/>
    <s v="1.01"/>
    <s v="Personal permanente"/>
    <s v="1.01.07"/>
    <s v="Complementos"/>
    <s v="1.01.07.00"/>
    <x v="3"/>
    <n v="362317"/>
    <s v="00.0.0.999"/>
    <s v="Tesoro Provincial"/>
    <x v="0"/>
    <x v="0"/>
    <s v="12.-11.-7.0.0.0.-1.01.07.00"/>
    <x v="10"/>
    <x v="0"/>
    <n v="11"/>
    <n v="7"/>
    <n v="0"/>
    <n v="0"/>
    <n v="0"/>
    <x v="3"/>
  </r>
  <r>
    <n v="2021"/>
    <x v="0"/>
    <s v="MP,CeI"/>
    <x v="0"/>
    <s v="Administracion Central"/>
    <s v="1 - Gastos corrientes"/>
    <s v="2 - Gastos de consumo"/>
    <x v="0"/>
    <x v="0"/>
    <x v="5"/>
    <x v="5"/>
    <x v="0"/>
    <x v="0"/>
    <x v="0"/>
    <x v="0"/>
    <x v="0"/>
    <x v="0"/>
    <n v="40"/>
    <x v="1"/>
    <n v="49"/>
    <s v="Administración de los Servicios Económicos"/>
    <n v="0"/>
    <s v="-"/>
    <n v="1"/>
    <s v="GASTOS EN PERSONAL "/>
    <s v="1.02"/>
    <s v="Personal temporario"/>
    <s v="1.02.01"/>
    <s v="Retribuciones del cargo"/>
    <s v="1.02.01.00"/>
    <x v="0"/>
    <n v="612525"/>
    <s v="00.0.0.999"/>
    <s v="Tesoro Provincial"/>
    <x v="0"/>
    <x v="0"/>
    <s v="12.-11.-7.0.0.0.-1.02.01.00"/>
    <x v="10"/>
    <x v="0"/>
    <n v="11"/>
    <n v="7"/>
    <n v="0"/>
    <n v="0"/>
    <n v="0"/>
    <x v="4"/>
  </r>
  <r>
    <n v="2021"/>
    <x v="0"/>
    <s v="MP,CeI"/>
    <x v="0"/>
    <s v="Administracion Central"/>
    <s v="1 - Gastos corrientes"/>
    <s v="2 - Gastos de consumo"/>
    <x v="0"/>
    <x v="0"/>
    <x v="5"/>
    <x v="5"/>
    <x v="0"/>
    <x v="0"/>
    <x v="0"/>
    <x v="0"/>
    <x v="0"/>
    <x v="0"/>
    <n v="40"/>
    <x v="1"/>
    <n v="49"/>
    <s v="Administración de los Servicios Económicos"/>
    <n v="0"/>
    <s v="-"/>
    <n v="1"/>
    <s v="GASTOS EN PERSONAL "/>
    <s v="1.02"/>
    <s v="Personal temporario"/>
    <s v="1.02.03"/>
    <s v="Sueldo anual complementario"/>
    <s v="1.02.03.00"/>
    <x v="1"/>
    <n v="51200"/>
    <s v="00.0.0.999"/>
    <s v="Tesoro Provincial"/>
    <x v="0"/>
    <x v="0"/>
    <s v="12.-11.-7.0.0.0.-1.02.03.00"/>
    <x v="10"/>
    <x v="0"/>
    <n v="11"/>
    <n v="7"/>
    <n v="0"/>
    <n v="0"/>
    <n v="0"/>
    <x v="5"/>
  </r>
  <r>
    <n v="2021"/>
    <x v="0"/>
    <s v="MP,CeI"/>
    <x v="0"/>
    <s v="Administracion Central"/>
    <s v="1 - Gastos corrientes"/>
    <s v="2 - Gastos de consumo"/>
    <x v="0"/>
    <x v="0"/>
    <x v="5"/>
    <x v="5"/>
    <x v="0"/>
    <x v="0"/>
    <x v="0"/>
    <x v="0"/>
    <x v="0"/>
    <x v="0"/>
    <n v="40"/>
    <x v="1"/>
    <n v="49"/>
    <s v="Administración de los Servicios Económicos"/>
    <n v="0"/>
    <s v="-"/>
    <n v="1"/>
    <s v="GASTOS EN PERSONAL "/>
    <s v="1.02"/>
    <s v="Personal temporario"/>
    <s v="1.02.05"/>
    <s v="Contribuciones patronales"/>
    <s v="1.02.05.00"/>
    <x v="2"/>
    <n v="150069"/>
    <s v="00.0.0.999"/>
    <s v="Tesoro Provincial"/>
    <x v="0"/>
    <x v="0"/>
    <s v="12.-11.-7.0.0.0.-1.02.05.00"/>
    <x v="10"/>
    <x v="0"/>
    <n v="11"/>
    <n v="7"/>
    <n v="0"/>
    <n v="0"/>
    <n v="0"/>
    <x v="6"/>
  </r>
  <r>
    <n v="2021"/>
    <x v="0"/>
    <s v="MP,CeI"/>
    <x v="0"/>
    <s v="Administracion Central"/>
    <s v="1 - Gastos corrientes"/>
    <s v="2 - Gastos de consumo"/>
    <x v="0"/>
    <x v="0"/>
    <x v="5"/>
    <x v="5"/>
    <x v="0"/>
    <x v="0"/>
    <x v="0"/>
    <x v="0"/>
    <x v="0"/>
    <x v="0"/>
    <n v="40"/>
    <x v="1"/>
    <n v="49"/>
    <s v="Administración de los Servicios Económicos"/>
    <n v="0"/>
    <s v="-"/>
    <n v="1"/>
    <s v="GASTOS EN PERSONAL "/>
    <s v="1.04"/>
    <s v="Asignaciones familiares"/>
    <s v="1.04.00"/>
    <s v="Asignaciones familiares"/>
    <s v="1.04.00.00"/>
    <x v="4"/>
    <n v="1577859"/>
    <s v="00.0.0.999"/>
    <s v="Tesoro Provincial"/>
    <x v="0"/>
    <x v="0"/>
    <s v="12.-11.-7.0.0.0.-1.04.00.00"/>
    <x v="10"/>
    <x v="0"/>
    <n v="11"/>
    <n v="7"/>
    <n v="0"/>
    <n v="0"/>
    <n v="0"/>
    <x v="7"/>
  </r>
  <r>
    <n v="2021"/>
    <x v="0"/>
    <s v="MP,CeI"/>
    <x v="0"/>
    <s v="Administracion Central"/>
    <s v="1 - Gastos corrientes"/>
    <s v="2 - Gastos de consumo"/>
    <x v="0"/>
    <x v="0"/>
    <x v="5"/>
    <x v="5"/>
    <x v="0"/>
    <x v="0"/>
    <x v="0"/>
    <x v="0"/>
    <x v="0"/>
    <x v="0"/>
    <n v="40"/>
    <x v="1"/>
    <n v="49"/>
    <s v="Administración de los Servicios Económicos"/>
    <n v="0"/>
    <s v="-"/>
    <n v="1"/>
    <s v="GASTOS EN PERSONAL "/>
    <s v="1.05"/>
    <s v="Asistencia social al personal"/>
    <s v="1.05.09"/>
    <s v="Otras asistencias sociales al personal"/>
    <s v="1.05.09.00"/>
    <x v="5"/>
    <n v="655000"/>
    <s v="00.0.0.999"/>
    <s v="Tesoro Provincial"/>
    <x v="0"/>
    <x v="0"/>
    <s v="12.-11.-7.0.0.0.-1.05.09.00"/>
    <x v="10"/>
    <x v="0"/>
    <n v="11"/>
    <n v="7"/>
    <n v="0"/>
    <n v="0"/>
    <n v="0"/>
    <x v="8"/>
  </r>
  <r>
    <n v="2021"/>
    <x v="0"/>
    <s v="MP,CeI"/>
    <x v="0"/>
    <s v="Administracion Central"/>
    <s v="1 - Gastos corrientes"/>
    <s v="2 - Gastos de consumo"/>
    <x v="0"/>
    <x v="0"/>
    <x v="5"/>
    <x v="5"/>
    <x v="0"/>
    <x v="0"/>
    <x v="0"/>
    <x v="0"/>
    <x v="0"/>
    <x v="0"/>
    <n v="40"/>
    <x v="1"/>
    <n v="49"/>
    <s v="Administración de los Servicios Económicos"/>
    <n v="0"/>
    <s v="-"/>
    <n v="1"/>
    <s v="GASTOS EN PERSONAL "/>
    <s v="1.06"/>
    <s v="Beneficios y compensaciones"/>
    <s v="1.06.00"/>
    <s v="Beneficios y compensaciones"/>
    <s v="1.06.00.00"/>
    <x v="6"/>
    <n v="50000"/>
    <s v="00.0.0.999"/>
    <s v="Tesoro Provincial"/>
    <x v="0"/>
    <x v="0"/>
    <s v="12.-11.-7.0.0.0.-1.06.00.00"/>
    <x v="10"/>
    <x v="0"/>
    <n v="11"/>
    <n v="7"/>
    <n v="0"/>
    <n v="0"/>
    <n v="0"/>
    <x v="9"/>
  </r>
  <r>
    <n v="2021"/>
    <x v="0"/>
    <s v="MP,CeI"/>
    <x v="0"/>
    <s v="Administracion Central"/>
    <s v="1 - Gastos corrientes"/>
    <s v="2 - Gastos de consumo"/>
    <x v="0"/>
    <x v="0"/>
    <x v="5"/>
    <x v="5"/>
    <x v="0"/>
    <x v="0"/>
    <x v="0"/>
    <x v="0"/>
    <x v="0"/>
    <x v="0"/>
    <n v="40"/>
    <x v="1"/>
    <n v="49"/>
    <s v="Administración de los Servicios Económicos"/>
    <n v="0"/>
    <s v="-"/>
    <n v="2"/>
    <s v="BIENES DE CONSUMO"/>
    <s v="2.00"/>
    <s v="BIENES DE CONSUMO"/>
    <s v="2.00.00"/>
    <s v="BIENES DE CONSUMO"/>
    <s v="2.00.00.00"/>
    <x v="7"/>
    <n v="669708"/>
    <s v="00.0.0.999"/>
    <s v="Tesoro Provincial"/>
    <x v="0"/>
    <x v="0"/>
    <s v="12.-11.-7.0.0.0.-2.00.00.00"/>
    <x v="10"/>
    <x v="0"/>
    <n v="11"/>
    <n v="7"/>
    <n v="0"/>
    <n v="0"/>
    <n v="0"/>
    <x v="10"/>
  </r>
  <r>
    <n v="2021"/>
    <x v="0"/>
    <s v="MP,CeI"/>
    <x v="0"/>
    <s v="Administracion Central"/>
    <s v="1 - Gastos corrientes"/>
    <s v="2 - Gastos de consumo"/>
    <x v="0"/>
    <x v="0"/>
    <x v="5"/>
    <x v="5"/>
    <x v="0"/>
    <x v="0"/>
    <x v="0"/>
    <x v="0"/>
    <x v="0"/>
    <x v="0"/>
    <n v="40"/>
    <x v="1"/>
    <n v="49"/>
    <s v="Administración de los Servicios Económicos"/>
    <n v="0"/>
    <s v="-"/>
    <n v="3"/>
    <s v="SERVICIOS NO PERSONALES"/>
    <s v="3.00"/>
    <s v="SERVICIOS NO PERSONALES"/>
    <s v="3.00.00"/>
    <s v="SERVICIOS NO PERSONALES"/>
    <s v="3.00.00.00"/>
    <x v="8"/>
    <n v="1352295"/>
    <s v="00.0.0.999"/>
    <s v="Tesoro Provincial"/>
    <x v="0"/>
    <x v="0"/>
    <s v="12.-11.-7.0.0.0.-3.00.00.00"/>
    <x v="10"/>
    <x v="0"/>
    <n v="11"/>
    <n v="7"/>
    <n v="0"/>
    <n v="0"/>
    <n v="0"/>
    <x v="11"/>
  </r>
  <r>
    <n v="2021"/>
    <x v="0"/>
    <s v="MP,CeI"/>
    <x v="0"/>
    <s v="Administracion Central"/>
    <s v="1 - Gastos corrientes"/>
    <s v="2 - Gastos de consumo"/>
    <x v="1"/>
    <x v="1"/>
    <x v="6"/>
    <x v="6"/>
    <x v="0"/>
    <x v="0"/>
    <x v="0"/>
    <x v="0"/>
    <x v="0"/>
    <x v="0"/>
    <n v="40"/>
    <x v="1"/>
    <n v="46"/>
    <s v="Industria"/>
    <n v="0"/>
    <s v="-"/>
    <n v="2"/>
    <s v="BIENES DE CONSUMO"/>
    <s v="2.00"/>
    <s v="BIENES DE CONSUMO"/>
    <s v="2.00.00"/>
    <s v="BIENES DE CONSUMO"/>
    <s v="2.00.00.00"/>
    <x v="7"/>
    <n v="12579454"/>
    <s v="12.2.2.012"/>
    <s v="Fondo Tecnológico Productivo"/>
    <x v="0"/>
    <x v="0"/>
    <s v="12.-13.-8.0.0.0.-2.00.00.00"/>
    <x v="11"/>
    <x v="0"/>
    <n v="13"/>
    <n v="8"/>
    <n v="0"/>
    <n v="0"/>
    <n v="0"/>
    <x v="10"/>
  </r>
  <r>
    <n v="2021"/>
    <x v="0"/>
    <s v="MP,CeI"/>
    <x v="0"/>
    <s v="Administracion Central"/>
    <s v="1 - Gastos corrientes"/>
    <s v="2 - Gastos de consumo"/>
    <x v="1"/>
    <x v="1"/>
    <x v="6"/>
    <x v="6"/>
    <x v="0"/>
    <x v="0"/>
    <x v="0"/>
    <x v="0"/>
    <x v="0"/>
    <x v="0"/>
    <n v="40"/>
    <x v="1"/>
    <n v="46"/>
    <s v="Industria"/>
    <n v="0"/>
    <s v="-"/>
    <n v="3"/>
    <s v="SERVICIOS NO PERSONALES"/>
    <s v="3.00"/>
    <s v="SERVICIOS NO PERSONALES"/>
    <s v="3.00.00"/>
    <s v="SERVICIOS NO PERSONALES"/>
    <s v="3.00.00.00"/>
    <x v="8"/>
    <n v="12579454"/>
    <s v="12.2.2.012"/>
    <s v="Fondo Tecnológico Productivo"/>
    <x v="0"/>
    <x v="0"/>
    <s v="12.-13.-8.0.0.0.-3.00.00.00"/>
    <x v="11"/>
    <x v="0"/>
    <n v="13"/>
    <n v="8"/>
    <n v="0"/>
    <n v="0"/>
    <n v="0"/>
    <x v="11"/>
  </r>
  <r>
    <n v="2021"/>
    <x v="0"/>
    <s v="MP,CeI"/>
    <x v="0"/>
    <s v="Administracion Central"/>
    <s v="2 - Gastos de capital"/>
    <s v="1 - Inversión real directa"/>
    <x v="1"/>
    <x v="1"/>
    <x v="6"/>
    <x v="6"/>
    <x v="0"/>
    <x v="0"/>
    <x v="1"/>
    <x v="1"/>
    <x v="0"/>
    <x v="0"/>
    <n v="40"/>
    <x v="1"/>
    <n v="46"/>
    <s v="Industria"/>
    <n v="0"/>
    <s v="-"/>
    <n v="4"/>
    <s v="BIENES DE USO"/>
    <s v="4.03"/>
    <s v="Maquinaria y equipo"/>
    <s v="4.03.00"/>
    <s v="Maquinaria y equipo"/>
    <s v="4.03.00.00"/>
    <x v="9"/>
    <n v="50317814"/>
    <s v="12.2.2.012"/>
    <s v="Fondo Tecnológico Productivo"/>
    <x v="0"/>
    <x v="0"/>
    <s v="12.-13.-8.0.1.0.-4.03.00.00"/>
    <x v="12"/>
    <x v="0"/>
    <n v="13"/>
    <n v="8"/>
    <n v="0"/>
    <n v="1"/>
    <n v="0"/>
    <x v="12"/>
  </r>
  <r>
    <n v="2021"/>
    <x v="0"/>
    <s v="MP,CeI"/>
    <x v="0"/>
    <s v="Administracion Central"/>
    <s v="1 - Gastos corrientes"/>
    <s v="7 - Transferencias corrientes"/>
    <x v="1"/>
    <x v="1"/>
    <x v="6"/>
    <x v="6"/>
    <x v="0"/>
    <x v="0"/>
    <x v="0"/>
    <x v="0"/>
    <x v="0"/>
    <x v="0"/>
    <n v="40"/>
    <x v="1"/>
    <n v="46"/>
    <s v="Industria"/>
    <n v="0"/>
    <s v="-"/>
    <n v="5"/>
    <s v="TRANSFERENCIAS"/>
    <s v="5.01"/>
    <s v="Transferencias al sector privado para financiar gastos corrientes"/>
    <s v="5.01.09"/>
    <s v="Transferencias a empresas privadas"/>
    <s v="5.01.09.08"/>
    <x v="13"/>
    <n v="50317814"/>
    <s v="12.2.2.012"/>
    <s v="Fondo Tecnológico Productivo"/>
    <x v="0"/>
    <x v="0"/>
    <s v="12.-13.-8.0.0.0.-5.01.09.08"/>
    <x v="11"/>
    <x v="0"/>
    <n v="13"/>
    <n v="8"/>
    <n v="0"/>
    <n v="0"/>
    <n v="0"/>
    <x v="16"/>
  </r>
  <r>
    <n v="2021"/>
    <x v="0"/>
    <s v="MP,CeI"/>
    <x v="0"/>
    <s v="Administracion Central"/>
    <s v="1 - Gastos corrientes"/>
    <s v="2 - Gastos de consumo"/>
    <x v="0"/>
    <x v="0"/>
    <x v="7"/>
    <x v="7"/>
    <x v="0"/>
    <x v="0"/>
    <x v="0"/>
    <x v="0"/>
    <x v="0"/>
    <x v="0"/>
    <n v="30"/>
    <x v="2"/>
    <n v="35"/>
    <s v="Ciencia y técnica"/>
    <n v="0"/>
    <s v="-"/>
    <n v="1"/>
    <s v="GASTOS EN PERSONAL "/>
    <s v="1.01"/>
    <s v="Personal permanente"/>
    <s v="1.01.01"/>
    <s v="Retribuciones del cargo"/>
    <s v="1.01.01.00"/>
    <x v="0"/>
    <n v="1893406"/>
    <s v="00.0.0.999"/>
    <s v="Tesoro Provincial"/>
    <x v="0"/>
    <x v="0"/>
    <s v="12.-11.-9.0.0.0.-1.01.01.00"/>
    <x v="13"/>
    <x v="0"/>
    <n v="11"/>
    <n v="9"/>
    <n v="0"/>
    <n v="0"/>
    <n v="0"/>
    <x v="0"/>
  </r>
  <r>
    <n v="2021"/>
    <x v="0"/>
    <s v="MP,CeI"/>
    <x v="0"/>
    <s v="Administracion Central"/>
    <s v="1 - Gastos corrientes"/>
    <s v="2 - Gastos de consumo"/>
    <x v="0"/>
    <x v="0"/>
    <x v="7"/>
    <x v="7"/>
    <x v="0"/>
    <x v="0"/>
    <x v="0"/>
    <x v="0"/>
    <x v="0"/>
    <x v="0"/>
    <n v="30"/>
    <x v="2"/>
    <n v="35"/>
    <s v="Ciencia y técnica"/>
    <n v="0"/>
    <s v="-"/>
    <n v="1"/>
    <s v="GASTOS EN PERSONAL "/>
    <s v="1.01"/>
    <s v="Personal permanente"/>
    <s v="1.01.04"/>
    <s v="Sueldo anual complementario"/>
    <s v="1.01.04.00"/>
    <x v="1"/>
    <n v="158267"/>
    <s v="00.0.0.999"/>
    <s v="Tesoro Provincial"/>
    <x v="0"/>
    <x v="0"/>
    <s v="12.-11.-9.0.0.0.-1.01.04.00"/>
    <x v="13"/>
    <x v="0"/>
    <n v="11"/>
    <n v="9"/>
    <n v="0"/>
    <n v="0"/>
    <n v="0"/>
    <x v="1"/>
  </r>
  <r>
    <n v="2021"/>
    <x v="0"/>
    <s v="MP,CeI"/>
    <x v="0"/>
    <s v="Administracion Central"/>
    <s v="1 - Gastos corrientes"/>
    <s v="2 - Gastos de consumo"/>
    <x v="0"/>
    <x v="0"/>
    <x v="7"/>
    <x v="7"/>
    <x v="0"/>
    <x v="0"/>
    <x v="0"/>
    <x v="0"/>
    <x v="0"/>
    <x v="0"/>
    <n v="30"/>
    <x v="2"/>
    <n v="35"/>
    <s v="Ciencia y técnica"/>
    <n v="0"/>
    <s v="-"/>
    <n v="1"/>
    <s v="GASTOS EN PERSONAL "/>
    <s v="1.01"/>
    <s v="Personal permanente"/>
    <s v="1.01.06"/>
    <s v="Contribuciones patronales"/>
    <s v="1.01.06.00"/>
    <x v="2"/>
    <n v="462870"/>
    <s v="00.0.0.999"/>
    <s v="Tesoro Provincial"/>
    <x v="0"/>
    <x v="0"/>
    <s v="12.-11.-9.0.0.0.-1.01.06.00"/>
    <x v="13"/>
    <x v="0"/>
    <n v="11"/>
    <n v="9"/>
    <n v="0"/>
    <n v="0"/>
    <n v="0"/>
    <x v="2"/>
  </r>
  <r>
    <n v="2021"/>
    <x v="0"/>
    <s v="MP,CeI"/>
    <x v="0"/>
    <s v="Administracion Central"/>
    <s v="1 - Gastos corrientes"/>
    <s v="2 - Gastos de consumo"/>
    <x v="0"/>
    <x v="0"/>
    <x v="7"/>
    <x v="7"/>
    <x v="0"/>
    <x v="0"/>
    <x v="0"/>
    <x v="0"/>
    <x v="0"/>
    <x v="0"/>
    <n v="30"/>
    <x v="2"/>
    <n v="35"/>
    <s v="Ciencia y técnica"/>
    <n v="0"/>
    <s v="-"/>
    <n v="1"/>
    <s v="GASTOS EN PERSONAL "/>
    <s v="1.01"/>
    <s v="Personal permanente"/>
    <s v="1.01.07"/>
    <s v="Complementos"/>
    <s v="1.01.07.00"/>
    <x v="3"/>
    <n v="300477"/>
    <s v="00.0.0.999"/>
    <s v="Tesoro Provincial"/>
    <x v="0"/>
    <x v="0"/>
    <s v="12.-11.-9.0.0.0.-1.01.07.00"/>
    <x v="13"/>
    <x v="0"/>
    <n v="11"/>
    <n v="9"/>
    <n v="0"/>
    <n v="0"/>
    <n v="0"/>
    <x v="3"/>
  </r>
  <r>
    <n v="2021"/>
    <x v="0"/>
    <s v="MP,CeI"/>
    <x v="0"/>
    <s v="Administracion Central"/>
    <s v="1 - Gastos corrientes"/>
    <s v="2 - Gastos de consumo"/>
    <x v="0"/>
    <x v="0"/>
    <x v="7"/>
    <x v="7"/>
    <x v="0"/>
    <x v="0"/>
    <x v="0"/>
    <x v="0"/>
    <x v="0"/>
    <x v="0"/>
    <n v="30"/>
    <x v="2"/>
    <n v="35"/>
    <s v="Ciencia y técnica"/>
    <n v="0"/>
    <s v="-"/>
    <n v="1"/>
    <s v="GASTOS EN PERSONAL "/>
    <s v="1.04"/>
    <s v="Asignaciones familiares"/>
    <s v="1.04.00"/>
    <s v="Asignaciones familiares"/>
    <s v="1.04.00.00"/>
    <x v="4"/>
    <n v="486"/>
    <s v="00.0.0.999"/>
    <s v="Tesoro Provincial"/>
    <x v="0"/>
    <x v="0"/>
    <s v="12.-11.-9.0.0.0.-1.04.00.00"/>
    <x v="13"/>
    <x v="0"/>
    <n v="11"/>
    <n v="9"/>
    <n v="0"/>
    <n v="0"/>
    <n v="0"/>
    <x v="7"/>
  </r>
  <r>
    <n v="2021"/>
    <x v="0"/>
    <s v="MP,CeI"/>
    <x v="0"/>
    <s v="Administracion Central"/>
    <s v="1 - Gastos corrientes"/>
    <s v="2 - Gastos de consumo"/>
    <x v="0"/>
    <x v="0"/>
    <x v="7"/>
    <x v="7"/>
    <x v="0"/>
    <x v="0"/>
    <x v="0"/>
    <x v="0"/>
    <x v="0"/>
    <x v="0"/>
    <n v="30"/>
    <x v="2"/>
    <n v="35"/>
    <s v="Ciencia y técnica"/>
    <n v="0"/>
    <s v="-"/>
    <n v="2"/>
    <s v="BIENES DE CONSUMO"/>
    <s v="2.00"/>
    <s v="BIENES DE CONSUMO"/>
    <s v="2.00.00"/>
    <s v="BIENES DE CONSUMO"/>
    <s v="2.00.00.00"/>
    <x v="7"/>
    <n v="650000"/>
    <s v="00.0.0.999"/>
    <s v="Tesoro Provincial"/>
    <x v="0"/>
    <x v="0"/>
    <s v="12.-11.-9.0.0.0.-2.00.00.00"/>
    <x v="13"/>
    <x v="0"/>
    <n v="11"/>
    <n v="9"/>
    <n v="0"/>
    <n v="0"/>
    <n v="0"/>
    <x v="10"/>
  </r>
  <r>
    <n v="2021"/>
    <x v="0"/>
    <s v="MP,CeI"/>
    <x v="0"/>
    <s v="Administracion Central"/>
    <s v="1 - Gastos corrientes"/>
    <s v="2 - Gastos de consumo"/>
    <x v="0"/>
    <x v="0"/>
    <x v="7"/>
    <x v="7"/>
    <x v="0"/>
    <x v="0"/>
    <x v="0"/>
    <x v="0"/>
    <x v="0"/>
    <x v="0"/>
    <n v="30"/>
    <x v="2"/>
    <n v="35"/>
    <s v="Ciencia y técnica"/>
    <n v="0"/>
    <s v="-"/>
    <n v="3"/>
    <s v="SERVICIOS NO PERSONALES"/>
    <s v="3.00"/>
    <s v="SERVICIOS NO PERSONALES"/>
    <s v="3.00.00"/>
    <s v="SERVICIOS NO PERSONALES"/>
    <s v="3.00.00.00"/>
    <x v="8"/>
    <n v="3500000"/>
    <s v="00.0.0.999"/>
    <s v="Tesoro Provincial"/>
    <x v="0"/>
    <x v="0"/>
    <s v="12.-11.-9.0.0.0.-3.00.00.00"/>
    <x v="13"/>
    <x v="0"/>
    <n v="11"/>
    <n v="9"/>
    <n v="0"/>
    <n v="0"/>
    <n v="0"/>
    <x v="11"/>
  </r>
  <r>
    <n v="2021"/>
    <x v="0"/>
    <s v="MP,CeI"/>
    <x v="0"/>
    <s v="Administracion Central"/>
    <s v="2 - Gastos de capital"/>
    <s v="1 - Inversión real directa"/>
    <x v="0"/>
    <x v="0"/>
    <x v="7"/>
    <x v="7"/>
    <x v="0"/>
    <x v="0"/>
    <x v="1"/>
    <x v="1"/>
    <x v="0"/>
    <x v="0"/>
    <n v="30"/>
    <x v="2"/>
    <n v="35"/>
    <s v="Ciencia y técnica"/>
    <n v="0"/>
    <s v="-"/>
    <n v="4"/>
    <s v="BIENES DE USO"/>
    <s v="4.03"/>
    <s v="Maquinaria y equipo"/>
    <s v="4.03.00"/>
    <s v="Maquinaria y equipo"/>
    <s v="4.03.00.00"/>
    <x v="9"/>
    <n v="280000"/>
    <s v="00.0.0.999"/>
    <s v="Tesoro Provincial"/>
    <x v="0"/>
    <x v="0"/>
    <s v="12.-11.-9.0.1.0.-4.03.00.00"/>
    <x v="14"/>
    <x v="0"/>
    <n v="11"/>
    <n v="9"/>
    <n v="0"/>
    <n v="1"/>
    <n v="0"/>
    <x v="12"/>
  </r>
  <r>
    <n v="2021"/>
    <x v="0"/>
    <s v="MP,CeI"/>
    <x v="0"/>
    <s v="Administracion Central"/>
    <s v="1 - Gastos corrientes"/>
    <s v="7 - Transferencias corrientes"/>
    <x v="0"/>
    <x v="0"/>
    <x v="8"/>
    <x v="8"/>
    <x v="0"/>
    <x v="0"/>
    <x v="0"/>
    <x v="0"/>
    <x v="0"/>
    <x v="0"/>
    <n v="40"/>
    <x v="1"/>
    <n v="43"/>
    <s v="Transporte"/>
    <n v="0"/>
    <s v="-"/>
    <n v="5"/>
    <s v="TRANSFERENCIAS"/>
    <s v="5.01"/>
    <s v="Transferencias al sector privado para financiar gastos corrientes"/>
    <s v="5.01.07"/>
    <s v="Transferencias A Otras Instituciones Culturales Y Sociales Sin Fines De Lucro"/>
    <s v="5.01.07.19"/>
    <x v="17"/>
    <n v="8445257"/>
    <s v="00.0.0.999"/>
    <s v="Tesoro Provincial"/>
    <x v="0"/>
    <x v="0"/>
    <s v="12.-11.-12.0.0.0.-5.01.07.19"/>
    <x v="15"/>
    <x v="0"/>
    <n v="11"/>
    <n v="12"/>
    <n v="0"/>
    <n v="0"/>
    <n v="0"/>
    <x v="20"/>
  </r>
  <r>
    <n v="2021"/>
    <x v="0"/>
    <s v="MP,CeI"/>
    <x v="0"/>
    <s v="Administracion Central"/>
    <s v="1 - Gastos corrientes"/>
    <s v="7 - Transferencias corrientes"/>
    <x v="2"/>
    <x v="2"/>
    <x v="8"/>
    <x v="8"/>
    <x v="0"/>
    <x v="0"/>
    <x v="0"/>
    <x v="0"/>
    <x v="0"/>
    <x v="0"/>
    <n v="40"/>
    <x v="1"/>
    <n v="43"/>
    <s v="Transporte"/>
    <n v="0"/>
    <s v="-"/>
    <n v="5"/>
    <s v="TRANSFERENCIAS"/>
    <s v="5.01"/>
    <s v="Transferencias al sector privado para financiar gastos corrientes"/>
    <s v="5.01.09"/>
    <s v="Transferencias a empresas privadas"/>
    <s v="5.01.09.00"/>
    <x v="10"/>
    <n v="1476099"/>
    <s v="17.2.1.001"/>
    <s v="Otras Ventas de Bs. y Servicios"/>
    <x v="0"/>
    <x v="0"/>
    <s v="12.-14.-12.0.0.0.-5.01.09.00"/>
    <x v="15"/>
    <x v="0"/>
    <n v="14"/>
    <n v="12"/>
    <n v="0"/>
    <n v="0"/>
    <n v="0"/>
    <x v="13"/>
  </r>
  <r>
    <n v="2021"/>
    <x v="0"/>
    <s v="MP,CeI"/>
    <x v="0"/>
    <s v="Administracion Central"/>
    <s v="1 - Gastos corrientes"/>
    <s v="7 - Transferencias corrientes"/>
    <x v="2"/>
    <x v="2"/>
    <x v="9"/>
    <x v="9"/>
    <x v="0"/>
    <x v="0"/>
    <x v="0"/>
    <x v="0"/>
    <x v="1"/>
    <x v="1"/>
    <n v="40"/>
    <x v="1"/>
    <n v="43"/>
    <s v="Transporte"/>
    <n v="0"/>
    <s v="-"/>
    <n v="5"/>
    <s v="TRANSFERENCIAS"/>
    <s v="5.07"/>
    <s v="Transferencias a instituciones provinciales y municipales para financiar gastos corrientes"/>
    <s v="5.07.06"/>
    <s v="Transferencias a gobiernos municipales"/>
    <s v="5.07.06.02"/>
    <x v="18"/>
    <n v="10405157"/>
    <s v="17.2.1.001"/>
    <s v="Otras Ventas de Bs. y Servicios"/>
    <x v="0"/>
    <x v="0"/>
    <s v="12.-14.-13.0.0.2.-5.07.06.02"/>
    <x v="16"/>
    <x v="0"/>
    <n v="14"/>
    <n v="13"/>
    <n v="0"/>
    <n v="0"/>
    <n v="2"/>
    <x v="21"/>
  </r>
  <r>
    <n v="2021"/>
    <x v="0"/>
    <s v="MP,CeI"/>
    <x v="0"/>
    <s v="Administracion Central"/>
    <s v="1 - Gastos corrientes"/>
    <s v="7 - Transferencias corrientes"/>
    <x v="2"/>
    <x v="2"/>
    <x v="9"/>
    <x v="9"/>
    <x v="0"/>
    <x v="0"/>
    <x v="0"/>
    <x v="0"/>
    <x v="2"/>
    <x v="2"/>
    <n v="40"/>
    <x v="1"/>
    <n v="43"/>
    <s v="Transporte"/>
    <n v="0"/>
    <s v="-"/>
    <n v="5"/>
    <s v="TRANSFERENCIAS"/>
    <s v="5.07"/>
    <s v="Transferencias a instituciones provinciales y municipales para financiar gastos corrientes"/>
    <s v="5.07.06"/>
    <s v="Transferencias a gobiernos municipales"/>
    <s v="5.07.06.02"/>
    <x v="18"/>
    <n v="5634624"/>
    <s v="17.2.1.001"/>
    <s v="Otras Ventas de Bs. y Servicios"/>
    <x v="0"/>
    <x v="0"/>
    <s v="12.-14.-13.0.0.1.-5.07.06.02"/>
    <x v="17"/>
    <x v="0"/>
    <n v="14"/>
    <n v="13"/>
    <n v="0"/>
    <n v="0"/>
    <n v="1"/>
    <x v="21"/>
  </r>
  <r>
    <n v="2021"/>
    <x v="0"/>
    <s v="MP,CeI"/>
    <x v="0"/>
    <s v="Administracion Central"/>
    <s v="1 - Gastos corrientes"/>
    <s v="7 - Transferencias corrientes"/>
    <x v="0"/>
    <x v="0"/>
    <x v="9"/>
    <x v="9"/>
    <x v="0"/>
    <x v="0"/>
    <x v="0"/>
    <x v="0"/>
    <x v="1"/>
    <x v="1"/>
    <n v="40"/>
    <x v="1"/>
    <n v="43"/>
    <s v="Transporte"/>
    <n v="0"/>
    <s v="-"/>
    <n v="5"/>
    <s v="TRANSFERENCIAS"/>
    <s v="5.07"/>
    <s v="Transferencias a instituciones provinciales y municipales para financiar gastos corrientes"/>
    <s v="5.07.06"/>
    <s v="Transferencias a gobiernos municipales"/>
    <s v="5.07.06.02"/>
    <x v="18"/>
    <n v="11102610"/>
    <s v="00.0.0.999"/>
    <s v="Tesoro Provincial"/>
    <x v="0"/>
    <x v="0"/>
    <s v="12.-11.-13.0.0.2.-5.07.06.02"/>
    <x v="16"/>
    <x v="0"/>
    <n v="11"/>
    <n v="13"/>
    <n v="0"/>
    <n v="0"/>
    <n v="2"/>
    <x v="21"/>
  </r>
  <r>
    <n v="2021"/>
    <x v="0"/>
    <s v="MP,CeI"/>
    <x v="0"/>
    <s v="Administracion Central"/>
    <s v="1 - Gastos corrientes"/>
    <s v="7 - Transferencias corrientes"/>
    <x v="0"/>
    <x v="0"/>
    <x v="9"/>
    <x v="9"/>
    <x v="0"/>
    <x v="0"/>
    <x v="0"/>
    <x v="0"/>
    <x v="2"/>
    <x v="2"/>
    <n v="40"/>
    <x v="1"/>
    <n v="43"/>
    <s v="Transporte"/>
    <n v="0"/>
    <s v="-"/>
    <n v="5"/>
    <s v="TRANSFERENCIAS"/>
    <s v="5.07"/>
    <s v="Transferencias a instituciones provinciales y municipales para financiar gastos corrientes"/>
    <s v="5.07.06"/>
    <s v="Transferencias a gobiernos municipales"/>
    <s v="5.07.06.02"/>
    <x v="18"/>
    <n v="9806877"/>
    <s v="00.0.0.999"/>
    <s v="Tesoro Provincial"/>
    <x v="0"/>
    <x v="0"/>
    <s v="12.-11.-13.0.0.1.-5.07.06.02"/>
    <x v="17"/>
    <x v="0"/>
    <n v="11"/>
    <n v="13"/>
    <n v="0"/>
    <n v="0"/>
    <n v="1"/>
    <x v="21"/>
  </r>
  <r>
    <n v="2021"/>
    <x v="0"/>
    <s v="MP,CeI"/>
    <x v="0"/>
    <s v="Administracion Central"/>
    <s v="1 - Gastos corrientes"/>
    <s v="7 - Transferencias corrientes"/>
    <x v="0"/>
    <x v="0"/>
    <x v="10"/>
    <x v="10"/>
    <x v="0"/>
    <x v="0"/>
    <x v="0"/>
    <x v="0"/>
    <x v="0"/>
    <x v="0"/>
    <n v="40"/>
    <x v="1"/>
    <n v="47"/>
    <s v="Comercio, turismo y otros servicios"/>
    <n v="0"/>
    <s v="-"/>
    <n v="5"/>
    <s v="TRANSFERENCIAS"/>
    <s v="5.01"/>
    <s v="Transferencias al sector privado para financiar gastos corrientes"/>
    <s v="5.01.09"/>
    <s v="Transferencias a empresas privadas"/>
    <s v="5.01.09.08"/>
    <x v="13"/>
    <n v="50000000"/>
    <s v="00.0.0.999"/>
    <s v="Tesoro Provincial"/>
    <x v="0"/>
    <x v="0"/>
    <s v="12.-11.-15.0.0.0.-5.01.09.08"/>
    <x v="18"/>
    <x v="0"/>
    <n v="11"/>
    <n v="15"/>
    <n v="0"/>
    <n v="0"/>
    <n v="0"/>
    <x v="16"/>
  </r>
  <r>
    <n v="2021"/>
    <x v="1"/>
    <s v="MinSalyA"/>
    <x v="1"/>
    <s v="Administracion Central"/>
    <s v="1 - Gastos corrientes"/>
    <s v="2 - Gastos de consumo"/>
    <x v="0"/>
    <x v="0"/>
    <x v="0"/>
    <x v="0"/>
    <x v="0"/>
    <x v="0"/>
    <x v="0"/>
    <x v="0"/>
    <x v="0"/>
    <x v="0"/>
    <n v="30"/>
    <x v="2"/>
    <n v="31"/>
    <s v="Salud"/>
    <n v="0"/>
    <s v="-"/>
    <n v="1"/>
    <s v="GASTOS EN PERSONAL "/>
    <s v="1.01"/>
    <s v="Personal permanente"/>
    <s v="1.01.01"/>
    <s v="Retribuciones del cargo"/>
    <s v="1.01.01.00"/>
    <x v="0"/>
    <n v="1262173558"/>
    <s v="00.0.0.999"/>
    <s v="Tesoro Provincial"/>
    <x v="1"/>
    <x v="1"/>
    <s v="14.-11.-1.0.0.0.-1.01.01.00"/>
    <x v="0"/>
    <x v="1"/>
    <n v="11"/>
    <n v="1"/>
    <n v="0"/>
    <n v="0"/>
    <n v="0"/>
    <x v="0"/>
  </r>
  <r>
    <n v="2021"/>
    <x v="1"/>
    <s v="MinSalyA"/>
    <x v="1"/>
    <s v="Administracion Central"/>
    <s v="1 - Gastos corrientes"/>
    <s v="2 - Gastos de consumo"/>
    <x v="0"/>
    <x v="0"/>
    <x v="0"/>
    <x v="0"/>
    <x v="0"/>
    <x v="0"/>
    <x v="0"/>
    <x v="0"/>
    <x v="0"/>
    <x v="0"/>
    <n v="30"/>
    <x v="2"/>
    <n v="31"/>
    <s v="Salud"/>
    <n v="0"/>
    <s v="-"/>
    <n v="1"/>
    <s v="GASTOS EN PERSONAL "/>
    <s v="1.01"/>
    <s v="Personal permanente"/>
    <s v="1.01.04"/>
    <s v="Sueldo anual complementario"/>
    <s v="1.01.04.00"/>
    <x v="1"/>
    <n v="105503771"/>
    <s v="00.0.0.999"/>
    <s v="Tesoro Provincial"/>
    <x v="1"/>
    <x v="1"/>
    <s v="14.-11.-1.0.0.0.-1.01.04.00"/>
    <x v="0"/>
    <x v="1"/>
    <n v="11"/>
    <n v="1"/>
    <n v="0"/>
    <n v="0"/>
    <n v="0"/>
    <x v="1"/>
  </r>
  <r>
    <n v="2021"/>
    <x v="1"/>
    <s v="MinSalyA"/>
    <x v="1"/>
    <s v="Administracion Central"/>
    <s v="1 - Gastos corrientes"/>
    <s v="2 - Gastos de consumo"/>
    <x v="0"/>
    <x v="0"/>
    <x v="0"/>
    <x v="0"/>
    <x v="0"/>
    <x v="0"/>
    <x v="0"/>
    <x v="0"/>
    <x v="0"/>
    <x v="0"/>
    <n v="30"/>
    <x v="2"/>
    <n v="31"/>
    <s v="Salud"/>
    <n v="0"/>
    <s v="-"/>
    <n v="1"/>
    <s v="GASTOS EN PERSONAL "/>
    <s v="1.01"/>
    <s v="Personal permanente"/>
    <s v="1.01.06"/>
    <s v="Contribuciones patronales"/>
    <s v="1.01.06.00"/>
    <x v="2"/>
    <n v="309069797"/>
    <s v="00.0.0.999"/>
    <s v="Tesoro Provincial"/>
    <x v="1"/>
    <x v="1"/>
    <s v="14.-11.-1.0.0.0.-1.01.06.00"/>
    <x v="0"/>
    <x v="1"/>
    <n v="11"/>
    <n v="1"/>
    <n v="0"/>
    <n v="0"/>
    <n v="0"/>
    <x v="2"/>
  </r>
  <r>
    <n v="2021"/>
    <x v="1"/>
    <s v="MinSalyA"/>
    <x v="1"/>
    <s v="Administracion Central"/>
    <s v="1 - Gastos corrientes"/>
    <s v="2 - Gastos de consumo"/>
    <x v="0"/>
    <x v="0"/>
    <x v="0"/>
    <x v="0"/>
    <x v="0"/>
    <x v="0"/>
    <x v="0"/>
    <x v="0"/>
    <x v="0"/>
    <x v="0"/>
    <n v="30"/>
    <x v="2"/>
    <n v="31"/>
    <s v="Salud"/>
    <n v="0"/>
    <s v="-"/>
    <n v="1"/>
    <s v="GASTOS EN PERSONAL "/>
    <s v="1.01"/>
    <s v="Personal permanente"/>
    <s v="1.01.07"/>
    <s v="Complementos"/>
    <s v="1.01.07.00"/>
    <x v="3"/>
    <n v="136162209"/>
    <s v="00.0.0.999"/>
    <s v="Tesoro Provincial"/>
    <x v="1"/>
    <x v="1"/>
    <s v="14.-11.-1.0.0.0.-1.01.07.00"/>
    <x v="0"/>
    <x v="1"/>
    <n v="11"/>
    <n v="1"/>
    <n v="0"/>
    <n v="0"/>
    <n v="0"/>
    <x v="3"/>
  </r>
  <r>
    <n v="2021"/>
    <x v="1"/>
    <s v="MinSalyA"/>
    <x v="1"/>
    <s v="Administracion Central"/>
    <s v="1 - Gastos corrientes"/>
    <s v="2 - Gastos de consumo"/>
    <x v="0"/>
    <x v="0"/>
    <x v="0"/>
    <x v="0"/>
    <x v="0"/>
    <x v="0"/>
    <x v="0"/>
    <x v="0"/>
    <x v="0"/>
    <x v="0"/>
    <n v="30"/>
    <x v="2"/>
    <n v="31"/>
    <s v="Salud"/>
    <n v="0"/>
    <s v="-"/>
    <n v="1"/>
    <s v="GASTOS EN PERSONAL "/>
    <s v="1.02"/>
    <s v="Personal temporario"/>
    <s v="1.02.01"/>
    <s v="Retribuciones del cargo"/>
    <s v="1.02.01.00"/>
    <x v="0"/>
    <n v="65443733"/>
    <s v="00.0.0.999"/>
    <s v="Tesoro Provincial"/>
    <x v="1"/>
    <x v="1"/>
    <s v="14.-11.-1.0.0.0.-1.02.01.00"/>
    <x v="0"/>
    <x v="1"/>
    <n v="11"/>
    <n v="1"/>
    <n v="0"/>
    <n v="0"/>
    <n v="0"/>
    <x v="4"/>
  </r>
  <r>
    <n v="2021"/>
    <x v="1"/>
    <s v="MinSalyA"/>
    <x v="1"/>
    <s v="Administracion Central"/>
    <s v="1 - Gastos corrientes"/>
    <s v="2 - Gastos de consumo"/>
    <x v="0"/>
    <x v="0"/>
    <x v="0"/>
    <x v="0"/>
    <x v="0"/>
    <x v="0"/>
    <x v="0"/>
    <x v="0"/>
    <x v="0"/>
    <x v="0"/>
    <n v="30"/>
    <x v="2"/>
    <n v="31"/>
    <s v="Salud"/>
    <n v="0"/>
    <s v="-"/>
    <n v="1"/>
    <s v="GASTOS EN PERSONAL "/>
    <s v="1.02"/>
    <s v="Personal temporario"/>
    <s v="1.02.03"/>
    <s v="Sueldo anual complementario"/>
    <s v="1.02.03.00"/>
    <x v="1"/>
    <n v="3267842"/>
    <s v="00.0.0.999"/>
    <s v="Tesoro Provincial"/>
    <x v="1"/>
    <x v="1"/>
    <s v="14.-11.-1.0.0.0.-1.02.03.00"/>
    <x v="0"/>
    <x v="1"/>
    <n v="11"/>
    <n v="1"/>
    <n v="0"/>
    <n v="0"/>
    <n v="0"/>
    <x v="5"/>
  </r>
  <r>
    <n v="2021"/>
    <x v="1"/>
    <s v="MinSalyA"/>
    <x v="1"/>
    <s v="Administracion Central"/>
    <s v="1 - Gastos corrientes"/>
    <s v="2 - Gastos de consumo"/>
    <x v="0"/>
    <x v="0"/>
    <x v="0"/>
    <x v="0"/>
    <x v="0"/>
    <x v="0"/>
    <x v="0"/>
    <x v="0"/>
    <x v="0"/>
    <x v="0"/>
    <n v="30"/>
    <x v="2"/>
    <n v="31"/>
    <s v="Salud"/>
    <n v="0"/>
    <s v="-"/>
    <n v="1"/>
    <s v="GASTOS EN PERSONAL "/>
    <s v="1.02"/>
    <s v="Personal temporario"/>
    <s v="1.02.05"/>
    <s v="Contribuciones patronales"/>
    <s v="1.02.05.00"/>
    <x v="2"/>
    <n v="11820166"/>
    <s v="00.0.0.999"/>
    <s v="Tesoro Provincial"/>
    <x v="1"/>
    <x v="1"/>
    <s v="14.-11.-1.0.0.0.-1.02.05.00"/>
    <x v="0"/>
    <x v="1"/>
    <n v="11"/>
    <n v="1"/>
    <n v="0"/>
    <n v="0"/>
    <n v="0"/>
    <x v="6"/>
  </r>
  <r>
    <n v="2021"/>
    <x v="1"/>
    <s v="MinSalyA"/>
    <x v="1"/>
    <s v="Administracion Central"/>
    <s v="1 - Gastos corrientes"/>
    <s v="2 - Gastos de consumo"/>
    <x v="0"/>
    <x v="0"/>
    <x v="0"/>
    <x v="0"/>
    <x v="0"/>
    <x v="0"/>
    <x v="0"/>
    <x v="0"/>
    <x v="0"/>
    <x v="0"/>
    <n v="30"/>
    <x v="2"/>
    <n v="31"/>
    <s v="Salud"/>
    <n v="0"/>
    <s v="-"/>
    <n v="1"/>
    <s v="GASTOS EN PERSONAL "/>
    <s v="1.02"/>
    <s v="Personal temporario"/>
    <s v="1.02.06"/>
    <s v="Complementos"/>
    <s v="1.02.06.00"/>
    <x v="3"/>
    <n v="862171"/>
    <s v="00.0.0.999"/>
    <s v="Tesoro Provincial"/>
    <x v="1"/>
    <x v="1"/>
    <s v="14.-11.-1.0.0.0.-1.02.06.00"/>
    <x v="0"/>
    <x v="1"/>
    <n v="11"/>
    <n v="1"/>
    <n v="0"/>
    <n v="0"/>
    <n v="0"/>
    <x v="22"/>
  </r>
  <r>
    <n v="2021"/>
    <x v="1"/>
    <s v="MinSalyA"/>
    <x v="1"/>
    <s v="Administracion Central"/>
    <s v="1 - Gastos corrientes"/>
    <s v="2 - Gastos de consumo"/>
    <x v="0"/>
    <x v="0"/>
    <x v="0"/>
    <x v="0"/>
    <x v="0"/>
    <x v="0"/>
    <x v="0"/>
    <x v="0"/>
    <x v="0"/>
    <x v="0"/>
    <n v="30"/>
    <x v="2"/>
    <n v="31"/>
    <s v="Salud"/>
    <n v="0"/>
    <s v="-"/>
    <n v="1"/>
    <s v="GASTOS EN PERSONAL "/>
    <s v="1.04"/>
    <s v="Asignaciones familiares"/>
    <s v="1.04.00"/>
    <s v="Asignaciones familiares"/>
    <s v="1.04.00.00"/>
    <x v="4"/>
    <n v="41808514"/>
    <s v="00.0.0.999"/>
    <s v="Tesoro Provincial"/>
    <x v="1"/>
    <x v="1"/>
    <s v="14.-11.-1.0.0.0.-1.04.00.00"/>
    <x v="0"/>
    <x v="1"/>
    <n v="11"/>
    <n v="1"/>
    <n v="0"/>
    <n v="0"/>
    <n v="0"/>
    <x v="7"/>
  </r>
  <r>
    <n v="2021"/>
    <x v="1"/>
    <s v="MinSalyA"/>
    <x v="1"/>
    <s v="Administracion Central"/>
    <s v="1 - Gastos corrientes"/>
    <s v="2 - Gastos de consumo"/>
    <x v="0"/>
    <x v="0"/>
    <x v="0"/>
    <x v="0"/>
    <x v="0"/>
    <x v="0"/>
    <x v="0"/>
    <x v="0"/>
    <x v="0"/>
    <x v="0"/>
    <n v="30"/>
    <x v="2"/>
    <n v="31"/>
    <s v="Salud"/>
    <n v="0"/>
    <s v="-"/>
    <n v="1"/>
    <s v="GASTOS EN PERSONAL "/>
    <s v="1.05"/>
    <s v="Asistencia social al personal"/>
    <s v="1.05.09"/>
    <s v="Otras asistencias sociales al personal"/>
    <s v="1.05.09.00"/>
    <x v="5"/>
    <n v="996092"/>
    <s v="00.0.0.999"/>
    <s v="Tesoro Provincial"/>
    <x v="1"/>
    <x v="1"/>
    <s v="14.-11.-1.0.0.0.-1.05.09.00"/>
    <x v="0"/>
    <x v="1"/>
    <n v="11"/>
    <n v="1"/>
    <n v="0"/>
    <n v="0"/>
    <n v="0"/>
    <x v="8"/>
  </r>
  <r>
    <n v="2021"/>
    <x v="1"/>
    <s v="MinSalyA"/>
    <x v="1"/>
    <s v="Administracion Central"/>
    <s v="1 - Gastos corrientes"/>
    <s v="2 - Gastos de consumo"/>
    <x v="0"/>
    <x v="0"/>
    <x v="0"/>
    <x v="0"/>
    <x v="0"/>
    <x v="0"/>
    <x v="0"/>
    <x v="0"/>
    <x v="0"/>
    <x v="0"/>
    <n v="30"/>
    <x v="2"/>
    <n v="31"/>
    <s v="Salud"/>
    <n v="0"/>
    <s v="-"/>
    <n v="2"/>
    <s v="BIENES DE CONSUMO"/>
    <s v="2.00"/>
    <s v="BIENES DE CONSUMO"/>
    <s v="2.00.00"/>
    <s v="BIENES DE CONSUMO"/>
    <s v="2.00.00.00"/>
    <x v="7"/>
    <n v="209349410"/>
    <s v="00.0.0.999"/>
    <s v="Tesoro Provincial"/>
    <x v="1"/>
    <x v="1"/>
    <s v="14.-11.-1.0.0.0.-2.00.00.00"/>
    <x v="0"/>
    <x v="1"/>
    <n v="11"/>
    <n v="1"/>
    <n v="0"/>
    <n v="0"/>
    <n v="0"/>
    <x v="10"/>
  </r>
  <r>
    <n v="2021"/>
    <x v="1"/>
    <s v="MinSalyA"/>
    <x v="1"/>
    <s v="Administracion Central"/>
    <s v="1 - Gastos corrientes"/>
    <s v="2 - Gastos de consumo"/>
    <x v="0"/>
    <x v="0"/>
    <x v="0"/>
    <x v="0"/>
    <x v="0"/>
    <x v="0"/>
    <x v="0"/>
    <x v="0"/>
    <x v="0"/>
    <x v="0"/>
    <n v="30"/>
    <x v="2"/>
    <n v="31"/>
    <s v="Salud"/>
    <n v="0"/>
    <s v="-"/>
    <n v="3"/>
    <s v="SERVICIOS NO PERSONALES"/>
    <s v="3.00"/>
    <s v="SERVICIOS NO PERSONALES"/>
    <s v="3.00.00"/>
    <s v="SERVICIOS NO PERSONALES"/>
    <s v="3.00.00.00"/>
    <x v="8"/>
    <n v="451191371"/>
    <s v="00.0.0.999"/>
    <s v="Tesoro Provincial"/>
    <x v="1"/>
    <x v="1"/>
    <s v="14.-11.-1.0.0.0.-3.00.00.00"/>
    <x v="0"/>
    <x v="1"/>
    <n v="11"/>
    <n v="1"/>
    <n v="0"/>
    <n v="0"/>
    <n v="0"/>
    <x v="11"/>
  </r>
  <r>
    <n v="2021"/>
    <x v="1"/>
    <s v="MinSalyA"/>
    <x v="1"/>
    <s v="Administracion Central"/>
    <s v="2 - Gastos de capital"/>
    <s v="1 - Inversión real directa"/>
    <x v="0"/>
    <x v="0"/>
    <x v="0"/>
    <x v="0"/>
    <x v="0"/>
    <x v="0"/>
    <x v="1"/>
    <x v="1"/>
    <x v="0"/>
    <x v="0"/>
    <n v="30"/>
    <x v="2"/>
    <n v="31"/>
    <s v="Salud"/>
    <n v="0"/>
    <s v="-"/>
    <n v="4"/>
    <s v="BIENES DE USO"/>
    <s v="4.03"/>
    <s v="Maquinaria y equipo"/>
    <s v="4.03.00"/>
    <s v="Maquinaria y equipo"/>
    <s v="4.03.00.00"/>
    <x v="9"/>
    <n v="17392468"/>
    <s v="00.0.0.999"/>
    <s v="Tesoro Provincial"/>
    <x v="1"/>
    <x v="1"/>
    <s v="14.-11.-1.0.1.0.-4.03.00.00"/>
    <x v="1"/>
    <x v="1"/>
    <n v="11"/>
    <n v="1"/>
    <n v="0"/>
    <n v="1"/>
    <n v="0"/>
    <x v="12"/>
  </r>
  <r>
    <n v="2021"/>
    <x v="1"/>
    <s v="MinSalyA"/>
    <x v="1"/>
    <s v="Administracion Central"/>
    <s v="1 - Gastos corrientes"/>
    <s v="7 - Transferencias corrientes"/>
    <x v="0"/>
    <x v="0"/>
    <x v="0"/>
    <x v="0"/>
    <x v="0"/>
    <x v="0"/>
    <x v="0"/>
    <x v="0"/>
    <x v="0"/>
    <x v="0"/>
    <n v="30"/>
    <x v="2"/>
    <n v="31"/>
    <s v="Salud"/>
    <n v="0"/>
    <s v="-"/>
    <n v="5"/>
    <s v="TRANSFERENCIAS"/>
    <s v="5.01"/>
    <s v="Transferencias al sector privado para financiar gastos corrientes"/>
    <s v="5.01.03"/>
    <s v="Becas"/>
    <s v="5.01.03.05"/>
    <x v="19"/>
    <n v="9612000"/>
    <s v="00.0.0.999"/>
    <s v="Tesoro Provincial"/>
    <x v="1"/>
    <x v="1"/>
    <s v="14.-11.-1.0.0.0.-5.01.03.05"/>
    <x v="0"/>
    <x v="1"/>
    <n v="11"/>
    <n v="1"/>
    <n v="0"/>
    <n v="0"/>
    <n v="0"/>
    <x v="23"/>
  </r>
  <r>
    <n v="2021"/>
    <x v="1"/>
    <s v="MinSalyA"/>
    <x v="1"/>
    <s v="Administracion Central"/>
    <s v="1 - Gastos corrientes"/>
    <s v="7 - Transferencias corrientes"/>
    <x v="0"/>
    <x v="0"/>
    <x v="0"/>
    <x v="0"/>
    <x v="0"/>
    <x v="0"/>
    <x v="0"/>
    <x v="0"/>
    <x v="0"/>
    <x v="0"/>
    <n v="30"/>
    <x v="2"/>
    <n v="31"/>
    <s v="Salud"/>
    <n v="0"/>
    <s v="-"/>
    <n v="5"/>
    <s v="TRANSFERENCIAS"/>
    <s v="5.01"/>
    <s v="Transferencias al sector privado para financiar gastos corrientes"/>
    <s v="5.01.04"/>
    <s v="Ayudas sociales a personas"/>
    <s v="5.01.04.15"/>
    <x v="20"/>
    <n v="68052393"/>
    <s v="00.0.0.999"/>
    <s v="Tesoro Provincial"/>
    <x v="1"/>
    <x v="1"/>
    <s v="14.-11.-1.0.0.0.-5.01.04.15"/>
    <x v="0"/>
    <x v="1"/>
    <n v="11"/>
    <n v="1"/>
    <n v="0"/>
    <n v="0"/>
    <n v="0"/>
    <x v="24"/>
  </r>
  <r>
    <n v="2021"/>
    <x v="1"/>
    <s v="MinSalyA"/>
    <x v="1"/>
    <s v="Administracion Central"/>
    <s v="1 - Gastos corrientes"/>
    <s v="7 - Transferencias corrientes"/>
    <x v="0"/>
    <x v="0"/>
    <x v="0"/>
    <x v="0"/>
    <x v="0"/>
    <x v="0"/>
    <x v="0"/>
    <x v="0"/>
    <x v="0"/>
    <x v="0"/>
    <n v="30"/>
    <x v="2"/>
    <n v="31"/>
    <s v="Salud"/>
    <n v="0"/>
    <s v="-"/>
    <n v="5"/>
    <s v="TRANSFERENCIAS"/>
    <s v="5.01"/>
    <s v="Transferencias al sector privado para financiar gastos corrientes"/>
    <s v="5.01.04"/>
    <s v="Ayudas sociales a personas"/>
    <s v="5.01.04.38"/>
    <x v="21"/>
    <n v="4764027"/>
    <s v="00.0.0.999"/>
    <s v="Tesoro Provincial"/>
    <x v="1"/>
    <x v="1"/>
    <s v="14.-11.-1.0.0.0.-5.01.04.38"/>
    <x v="0"/>
    <x v="1"/>
    <n v="11"/>
    <n v="1"/>
    <n v="0"/>
    <n v="0"/>
    <n v="0"/>
    <x v="25"/>
  </r>
  <r>
    <n v="2021"/>
    <x v="1"/>
    <s v="MinSalyA"/>
    <x v="1"/>
    <s v="Administracion Central"/>
    <s v="1 - Gastos corrientes"/>
    <s v="7 - Transferencias corrientes"/>
    <x v="0"/>
    <x v="0"/>
    <x v="11"/>
    <x v="11"/>
    <x v="0"/>
    <x v="0"/>
    <x v="0"/>
    <x v="0"/>
    <x v="0"/>
    <x v="0"/>
    <n v="30"/>
    <x v="2"/>
    <n v="31"/>
    <s v="Salud"/>
    <n v="0"/>
    <s v="-"/>
    <n v="5"/>
    <s v="TRANSFERENCIAS"/>
    <s v="5.03"/>
    <s v="Transferencias al Sector Público Nacional para financiar gastos corrientes"/>
    <s v="5.03.04"/>
    <s v="A otras instituciones públicas nacionales"/>
    <s v="5.03.04.00"/>
    <x v="22"/>
    <n v="350000000"/>
    <s v="00.0.0.999"/>
    <s v="Tesoro Provincial"/>
    <x v="1"/>
    <x v="1"/>
    <s v="14.-11.-16.0.0.0.-5.03.04.00"/>
    <x v="19"/>
    <x v="1"/>
    <n v="11"/>
    <n v="16"/>
    <n v="0"/>
    <n v="0"/>
    <n v="0"/>
    <x v="26"/>
  </r>
  <r>
    <n v="2021"/>
    <x v="1"/>
    <s v="MinSalyA"/>
    <x v="1"/>
    <s v="Administracion Central"/>
    <s v="1 - Gastos corrientes"/>
    <s v="2 - Gastos de consumo"/>
    <x v="1"/>
    <x v="1"/>
    <x v="12"/>
    <x v="12"/>
    <x v="0"/>
    <x v="0"/>
    <x v="0"/>
    <x v="0"/>
    <x v="0"/>
    <x v="0"/>
    <n v="30"/>
    <x v="2"/>
    <n v="31"/>
    <s v="Salud"/>
    <n v="0"/>
    <s v="-"/>
    <n v="2"/>
    <s v="BIENES DE CONSUMO"/>
    <s v="2.00"/>
    <s v="BIENES DE CONSUMO"/>
    <s v="2.00.00"/>
    <s v="BIENES DE CONSUMO"/>
    <s v="2.00.00.00"/>
    <x v="7"/>
    <n v="14937656"/>
    <s v="15.9.1.001"/>
    <s v="L.O.A.S"/>
    <x v="1"/>
    <x v="1"/>
    <s v="14.-13.-17.0.0.0.-2.00.00.00"/>
    <x v="20"/>
    <x v="1"/>
    <n v="13"/>
    <n v="17"/>
    <n v="0"/>
    <n v="0"/>
    <n v="0"/>
    <x v="10"/>
  </r>
  <r>
    <n v="2021"/>
    <x v="1"/>
    <s v="MinSalyA"/>
    <x v="1"/>
    <s v="Administracion Central"/>
    <s v="1 - Gastos corrientes"/>
    <s v="2 - Gastos de consumo"/>
    <x v="1"/>
    <x v="1"/>
    <x v="12"/>
    <x v="12"/>
    <x v="0"/>
    <x v="0"/>
    <x v="0"/>
    <x v="0"/>
    <x v="0"/>
    <x v="0"/>
    <n v="30"/>
    <x v="2"/>
    <n v="31"/>
    <s v="Salud"/>
    <n v="0"/>
    <s v="-"/>
    <n v="3"/>
    <s v="SERVICIOS NO PERSONALES"/>
    <s v="3.00"/>
    <s v="SERVICIOS NO PERSONALES"/>
    <s v="3.00.00"/>
    <s v="SERVICIOS NO PERSONALES"/>
    <s v="3.00.00.00"/>
    <x v="8"/>
    <n v="42227250"/>
    <s v="15.9.2.003"/>
    <s v="ISPRO "/>
    <x v="1"/>
    <x v="1"/>
    <s v="14.-13.-17.0.0.0.-3.00.00.00"/>
    <x v="20"/>
    <x v="1"/>
    <n v="13"/>
    <n v="17"/>
    <n v="0"/>
    <n v="0"/>
    <n v="0"/>
    <x v="11"/>
  </r>
  <r>
    <n v="2021"/>
    <x v="1"/>
    <s v="MinSalyA"/>
    <x v="1"/>
    <s v="Administracion Central"/>
    <s v="1 - Gastos corrientes"/>
    <s v="2 - Gastos de consumo"/>
    <x v="1"/>
    <x v="1"/>
    <x v="12"/>
    <x v="12"/>
    <x v="0"/>
    <x v="0"/>
    <x v="0"/>
    <x v="0"/>
    <x v="0"/>
    <x v="0"/>
    <n v="30"/>
    <x v="2"/>
    <n v="31"/>
    <s v="Salud"/>
    <n v="0"/>
    <s v="-"/>
    <n v="3"/>
    <s v="SERVICIOS NO PERSONALES"/>
    <s v="3.00"/>
    <s v="SERVICIOS NO PERSONALES"/>
    <s v="3.00.00"/>
    <s v="SERVICIOS NO PERSONALES"/>
    <s v="3.00.00.00"/>
    <x v="8"/>
    <n v="55934495"/>
    <s v="15.9.1.001"/>
    <s v="L.O.A.S"/>
    <x v="1"/>
    <x v="1"/>
    <s v="14.-13.-17.0.0.0.-3.00.00.00"/>
    <x v="20"/>
    <x v="1"/>
    <n v="13"/>
    <n v="17"/>
    <n v="0"/>
    <n v="0"/>
    <n v="0"/>
    <x v="11"/>
  </r>
  <r>
    <n v="2021"/>
    <x v="1"/>
    <s v="MinSalyA"/>
    <x v="1"/>
    <s v="Administracion Central"/>
    <s v="2 - Gastos de capital"/>
    <s v="1 - Inversión real directa"/>
    <x v="1"/>
    <x v="1"/>
    <x v="12"/>
    <x v="12"/>
    <x v="0"/>
    <x v="0"/>
    <x v="1"/>
    <x v="1"/>
    <x v="0"/>
    <x v="0"/>
    <n v="30"/>
    <x v="2"/>
    <n v="31"/>
    <s v="Salud"/>
    <n v="0"/>
    <s v="-"/>
    <n v="4"/>
    <s v="BIENES DE USO"/>
    <s v="4.03"/>
    <s v="Maquinaria y equipo"/>
    <s v="4.03.00"/>
    <s v="Maquinaria y equipo"/>
    <s v="4.03.00.00"/>
    <x v="9"/>
    <n v="9069292"/>
    <s v="15.9.1.001"/>
    <s v="L.O.A.S"/>
    <x v="1"/>
    <x v="1"/>
    <s v="14.-13.-17.0.1.0.-4.03.00.00"/>
    <x v="21"/>
    <x v="1"/>
    <n v="13"/>
    <n v="17"/>
    <n v="0"/>
    <n v="1"/>
    <n v="0"/>
    <x v="12"/>
  </r>
  <r>
    <n v="2021"/>
    <x v="1"/>
    <s v="MinSalyA"/>
    <x v="1"/>
    <s v="Administracion Central"/>
    <s v="1 - Gastos corrientes"/>
    <s v="7 - Transferencias corrientes"/>
    <x v="1"/>
    <x v="1"/>
    <x v="12"/>
    <x v="12"/>
    <x v="0"/>
    <x v="0"/>
    <x v="0"/>
    <x v="0"/>
    <x v="0"/>
    <x v="0"/>
    <n v="30"/>
    <x v="2"/>
    <n v="31"/>
    <s v="Salud"/>
    <n v="0"/>
    <s v="-"/>
    <n v="5"/>
    <s v="TRANSFERENCIAS"/>
    <s v="5.01"/>
    <s v="Transferencias al sector privado para financiar gastos corrientes"/>
    <s v="5.01.04"/>
    <s v="Ayudas sociales a personas"/>
    <s v="5.01.04.15"/>
    <x v="20"/>
    <n v="42679020"/>
    <s v="15.9.1.001"/>
    <s v="L.O.A.S"/>
    <x v="1"/>
    <x v="1"/>
    <s v="14.-13.-17.0.0.0.-5.01.04.15"/>
    <x v="20"/>
    <x v="1"/>
    <n v="13"/>
    <n v="17"/>
    <n v="0"/>
    <n v="0"/>
    <n v="0"/>
    <x v="24"/>
  </r>
  <r>
    <n v="2021"/>
    <x v="1"/>
    <s v="MinSalyA"/>
    <x v="1"/>
    <s v="Administracion Central"/>
    <s v="2 - Gastos de capital"/>
    <s v="2 - Transferencias de capital"/>
    <x v="1"/>
    <x v="1"/>
    <x v="12"/>
    <x v="12"/>
    <x v="0"/>
    <x v="0"/>
    <x v="0"/>
    <x v="0"/>
    <x v="0"/>
    <x v="0"/>
    <n v="30"/>
    <x v="2"/>
    <n v="31"/>
    <s v="Salud"/>
    <n v="0"/>
    <s v="-"/>
    <n v="5"/>
    <s v="TRANSFERENCIAS"/>
    <s v="5.02"/>
    <s v="Transferencias al sector privado para financiar gastos de capital"/>
    <s v="5.02.04"/>
    <s v="Transferencias A Otras Instituciones Culturales Y Sociales Sin Fines De Lucro"/>
    <s v="5.02.04.00"/>
    <x v="23"/>
    <n v="498668"/>
    <s v="15.9.1.001"/>
    <s v="L.O.A.S"/>
    <x v="1"/>
    <x v="1"/>
    <s v="14.-13.-17.0.0.0.-5.02.04.00"/>
    <x v="20"/>
    <x v="1"/>
    <n v="13"/>
    <n v="17"/>
    <n v="0"/>
    <n v="0"/>
    <n v="0"/>
    <x v="27"/>
  </r>
  <r>
    <n v="2021"/>
    <x v="1"/>
    <s v="MinSalyA"/>
    <x v="1"/>
    <s v="Administracion Central"/>
    <s v="1 - Gastos corrientes"/>
    <s v="2 - Gastos de consumo"/>
    <x v="1"/>
    <x v="1"/>
    <x v="13"/>
    <x v="13"/>
    <x v="0"/>
    <x v="0"/>
    <x v="0"/>
    <x v="0"/>
    <x v="0"/>
    <x v="0"/>
    <n v="30"/>
    <x v="2"/>
    <n v="31"/>
    <s v="Salud"/>
    <n v="0"/>
    <s v="-"/>
    <n v="2"/>
    <s v="BIENES DE CONSUMO"/>
    <s v="2.00"/>
    <s v="BIENES DE CONSUMO"/>
    <s v="2.00.00"/>
    <s v="BIENES DE CONSUMO"/>
    <s v="2.00.00.00"/>
    <x v="7"/>
    <n v="2001424"/>
    <s v="12.2.2.017"/>
    <s v="Fondo Fortalecimiento -Sub. Medio Ambiente"/>
    <x v="1"/>
    <x v="1"/>
    <s v="14.-13.-18.0.0.0.-2.00.00.00"/>
    <x v="22"/>
    <x v="1"/>
    <n v="13"/>
    <n v="18"/>
    <n v="0"/>
    <n v="0"/>
    <n v="0"/>
    <x v="10"/>
  </r>
  <r>
    <n v="2021"/>
    <x v="1"/>
    <s v="MinSalyA"/>
    <x v="1"/>
    <s v="Administracion Central"/>
    <s v="1 - Gastos corrientes"/>
    <s v="2 - Gastos de consumo"/>
    <x v="1"/>
    <x v="1"/>
    <x v="13"/>
    <x v="13"/>
    <x v="0"/>
    <x v="0"/>
    <x v="0"/>
    <x v="0"/>
    <x v="0"/>
    <x v="0"/>
    <n v="30"/>
    <x v="2"/>
    <n v="31"/>
    <s v="Salud"/>
    <n v="0"/>
    <s v="-"/>
    <n v="3"/>
    <s v="SERVICIOS NO PERSONALES"/>
    <s v="3.00"/>
    <s v="SERVICIOS NO PERSONALES"/>
    <s v="3.00.00"/>
    <s v="SERVICIOS NO PERSONALES"/>
    <s v="3.00.00.00"/>
    <x v="8"/>
    <n v="8457786"/>
    <s v="12.2.2.017"/>
    <s v="Fondo Fortalecimiento -Sub. Medio Ambiente"/>
    <x v="1"/>
    <x v="1"/>
    <s v="14.-13.-18.0.0.0.-3.00.00.00"/>
    <x v="22"/>
    <x v="1"/>
    <n v="13"/>
    <n v="18"/>
    <n v="0"/>
    <n v="0"/>
    <n v="0"/>
    <x v="11"/>
  </r>
  <r>
    <n v="2021"/>
    <x v="1"/>
    <s v="MinSalyA"/>
    <x v="1"/>
    <s v="Administracion Central"/>
    <s v="2 - Gastos de capital"/>
    <s v="1 - Inversión real directa"/>
    <x v="1"/>
    <x v="1"/>
    <x v="13"/>
    <x v="13"/>
    <x v="0"/>
    <x v="0"/>
    <x v="1"/>
    <x v="1"/>
    <x v="0"/>
    <x v="0"/>
    <n v="30"/>
    <x v="2"/>
    <n v="31"/>
    <s v="Salud"/>
    <n v="0"/>
    <s v="-"/>
    <n v="4"/>
    <s v="BIENES DE USO"/>
    <s v="4.03"/>
    <s v="Maquinaria y equipo"/>
    <s v="4.03.00"/>
    <s v="Maquinaria y equipo"/>
    <s v="4.03.00.00"/>
    <x v="9"/>
    <n v="6797263"/>
    <s v="12.2.2.017"/>
    <s v="Fondo Fortalecimiento -Sub. Medio Ambiente"/>
    <x v="1"/>
    <x v="1"/>
    <s v="14.-13.-18.0.1.0.-4.03.00.00"/>
    <x v="23"/>
    <x v="1"/>
    <n v="13"/>
    <n v="18"/>
    <n v="0"/>
    <n v="1"/>
    <n v="0"/>
    <x v="12"/>
  </r>
  <r>
    <n v="2021"/>
    <x v="1"/>
    <s v="MinSalyA"/>
    <x v="1"/>
    <s v="Administracion Central"/>
    <s v="1 - Gastos corrientes"/>
    <s v="2 - Gastos de consumo"/>
    <x v="1"/>
    <x v="1"/>
    <x v="14"/>
    <x v="14"/>
    <x v="0"/>
    <x v="0"/>
    <x v="0"/>
    <x v="0"/>
    <x v="0"/>
    <x v="0"/>
    <n v="30"/>
    <x v="2"/>
    <n v="31"/>
    <s v="Salud"/>
    <n v="0"/>
    <s v="-"/>
    <n v="2"/>
    <s v="BIENES DE CONSUMO"/>
    <s v="2.00"/>
    <s v="BIENES DE CONSUMO"/>
    <s v="2.00.00"/>
    <s v="BIENES DE CONSUMO"/>
    <s v="2.00.00.00"/>
    <x v="7"/>
    <n v="1740861"/>
    <s v="12.2.2.020"/>
    <s v="Fondo Capacitación Sub. Medio Ambiente"/>
    <x v="1"/>
    <x v="1"/>
    <s v="14.-13.-19.0.0.0.-2.00.00.00"/>
    <x v="24"/>
    <x v="1"/>
    <n v="13"/>
    <n v="19"/>
    <n v="0"/>
    <n v="0"/>
    <n v="0"/>
    <x v="10"/>
  </r>
  <r>
    <n v="2021"/>
    <x v="1"/>
    <s v="MinSalyA"/>
    <x v="1"/>
    <s v="Administracion Central"/>
    <s v="1 - Gastos corrientes"/>
    <s v="2 - Gastos de consumo"/>
    <x v="1"/>
    <x v="1"/>
    <x v="14"/>
    <x v="14"/>
    <x v="0"/>
    <x v="0"/>
    <x v="0"/>
    <x v="0"/>
    <x v="0"/>
    <x v="0"/>
    <n v="30"/>
    <x v="2"/>
    <n v="31"/>
    <s v="Salud"/>
    <n v="0"/>
    <s v="-"/>
    <n v="3"/>
    <s v="SERVICIOS NO PERSONALES"/>
    <s v="3.00"/>
    <s v="SERVICIOS NO PERSONALES"/>
    <s v="3.00.00"/>
    <s v="SERVICIOS NO PERSONALES"/>
    <s v="3.00.00.00"/>
    <x v="8"/>
    <n v="3973630"/>
    <s v="12.2.2.020"/>
    <s v="Fondo Capacitación Sub. Medio Ambiente"/>
    <x v="1"/>
    <x v="1"/>
    <s v="14.-13.-19.0.0.0.-3.00.00.00"/>
    <x v="24"/>
    <x v="1"/>
    <n v="13"/>
    <n v="19"/>
    <n v="0"/>
    <n v="0"/>
    <n v="0"/>
    <x v="11"/>
  </r>
  <r>
    <n v="2021"/>
    <x v="1"/>
    <s v="MinSalyA"/>
    <x v="1"/>
    <s v="Administracion Central"/>
    <s v="2 - Gastos de capital"/>
    <s v="1 - Inversión real directa"/>
    <x v="1"/>
    <x v="1"/>
    <x v="14"/>
    <x v="14"/>
    <x v="0"/>
    <x v="0"/>
    <x v="1"/>
    <x v="1"/>
    <x v="0"/>
    <x v="0"/>
    <n v="30"/>
    <x v="2"/>
    <n v="31"/>
    <s v="Salud"/>
    <n v="0"/>
    <s v="-"/>
    <n v="4"/>
    <s v="BIENES DE USO"/>
    <s v="4.03"/>
    <s v="Maquinaria y equipo"/>
    <s v="4.03.00"/>
    <s v="Maquinaria y equipo"/>
    <s v="4.03.00.00"/>
    <x v="9"/>
    <n v="1433066"/>
    <s v="12.2.2.020"/>
    <s v="Fondo Capacitación Sub. Medio Ambiente"/>
    <x v="1"/>
    <x v="1"/>
    <s v="14.-13.-19.0.1.0.-4.03.00.00"/>
    <x v="25"/>
    <x v="1"/>
    <n v="13"/>
    <n v="19"/>
    <n v="0"/>
    <n v="1"/>
    <n v="0"/>
    <x v="12"/>
  </r>
  <r>
    <n v="2021"/>
    <x v="1"/>
    <s v="MinSalyA"/>
    <x v="1"/>
    <s v="Administracion Central"/>
    <s v="1 - Gastos corrientes"/>
    <s v="2 - Gastos de consumo"/>
    <x v="3"/>
    <x v="3"/>
    <x v="15"/>
    <x v="15"/>
    <x v="0"/>
    <x v="0"/>
    <x v="0"/>
    <x v="0"/>
    <x v="0"/>
    <x v="0"/>
    <n v="30"/>
    <x v="2"/>
    <n v="31"/>
    <s v="Salud"/>
    <n v="0"/>
    <s v="-"/>
    <n v="1"/>
    <s v="GASTOS EN PERSONAL "/>
    <s v="1.01"/>
    <s v="Personal permanente"/>
    <s v="1.01.01"/>
    <s v="Retribuciones del cargo"/>
    <s v="1.01.01.00"/>
    <x v="0"/>
    <n v="675434457"/>
    <s v="37.01.01.00"/>
    <s v="Del Sector Privado"/>
    <x v="1"/>
    <x v="1"/>
    <s v="14.-15.-20.0.0.0.-1.01.01.00"/>
    <x v="26"/>
    <x v="1"/>
    <n v="15"/>
    <n v="20"/>
    <n v="0"/>
    <n v="0"/>
    <n v="0"/>
    <x v="0"/>
  </r>
  <r>
    <n v="2021"/>
    <x v="1"/>
    <s v="MinSalyA"/>
    <x v="1"/>
    <s v="Administracion Central"/>
    <s v="1 - Gastos corrientes"/>
    <s v="2 - Gastos de consumo"/>
    <x v="0"/>
    <x v="0"/>
    <x v="15"/>
    <x v="15"/>
    <x v="0"/>
    <x v="0"/>
    <x v="0"/>
    <x v="0"/>
    <x v="0"/>
    <x v="0"/>
    <n v="30"/>
    <x v="2"/>
    <n v="31"/>
    <s v="Salud"/>
    <n v="0"/>
    <s v="-"/>
    <n v="1"/>
    <s v="GASTOS EN PERSONAL "/>
    <s v="1.01"/>
    <s v="Personal permanente"/>
    <s v="1.01.01"/>
    <s v="Retribuciones del cargo"/>
    <s v="1.01.01.00"/>
    <x v="0"/>
    <n v="2493154766"/>
    <s v="00.0.0.999"/>
    <s v="Tesoro Provincial"/>
    <x v="1"/>
    <x v="1"/>
    <s v="14.-11.-20.0.0.0.-1.01.01.00"/>
    <x v="26"/>
    <x v="1"/>
    <n v="11"/>
    <n v="20"/>
    <n v="0"/>
    <n v="0"/>
    <n v="0"/>
    <x v="0"/>
  </r>
  <r>
    <n v="2021"/>
    <x v="1"/>
    <s v="MinSalyA"/>
    <x v="1"/>
    <s v="Administracion Central"/>
    <s v="1 - Gastos corrientes"/>
    <s v="2 - Gastos de consumo"/>
    <x v="0"/>
    <x v="0"/>
    <x v="15"/>
    <x v="15"/>
    <x v="0"/>
    <x v="0"/>
    <x v="0"/>
    <x v="0"/>
    <x v="0"/>
    <x v="0"/>
    <n v="30"/>
    <x v="2"/>
    <n v="31"/>
    <s v="Salud"/>
    <n v="0"/>
    <s v="-"/>
    <n v="1"/>
    <s v="GASTOS EN PERSONAL "/>
    <s v="1.01"/>
    <s v="Personal permanente"/>
    <s v="1.01.04"/>
    <s v="Sueldo anual complementario"/>
    <s v="1.01.04.00"/>
    <x v="1"/>
    <n v="243572549"/>
    <s v="00.0.0.999"/>
    <s v="Tesoro Provincial"/>
    <x v="1"/>
    <x v="1"/>
    <s v="14.-11.-20.0.0.0.-1.01.04.00"/>
    <x v="26"/>
    <x v="1"/>
    <n v="11"/>
    <n v="20"/>
    <n v="0"/>
    <n v="0"/>
    <n v="0"/>
    <x v="1"/>
  </r>
  <r>
    <n v="2021"/>
    <x v="1"/>
    <s v="MinSalyA"/>
    <x v="1"/>
    <s v="Administracion Central"/>
    <s v="1 - Gastos corrientes"/>
    <s v="2 - Gastos de consumo"/>
    <x v="0"/>
    <x v="0"/>
    <x v="15"/>
    <x v="15"/>
    <x v="0"/>
    <x v="0"/>
    <x v="0"/>
    <x v="0"/>
    <x v="0"/>
    <x v="0"/>
    <n v="30"/>
    <x v="2"/>
    <n v="31"/>
    <s v="Salud"/>
    <n v="0"/>
    <s v="-"/>
    <n v="1"/>
    <s v="GASTOS EN PERSONAL "/>
    <s v="1.01"/>
    <s v="Personal permanente"/>
    <s v="1.01.06"/>
    <s v="Contribuciones patronales"/>
    <s v="1.01.06.00"/>
    <x v="2"/>
    <n v="372383222"/>
    <s v="00.0.0.999"/>
    <s v="Tesoro Provincial"/>
    <x v="1"/>
    <x v="1"/>
    <s v="14.-11.-20.0.0.0.-1.01.06.00"/>
    <x v="26"/>
    <x v="1"/>
    <n v="11"/>
    <n v="20"/>
    <n v="0"/>
    <n v="0"/>
    <n v="0"/>
    <x v="2"/>
  </r>
  <r>
    <n v="2021"/>
    <x v="1"/>
    <s v="MinSalyA"/>
    <x v="1"/>
    <s v="Administracion Central"/>
    <s v="1 - Gastos corrientes"/>
    <s v="2 - Gastos de consumo"/>
    <x v="0"/>
    <x v="0"/>
    <x v="15"/>
    <x v="15"/>
    <x v="0"/>
    <x v="0"/>
    <x v="0"/>
    <x v="0"/>
    <x v="0"/>
    <x v="0"/>
    <n v="30"/>
    <x v="2"/>
    <n v="31"/>
    <s v="Salud"/>
    <n v="0"/>
    <s v="-"/>
    <n v="1"/>
    <s v="GASTOS EN PERSONAL "/>
    <s v="1.01"/>
    <s v="Personal permanente"/>
    <s v="1.01.07"/>
    <s v="Complementos"/>
    <s v="1.01.07.00"/>
    <x v="3"/>
    <n v="48085683"/>
    <s v="00.0.0.999"/>
    <s v="Tesoro Provincial"/>
    <x v="1"/>
    <x v="1"/>
    <s v="14.-11.-20.0.0.0.-1.01.07.00"/>
    <x v="26"/>
    <x v="1"/>
    <n v="11"/>
    <n v="20"/>
    <n v="0"/>
    <n v="0"/>
    <n v="0"/>
    <x v="3"/>
  </r>
  <r>
    <n v="2021"/>
    <x v="1"/>
    <s v="MinSalyA"/>
    <x v="1"/>
    <s v="Administracion Central"/>
    <s v="1 - Gastos corrientes"/>
    <s v="2 - Gastos de consumo"/>
    <x v="0"/>
    <x v="0"/>
    <x v="15"/>
    <x v="15"/>
    <x v="0"/>
    <x v="0"/>
    <x v="0"/>
    <x v="0"/>
    <x v="0"/>
    <x v="0"/>
    <n v="30"/>
    <x v="2"/>
    <n v="31"/>
    <s v="Salud"/>
    <n v="0"/>
    <s v="-"/>
    <n v="1"/>
    <s v="GASTOS EN PERSONAL "/>
    <s v="1.02"/>
    <s v="Personal temporario"/>
    <s v="1.02.01"/>
    <s v="Retribuciones del cargo"/>
    <s v="1.02.01.00"/>
    <x v="0"/>
    <n v="550621543"/>
    <s v="00.0.0.999"/>
    <s v="Tesoro Provincial"/>
    <x v="1"/>
    <x v="1"/>
    <s v="14.-11.-20.0.0.0.-1.02.01.00"/>
    <x v="26"/>
    <x v="1"/>
    <n v="11"/>
    <n v="20"/>
    <n v="0"/>
    <n v="0"/>
    <n v="0"/>
    <x v="4"/>
  </r>
  <r>
    <n v="2021"/>
    <x v="1"/>
    <s v="MinSalyA"/>
    <x v="1"/>
    <s v="Administracion Central"/>
    <s v="1 - Gastos corrientes"/>
    <s v="2 - Gastos de consumo"/>
    <x v="0"/>
    <x v="0"/>
    <x v="15"/>
    <x v="15"/>
    <x v="0"/>
    <x v="0"/>
    <x v="0"/>
    <x v="0"/>
    <x v="0"/>
    <x v="0"/>
    <n v="30"/>
    <x v="2"/>
    <n v="31"/>
    <s v="Salud"/>
    <n v="0"/>
    <s v="-"/>
    <n v="1"/>
    <s v="GASTOS EN PERSONAL "/>
    <s v="1.02"/>
    <s v="Personal temporario"/>
    <s v="1.02.03"/>
    <s v="Sueldo anual complementario"/>
    <s v="1.02.03.00"/>
    <x v="1"/>
    <n v="25508871"/>
    <s v="00.0.0.999"/>
    <s v="Tesoro Provincial"/>
    <x v="1"/>
    <x v="1"/>
    <s v="14.-11.-20.0.0.0.-1.02.03.00"/>
    <x v="26"/>
    <x v="1"/>
    <n v="11"/>
    <n v="20"/>
    <n v="0"/>
    <n v="0"/>
    <n v="0"/>
    <x v="5"/>
  </r>
  <r>
    <n v="2021"/>
    <x v="1"/>
    <s v="MinSalyA"/>
    <x v="1"/>
    <s v="Administracion Central"/>
    <s v="1 - Gastos corrientes"/>
    <s v="2 - Gastos de consumo"/>
    <x v="0"/>
    <x v="0"/>
    <x v="15"/>
    <x v="15"/>
    <x v="0"/>
    <x v="0"/>
    <x v="0"/>
    <x v="0"/>
    <x v="0"/>
    <x v="0"/>
    <n v="30"/>
    <x v="2"/>
    <n v="31"/>
    <s v="Salud"/>
    <n v="0"/>
    <s v="-"/>
    <n v="1"/>
    <s v="GASTOS EN PERSONAL "/>
    <s v="1.02"/>
    <s v="Personal temporario"/>
    <s v="1.02.05"/>
    <s v="Contribuciones patronales"/>
    <s v="1.02.05.00"/>
    <x v="2"/>
    <n v="98831429"/>
    <s v="00.0.0.999"/>
    <s v="Tesoro Provincial"/>
    <x v="1"/>
    <x v="1"/>
    <s v="14.-11.-20.0.0.0.-1.02.05.00"/>
    <x v="26"/>
    <x v="1"/>
    <n v="11"/>
    <n v="20"/>
    <n v="0"/>
    <n v="0"/>
    <n v="0"/>
    <x v="6"/>
  </r>
  <r>
    <n v="2021"/>
    <x v="1"/>
    <s v="MinSalyA"/>
    <x v="1"/>
    <s v="Administracion Central"/>
    <s v="1 - Gastos corrientes"/>
    <s v="2 - Gastos de consumo"/>
    <x v="0"/>
    <x v="0"/>
    <x v="15"/>
    <x v="15"/>
    <x v="0"/>
    <x v="0"/>
    <x v="0"/>
    <x v="0"/>
    <x v="0"/>
    <x v="0"/>
    <n v="30"/>
    <x v="2"/>
    <n v="31"/>
    <s v="Salud"/>
    <n v="0"/>
    <s v="-"/>
    <n v="1"/>
    <s v="GASTOS EN PERSONAL "/>
    <s v="1.02"/>
    <s v="Personal temporario"/>
    <s v="1.02.06"/>
    <s v="Complementos"/>
    <s v="1.02.06.00"/>
    <x v="3"/>
    <n v="47874156"/>
    <s v="00.0.0.999"/>
    <s v="Tesoro Provincial"/>
    <x v="1"/>
    <x v="1"/>
    <s v="14.-11.-20.0.0.0.-1.02.06.00"/>
    <x v="26"/>
    <x v="1"/>
    <n v="11"/>
    <n v="20"/>
    <n v="0"/>
    <n v="0"/>
    <n v="0"/>
    <x v="22"/>
  </r>
  <r>
    <n v="2021"/>
    <x v="1"/>
    <s v="MinSalyA"/>
    <x v="1"/>
    <s v="Administracion Central"/>
    <s v="1 - Gastos corrientes"/>
    <s v="2 - Gastos de consumo"/>
    <x v="0"/>
    <x v="0"/>
    <x v="15"/>
    <x v="15"/>
    <x v="0"/>
    <x v="0"/>
    <x v="0"/>
    <x v="0"/>
    <x v="0"/>
    <x v="0"/>
    <n v="30"/>
    <x v="2"/>
    <n v="31"/>
    <s v="Salud"/>
    <n v="0"/>
    <s v="-"/>
    <n v="1"/>
    <s v="GASTOS EN PERSONAL "/>
    <s v="1.04"/>
    <s v="Asignaciones familiares"/>
    <s v="1.04.00"/>
    <s v="Asignaciones familiares"/>
    <s v="1.04.00.00"/>
    <x v="4"/>
    <n v="68203327"/>
    <s v="00.0.0.999"/>
    <s v="Tesoro Provincial"/>
    <x v="1"/>
    <x v="1"/>
    <s v="14.-11.-20.0.0.0.-1.04.00.00"/>
    <x v="26"/>
    <x v="1"/>
    <n v="11"/>
    <n v="20"/>
    <n v="0"/>
    <n v="0"/>
    <n v="0"/>
    <x v="7"/>
  </r>
  <r>
    <n v="2021"/>
    <x v="1"/>
    <s v="MinSalyA"/>
    <x v="1"/>
    <s v="Administracion Central"/>
    <s v="1 - Gastos corrientes"/>
    <s v="2 - Gastos de consumo"/>
    <x v="0"/>
    <x v="0"/>
    <x v="15"/>
    <x v="15"/>
    <x v="0"/>
    <x v="0"/>
    <x v="0"/>
    <x v="0"/>
    <x v="0"/>
    <x v="0"/>
    <n v="30"/>
    <x v="2"/>
    <n v="31"/>
    <s v="Salud"/>
    <n v="0"/>
    <s v="-"/>
    <n v="2"/>
    <s v="BIENES DE CONSUMO"/>
    <s v="2.00"/>
    <s v="BIENES DE CONSUMO"/>
    <s v="2.00.00"/>
    <s v="BIENES DE CONSUMO"/>
    <s v="2.00.00.00"/>
    <x v="7"/>
    <n v="196023995"/>
    <s v="00.0.0.999"/>
    <s v="Tesoro Provincial"/>
    <x v="1"/>
    <x v="1"/>
    <s v="14.-11.-20.0.0.0.-2.00.00.00"/>
    <x v="26"/>
    <x v="1"/>
    <n v="11"/>
    <n v="20"/>
    <n v="0"/>
    <n v="0"/>
    <n v="0"/>
    <x v="10"/>
  </r>
  <r>
    <n v="2021"/>
    <x v="1"/>
    <s v="MinSalyA"/>
    <x v="1"/>
    <s v="Administracion Central"/>
    <s v="1 - Gastos corrientes"/>
    <s v="2 - Gastos de consumo"/>
    <x v="0"/>
    <x v="0"/>
    <x v="15"/>
    <x v="15"/>
    <x v="0"/>
    <x v="0"/>
    <x v="0"/>
    <x v="0"/>
    <x v="0"/>
    <x v="0"/>
    <n v="30"/>
    <x v="2"/>
    <n v="31"/>
    <s v="Salud"/>
    <n v="0"/>
    <s v="-"/>
    <n v="3"/>
    <s v="SERVICIOS NO PERSONALES"/>
    <s v="3.00"/>
    <s v="SERVICIOS NO PERSONALES"/>
    <s v="3.00.00"/>
    <s v="SERVICIOS NO PERSONALES"/>
    <s v="3.00.00.00"/>
    <x v="8"/>
    <n v="82486767"/>
    <s v="00.0.0.999"/>
    <s v="Tesoro Provincial"/>
    <x v="1"/>
    <x v="1"/>
    <s v="14.-11.-20.0.0.0.-3.00.00.00"/>
    <x v="26"/>
    <x v="1"/>
    <n v="11"/>
    <n v="20"/>
    <n v="0"/>
    <n v="0"/>
    <n v="0"/>
    <x v="11"/>
  </r>
  <r>
    <n v="2021"/>
    <x v="1"/>
    <s v="MinSalyA"/>
    <x v="1"/>
    <s v="Administracion Central"/>
    <s v="2 - Gastos de capital"/>
    <s v="1 - Inversión real directa"/>
    <x v="0"/>
    <x v="0"/>
    <x v="15"/>
    <x v="15"/>
    <x v="0"/>
    <x v="0"/>
    <x v="1"/>
    <x v="1"/>
    <x v="0"/>
    <x v="0"/>
    <n v="30"/>
    <x v="2"/>
    <n v="31"/>
    <s v="Salud"/>
    <n v="0"/>
    <s v="-"/>
    <n v="4"/>
    <s v="BIENES DE USO"/>
    <s v="4.03"/>
    <s v="Maquinaria y equipo"/>
    <s v="4.03.00"/>
    <s v="Maquinaria y equipo"/>
    <s v="4.03.00.00"/>
    <x v="9"/>
    <n v="6335600"/>
    <s v="00.0.0.999"/>
    <s v="Tesoro Provincial"/>
    <x v="1"/>
    <x v="1"/>
    <s v="14.-11.-20.0.1.0.-4.03.00.00"/>
    <x v="27"/>
    <x v="1"/>
    <n v="11"/>
    <n v="20"/>
    <n v="0"/>
    <n v="1"/>
    <n v="0"/>
    <x v="12"/>
  </r>
  <r>
    <n v="2021"/>
    <x v="1"/>
    <s v="MinSalyA"/>
    <x v="1"/>
    <s v="Administracion Central"/>
    <s v="1 - Gastos corrientes"/>
    <s v="7 - Transferencias corrientes"/>
    <x v="0"/>
    <x v="0"/>
    <x v="15"/>
    <x v="15"/>
    <x v="0"/>
    <x v="0"/>
    <x v="0"/>
    <x v="0"/>
    <x v="0"/>
    <x v="0"/>
    <n v="30"/>
    <x v="2"/>
    <n v="31"/>
    <s v="Salud"/>
    <n v="0"/>
    <s v="-"/>
    <n v="5"/>
    <s v="TRANSFERENCIAS"/>
    <s v="5.06"/>
    <s v="Transferencias a universidades nacionales"/>
    <s v="5.06.01"/>
    <s v="Transferencias a universidades nacionales para financiar gastos corrientes"/>
    <s v="5.06.01.05"/>
    <x v="24"/>
    <n v="26000000"/>
    <s v="00.0.0.999"/>
    <s v="Tesoro Provincial"/>
    <x v="1"/>
    <x v="1"/>
    <s v="14.-11.-20.0.0.0.-5.06.01.05"/>
    <x v="26"/>
    <x v="1"/>
    <n v="11"/>
    <n v="20"/>
    <n v="0"/>
    <n v="0"/>
    <n v="0"/>
    <x v="28"/>
  </r>
  <r>
    <n v="2021"/>
    <x v="1"/>
    <s v="MinSalyA"/>
    <x v="1"/>
    <s v="Administracion Central"/>
    <s v="1 - Gastos corrientes"/>
    <s v="2 - Gastos de consumo"/>
    <x v="1"/>
    <x v="1"/>
    <x v="16"/>
    <x v="16"/>
    <x v="0"/>
    <x v="0"/>
    <x v="0"/>
    <x v="0"/>
    <x v="2"/>
    <x v="3"/>
    <n v="30"/>
    <x v="2"/>
    <n v="31"/>
    <s v="Salud"/>
    <n v="0"/>
    <s v="-"/>
    <n v="2"/>
    <s v="BIENES DE CONSUMO"/>
    <s v="2.00"/>
    <s v="BIENES DE CONSUMO"/>
    <s v="2.00.00"/>
    <s v="BIENES DE CONSUMO"/>
    <s v="2.00.00.00"/>
    <x v="7"/>
    <n v="72128523"/>
    <s v="12.1.9.004"/>
    <s v="Tasas - Ley 2658 Fondo Pcial. de Protección Ambiental"/>
    <x v="1"/>
    <x v="1"/>
    <s v="14.-13.-22.0.0.1.-2.00.00.00"/>
    <x v="28"/>
    <x v="1"/>
    <n v="13"/>
    <n v="22"/>
    <n v="0"/>
    <n v="0"/>
    <n v="1"/>
    <x v="10"/>
  </r>
  <r>
    <n v="2021"/>
    <x v="1"/>
    <s v="MinSalyA"/>
    <x v="1"/>
    <s v="Administracion Central"/>
    <s v="1 - Gastos corrientes"/>
    <s v="2 - Gastos de consumo"/>
    <x v="1"/>
    <x v="1"/>
    <x v="16"/>
    <x v="16"/>
    <x v="0"/>
    <x v="0"/>
    <x v="0"/>
    <x v="0"/>
    <x v="2"/>
    <x v="3"/>
    <n v="30"/>
    <x v="2"/>
    <n v="31"/>
    <s v="Salud"/>
    <n v="0"/>
    <s v="-"/>
    <n v="3"/>
    <s v="SERVICIOS NO PERSONALES"/>
    <s v="3.00"/>
    <s v="SERVICIOS NO PERSONALES"/>
    <s v="3.00.00"/>
    <s v="SERVICIOS NO PERSONALES"/>
    <s v="3.00.00.00"/>
    <x v="8"/>
    <n v="316669222"/>
    <s v="12.1.9.004"/>
    <s v="Tasas - Ley 2658 Fondo Pcial. de Protección Ambiental"/>
    <x v="1"/>
    <x v="1"/>
    <s v="14.-13.-22.0.0.1.-3.00.00.00"/>
    <x v="28"/>
    <x v="1"/>
    <n v="13"/>
    <n v="22"/>
    <n v="0"/>
    <n v="0"/>
    <n v="1"/>
    <x v="11"/>
  </r>
  <r>
    <n v="2021"/>
    <x v="1"/>
    <s v="MinSalyA"/>
    <x v="1"/>
    <s v="Administracion Central"/>
    <s v="2 - Gastos de capital"/>
    <s v="1 - Inversión real directa"/>
    <x v="1"/>
    <x v="1"/>
    <x v="16"/>
    <x v="16"/>
    <x v="0"/>
    <x v="0"/>
    <x v="1"/>
    <x v="1"/>
    <x v="2"/>
    <x v="3"/>
    <n v="30"/>
    <x v="2"/>
    <n v="31"/>
    <s v="Salud"/>
    <n v="0"/>
    <s v="-"/>
    <n v="4"/>
    <s v="BIENES DE USO"/>
    <s v="4.03"/>
    <s v="Maquinaria y equipo"/>
    <s v="4.03.00"/>
    <s v="Maquinaria y equipo"/>
    <s v="4.03.00.00"/>
    <x v="9"/>
    <n v="48085683"/>
    <s v="12.1.9.004"/>
    <s v="Tasas - Ley 2658 Fondo Pcial. de Protección Ambiental"/>
    <x v="1"/>
    <x v="1"/>
    <s v="14.-13.-22.0.1.1.-4.03.00.00"/>
    <x v="29"/>
    <x v="1"/>
    <n v="13"/>
    <n v="22"/>
    <n v="0"/>
    <n v="1"/>
    <n v="1"/>
    <x v="12"/>
  </r>
  <r>
    <n v="2021"/>
    <x v="1"/>
    <s v="MinSalyA"/>
    <x v="1"/>
    <s v="Administracion Central"/>
    <s v="1 - Gastos corrientes"/>
    <s v="2 - Gastos de consumo"/>
    <x v="1"/>
    <x v="1"/>
    <x v="17"/>
    <x v="17"/>
    <x v="0"/>
    <x v="0"/>
    <x v="0"/>
    <x v="0"/>
    <x v="0"/>
    <x v="0"/>
    <n v="30"/>
    <x v="2"/>
    <n v="31"/>
    <s v="Salud"/>
    <n v="0"/>
    <s v="-"/>
    <n v="2"/>
    <s v="BIENES DE CONSUMO"/>
    <s v="2.00"/>
    <s v="BIENES DE CONSUMO"/>
    <s v="2.00.00"/>
    <s v="BIENES DE CONSUMO"/>
    <s v="2.00.00.00"/>
    <x v="7"/>
    <n v="19362677"/>
    <s v="12.6.1.009"/>
    <s v="Multas Fondo de Gestión de Residuos Urbanos Sólidos"/>
    <x v="1"/>
    <x v="1"/>
    <s v="14.-13.-23.0.0.0.-2.00.00.00"/>
    <x v="30"/>
    <x v="1"/>
    <n v="13"/>
    <n v="23"/>
    <n v="0"/>
    <n v="0"/>
    <n v="0"/>
    <x v="10"/>
  </r>
  <r>
    <n v="2021"/>
    <x v="1"/>
    <s v="MinSalyA"/>
    <x v="1"/>
    <s v="Administracion Central"/>
    <s v="1 - Gastos corrientes"/>
    <s v="2 - Gastos de consumo"/>
    <x v="1"/>
    <x v="1"/>
    <x v="17"/>
    <x v="17"/>
    <x v="0"/>
    <x v="0"/>
    <x v="0"/>
    <x v="0"/>
    <x v="0"/>
    <x v="0"/>
    <n v="30"/>
    <x v="2"/>
    <n v="31"/>
    <s v="Salud"/>
    <n v="0"/>
    <s v="-"/>
    <n v="3"/>
    <s v="SERVICIOS NO PERSONALES"/>
    <s v="3.00"/>
    <s v="SERVICIOS NO PERSONALES"/>
    <s v="3.00.00"/>
    <s v="SERVICIOS NO PERSONALES"/>
    <s v="3.00.00.00"/>
    <x v="8"/>
    <n v="11617606"/>
    <s v="12.6.1.009"/>
    <s v="Multas Fondo de Gestión de Residuos Urbanos Sólidos"/>
    <x v="1"/>
    <x v="1"/>
    <s v="14.-13.-23.0.0.0.-3.00.00.00"/>
    <x v="30"/>
    <x v="1"/>
    <n v="13"/>
    <n v="23"/>
    <n v="0"/>
    <n v="0"/>
    <n v="0"/>
    <x v="11"/>
  </r>
  <r>
    <n v="2021"/>
    <x v="1"/>
    <s v="MinSalyA"/>
    <x v="1"/>
    <s v="Administracion Central"/>
    <s v="2 - Gastos de capital"/>
    <s v="1 - Inversión real directa"/>
    <x v="1"/>
    <x v="1"/>
    <x v="17"/>
    <x v="17"/>
    <x v="0"/>
    <x v="0"/>
    <x v="1"/>
    <x v="1"/>
    <x v="0"/>
    <x v="0"/>
    <n v="30"/>
    <x v="2"/>
    <n v="31"/>
    <s v="Salud"/>
    <n v="0"/>
    <s v="-"/>
    <n v="4"/>
    <s v="BIENES DE USO"/>
    <s v="4.03"/>
    <s v="Maquinaria y equipo"/>
    <s v="4.03.00"/>
    <s v="Maquinaria y equipo"/>
    <s v="4.03.00.00"/>
    <x v="9"/>
    <n v="7745071"/>
    <s v="12.6.1.009"/>
    <s v="Multas Fondo de Gestión de Residuos Urbanos Sólidos"/>
    <x v="1"/>
    <x v="1"/>
    <s v="14.-13.-23.0.1.0.-4.03.00.00"/>
    <x v="31"/>
    <x v="1"/>
    <n v="13"/>
    <n v="23"/>
    <n v="0"/>
    <n v="1"/>
    <n v="0"/>
    <x v="12"/>
  </r>
  <r>
    <n v="2021"/>
    <x v="1"/>
    <s v="MinSalyA"/>
    <x v="1"/>
    <s v="Administracion Central"/>
    <s v="1 - Gastos corrientes"/>
    <s v="2 - Gastos de consumo"/>
    <x v="2"/>
    <x v="2"/>
    <x v="18"/>
    <x v="18"/>
    <x v="0"/>
    <x v="0"/>
    <x v="0"/>
    <x v="0"/>
    <x v="0"/>
    <x v="0"/>
    <n v="30"/>
    <x v="2"/>
    <n v="31"/>
    <s v="Salud"/>
    <n v="0"/>
    <s v="-"/>
    <n v="2"/>
    <s v="BIENES DE CONSUMO"/>
    <s v="2.00"/>
    <s v="BIENES DE CONSUMO"/>
    <s v="2.00.00"/>
    <s v="BIENES DE CONSUMO"/>
    <s v="2.00.00.00"/>
    <x v="7"/>
    <n v="13051534"/>
    <s v="17.2.1.004"/>
    <s v="Ministerio de Salud"/>
    <x v="1"/>
    <x v="1"/>
    <s v="14.-14.-30.0.0.0.-2.00.00.00"/>
    <x v="32"/>
    <x v="1"/>
    <n v="14"/>
    <n v="30"/>
    <n v="0"/>
    <n v="0"/>
    <n v="0"/>
    <x v="10"/>
  </r>
  <r>
    <n v="2021"/>
    <x v="1"/>
    <s v="MinSalyA"/>
    <x v="1"/>
    <s v="Administracion Central"/>
    <s v="1 - Gastos corrientes"/>
    <s v="2 - Gastos de consumo"/>
    <x v="2"/>
    <x v="2"/>
    <x v="18"/>
    <x v="18"/>
    <x v="0"/>
    <x v="0"/>
    <x v="0"/>
    <x v="0"/>
    <x v="0"/>
    <x v="0"/>
    <n v="30"/>
    <x v="2"/>
    <n v="31"/>
    <s v="Salud"/>
    <n v="0"/>
    <s v="-"/>
    <n v="3"/>
    <s v="SERVICIOS NO PERSONALES"/>
    <s v="3.00"/>
    <s v="SERVICIOS NO PERSONALES"/>
    <s v="3.00.00"/>
    <s v="SERVICIOS NO PERSONALES"/>
    <s v="3.00.00.00"/>
    <x v="8"/>
    <n v="23032119"/>
    <s v="17.2.1.004"/>
    <s v="Ministerio de Salud"/>
    <x v="1"/>
    <x v="1"/>
    <s v="14.-14.-30.0.0.0.-3.00.00.00"/>
    <x v="32"/>
    <x v="1"/>
    <n v="14"/>
    <n v="30"/>
    <n v="0"/>
    <n v="0"/>
    <n v="0"/>
    <x v="11"/>
  </r>
  <r>
    <n v="2021"/>
    <x v="1"/>
    <s v="MinSalyA"/>
    <x v="1"/>
    <s v="Administracion Central"/>
    <s v="2 - Gastos de capital"/>
    <s v="1 - Inversión real directa"/>
    <x v="2"/>
    <x v="2"/>
    <x v="18"/>
    <x v="18"/>
    <x v="0"/>
    <x v="0"/>
    <x v="1"/>
    <x v="1"/>
    <x v="0"/>
    <x v="0"/>
    <n v="30"/>
    <x v="2"/>
    <n v="31"/>
    <s v="Salud"/>
    <n v="0"/>
    <s v="-"/>
    <n v="4"/>
    <s v="BIENES DE USO"/>
    <s v="4.03"/>
    <s v="Maquinaria y equipo"/>
    <s v="4.03.00"/>
    <s v="Maquinaria y equipo"/>
    <s v="4.03.00.00"/>
    <x v="9"/>
    <n v="26870806"/>
    <s v="17.2.1.004"/>
    <s v="Ministerio de Salud"/>
    <x v="1"/>
    <x v="1"/>
    <s v="14.-14.-30.0.1.0.-4.03.00.00"/>
    <x v="33"/>
    <x v="1"/>
    <n v="14"/>
    <n v="30"/>
    <n v="0"/>
    <n v="1"/>
    <n v="0"/>
    <x v="12"/>
  </r>
  <r>
    <n v="2021"/>
    <x v="1"/>
    <s v="MinSalyA"/>
    <x v="1"/>
    <s v="Administracion Central"/>
    <s v="1 - Gastos corrientes"/>
    <s v="7 - Transferencias corrientes"/>
    <x v="2"/>
    <x v="2"/>
    <x v="18"/>
    <x v="18"/>
    <x v="0"/>
    <x v="0"/>
    <x v="0"/>
    <x v="0"/>
    <x v="0"/>
    <x v="0"/>
    <n v="30"/>
    <x v="2"/>
    <n v="31"/>
    <s v="Salud"/>
    <n v="0"/>
    <s v="-"/>
    <n v="5"/>
    <s v="TRANSFERENCIAS"/>
    <s v="5.01"/>
    <s v="Transferencias al sector privado para financiar gastos corrientes"/>
    <s v="5.01.04"/>
    <s v="Ayudas sociales a personas"/>
    <s v="5.01.04.16"/>
    <x v="25"/>
    <n v="13819272"/>
    <s v="17.2.1.004"/>
    <s v="Ministerio de Salud"/>
    <x v="1"/>
    <x v="1"/>
    <s v="14.-14.-30.0.0.0.-5.01.04.16"/>
    <x v="32"/>
    <x v="1"/>
    <n v="14"/>
    <n v="30"/>
    <n v="0"/>
    <n v="0"/>
    <n v="0"/>
    <x v="29"/>
  </r>
  <r>
    <n v="2021"/>
    <x v="1"/>
    <s v="MinSalyA"/>
    <x v="1"/>
    <s v="Administracion Central"/>
    <s v="1 - Gastos corrientes"/>
    <s v="2 - Gastos de consumo"/>
    <x v="2"/>
    <x v="2"/>
    <x v="19"/>
    <x v="19"/>
    <x v="0"/>
    <x v="0"/>
    <x v="0"/>
    <x v="0"/>
    <x v="2"/>
    <x v="4"/>
    <n v="30"/>
    <x v="2"/>
    <n v="31"/>
    <s v="Salud"/>
    <n v="0"/>
    <s v="-"/>
    <n v="1"/>
    <s v="GASTOS EN PERSONAL "/>
    <s v="1.01"/>
    <s v="Personal permanente"/>
    <s v="1.01.07"/>
    <s v="Complementos"/>
    <s v="1.01.07.00"/>
    <x v="3"/>
    <n v="4618571"/>
    <s v="17.2.1.004"/>
    <s v="Ministerio de Salud"/>
    <x v="1"/>
    <x v="1"/>
    <s v="14.-14.-31.0.0.1.-1.01.07.00"/>
    <x v="34"/>
    <x v="1"/>
    <n v="14"/>
    <n v="31"/>
    <n v="0"/>
    <n v="0"/>
    <n v="1"/>
    <x v="3"/>
  </r>
  <r>
    <n v="2021"/>
    <x v="1"/>
    <s v="MinSalyA"/>
    <x v="1"/>
    <s v="Administracion Central"/>
    <s v="1 - Gastos corrientes"/>
    <s v="2 - Gastos de consumo"/>
    <x v="2"/>
    <x v="2"/>
    <x v="19"/>
    <x v="19"/>
    <x v="0"/>
    <x v="0"/>
    <x v="0"/>
    <x v="0"/>
    <x v="2"/>
    <x v="4"/>
    <n v="30"/>
    <x v="2"/>
    <n v="31"/>
    <s v="Salud"/>
    <n v="0"/>
    <s v="-"/>
    <n v="2"/>
    <s v="BIENES DE CONSUMO"/>
    <s v="2.00"/>
    <s v="BIENES DE CONSUMO"/>
    <s v="2.00.00"/>
    <s v="BIENES DE CONSUMO"/>
    <s v="2.00.00.00"/>
    <x v="7"/>
    <n v="34639280"/>
    <s v="17.2.1.004"/>
    <s v="Ministerio de Salud"/>
    <x v="1"/>
    <x v="1"/>
    <s v="14.-14.-31.0.0.1.-2.00.00.00"/>
    <x v="34"/>
    <x v="1"/>
    <n v="14"/>
    <n v="31"/>
    <n v="0"/>
    <n v="0"/>
    <n v="1"/>
    <x v="10"/>
  </r>
  <r>
    <n v="2021"/>
    <x v="1"/>
    <s v="MinSalyA"/>
    <x v="1"/>
    <s v="Administracion Central"/>
    <s v="1 - Gastos corrientes"/>
    <s v="2 - Gastos de consumo"/>
    <x v="2"/>
    <x v="2"/>
    <x v="19"/>
    <x v="19"/>
    <x v="0"/>
    <x v="0"/>
    <x v="0"/>
    <x v="0"/>
    <x v="0"/>
    <x v="0"/>
    <n v="30"/>
    <x v="2"/>
    <n v="31"/>
    <s v="Salud"/>
    <n v="0"/>
    <s v="-"/>
    <n v="2"/>
    <s v="BIENES DE CONSUMO"/>
    <s v="2.00"/>
    <s v="BIENES DE CONSUMO"/>
    <s v="2.00.00"/>
    <s v="BIENES DE CONSUMO"/>
    <s v="2.00.00.00"/>
    <x v="7"/>
    <n v="6927856"/>
    <s v="17.2.1.004"/>
    <s v="Ministerio de Salud"/>
    <x v="1"/>
    <x v="1"/>
    <s v="14.-14.-31.0.0.0.-2.00.00.00"/>
    <x v="35"/>
    <x v="1"/>
    <n v="14"/>
    <n v="31"/>
    <n v="0"/>
    <n v="0"/>
    <n v="0"/>
    <x v="10"/>
  </r>
  <r>
    <n v="2021"/>
    <x v="1"/>
    <s v="MinSalyA"/>
    <x v="1"/>
    <s v="Administracion Central"/>
    <s v="1 - Gastos corrientes"/>
    <s v="2 - Gastos de consumo"/>
    <x v="2"/>
    <x v="2"/>
    <x v="19"/>
    <x v="19"/>
    <x v="0"/>
    <x v="0"/>
    <x v="0"/>
    <x v="0"/>
    <x v="0"/>
    <x v="0"/>
    <n v="30"/>
    <x v="2"/>
    <n v="31"/>
    <s v="Salud"/>
    <n v="0"/>
    <s v="-"/>
    <n v="3"/>
    <s v="SERVICIOS NO PERSONALES"/>
    <s v="3.00"/>
    <s v="SERVICIOS NO PERSONALES"/>
    <s v="3.00.00"/>
    <s v="SERVICIOS NO PERSONALES"/>
    <s v="3.00.00.00"/>
    <x v="8"/>
    <n v="157352"/>
    <s v="17.2.1.004"/>
    <s v="Ministerio de Salud"/>
    <x v="1"/>
    <x v="1"/>
    <s v="14.-14.-31.0.0.0.-3.00.00.00"/>
    <x v="35"/>
    <x v="1"/>
    <n v="14"/>
    <n v="31"/>
    <n v="0"/>
    <n v="0"/>
    <n v="0"/>
    <x v="11"/>
  </r>
  <r>
    <n v="2021"/>
    <x v="1"/>
    <s v="MinSalyA"/>
    <x v="1"/>
    <s v="Administracion Central"/>
    <s v="2 - Gastos de capital"/>
    <s v="1 - Inversión real directa"/>
    <x v="2"/>
    <x v="2"/>
    <x v="19"/>
    <x v="19"/>
    <x v="0"/>
    <x v="0"/>
    <x v="1"/>
    <x v="1"/>
    <x v="0"/>
    <x v="0"/>
    <n v="30"/>
    <x v="2"/>
    <n v="31"/>
    <s v="Salud"/>
    <n v="0"/>
    <s v="-"/>
    <n v="4"/>
    <s v="BIENES DE USO"/>
    <s v="4.03"/>
    <s v="Maquinaria y equipo"/>
    <s v="4.03.00"/>
    <s v="Maquinaria y equipo"/>
    <s v="4.03.00.00"/>
    <x v="9"/>
    <n v="6090708"/>
    <s v="17.2.1.004"/>
    <s v="Ministerio de Salud"/>
    <x v="1"/>
    <x v="1"/>
    <s v="14.-14.-31.0.1.0.-4.03.00.00"/>
    <x v="36"/>
    <x v="1"/>
    <n v="14"/>
    <n v="31"/>
    <n v="0"/>
    <n v="1"/>
    <n v="0"/>
    <x v="12"/>
  </r>
  <r>
    <n v="2021"/>
    <x v="1"/>
    <s v="MinSalyA"/>
    <x v="1"/>
    <s v="Administracion Central"/>
    <s v="1 - Gastos corrientes"/>
    <s v="2 - Gastos de consumo"/>
    <x v="2"/>
    <x v="2"/>
    <x v="20"/>
    <x v="20"/>
    <x v="0"/>
    <x v="0"/>
    <x v="0"/>
    <x v="0"/>
    <x v="0"/>
    <x v="0"/>
    <n v="30"/>
    <x v="2"/>
    <n v="31"/>
    <s v="Salud"/>
    <n v="0"/>
    <s v="-"/>
    <n v="1"/>
    <s v="GASTOS EN PERSONAL "/>
    <s v="1.01"/>
    <s v="Personal permanente"/>
    <s v="1.01.07"/>
    <s v="Complementos"/>
    <s v="1.01.07.00"/>
    <x v="3"/>
    <n v="2203278"/>
    <s v="17.2.1.004"/>
    <s v="Ministerio de Salud"/>
    <x v="1"/>
    <x v="1"/>
    <s v="14.-14.-32.0.0.0.-1.01.07.00"/>
    <x v="37"/>
    <x v="1"/>
    <n v="14"/>
    <n v="32"/>
    <n v="0"/>
    <n v="0"/>
    <n v="0"/>
    <x v="3"/>
  </r>
  <r>
    <n v="2021"/>
    <x v="1"/>
    <s v="MinSalyA"/>
    <x v="1"/>
    <s v="Administracion Central"/>
    <s v="1 - Gastos corrientes"/>
    <s v="2 - Gastos de consumo"/>
    <x v="2"/>
    <x v="2"/>
    <x v="20"/>
    <x v="20"/>
    <x v="0"/>
    <x v="0"/>
    <x v="0"/>
    <x v="0"/>
    <x v="0"/>
    <x v="0"/>
    <n v="30"/>
    <x v="2"/>
    <n v="31"/>
    <s v="Salud"/>
    <n v="0"/>
    <s v="-"/>
    <n v="3"/>
    <s v="SERVICIOS NO PERSONALES"/>
    <s v="3.00"/>
    <s v="SERVICIOS NO PERSONALES"/>
    <s v="3.00.00"/>
    <s v="SERVICIOS NO PERSONALES"/>
    <s v="3.00.00.00"/>
    <x v="8"/>
    <n v="1133470"/>
    <s v="17.2.1.004"/>
    <s v="Ministerio de Salud"/>
    <x v="1"/>
    <x v="1"/>
    <s v="14.-14.-32.0.0.0.-3.00.00.00"/>
    <x v="37"/>
    <x v="1"/>
    <n v="14"/>
    <n v="32"/>
    <n v="0"/>
    <n v="0"/>
    <n v="0"/>
    <x v="11"/>
  </r>
  <r>
    <n v="2021"/>
    <x v="1"/>
    <s v="MinSalyA"/>
    <x v="1"/>
    <s v="Administracion Central"/>
    <s v="1 - Gastos corrientes"/>
    <s v="2 - Gastos de consumo"/>
    <x v="2"/>
    <x v="2"/>
    <x v="21"/>
    <x v="21"/>
    <x v="0"/>
    <x v="0"/>
    <x v="0"/>
    <x v="0"/>
    <x v="0"/>
    <x v="0"/>
    <n v="30"/>
    <x v="2"/>
    <n v="31"/>
    <s v="Salud"/>
    <n v="0"/>
    <s v="-"/>
    <n v="2"/>
    <s v="BIENES DE CONSUMO"/>
    <s v="2.00"/>
    <s v="BIENES DE CONSUMO"/>
    <s v="2.00.00"/>
    <s v="BIENES DE CONSUMO"/>
    <s v="2.00.00.00"/>
    <x v="7"/>
    <n v="147300"/>
    <s v="17.2.1.004"/>
    <s v="Ministerio de Salud"/>
    <x v="1"/>
    <x v="1"/>
    <s v="14.-14.-33.0.0.0.-2.00.00.00"/>
    <x v="38"/>
    <x v="1"/>
    <n v="14"/>
    <n v="33"/>
    <n v="0"/>
    <n v="0"/>
    <n v="0"/>
    <x v="10"/>
  </r>
  <r>
    <n v="2021"/>
    <x v="1"/>
    <s v="MinSalyA"/>
    <x v="1"/>
    <s v="Administracion Central"/>
    <s v="1 - Gastos corrientes"/>
    <s v="2 - Gastos de consumo"/>
    <x v="2"/>
    <x v="2"/>
    <x v="21"/>
    <x v="21"/>
    <x v="0"/>
    <x v="0"/>
    <x v="0"/>
    <x v="0"/>
    <x v="0"/>
    <x v="0"/>
    <n v="30"/>
    <x v="2"/>
    <n v="31"/>
    <s v="Salud"/>
    <n v="0"/>
    <s v="-"/>
    <n v="3"/>
    <s v="SERVICIOS NO PERSONALES"/>
    <s v="3.00"/>
    <s v="SERVICIOS NO PERSONALES"/>
    <s v="3.00.00"/>
    <s v="SERVICIOS NO PERSONALES"/>
    <s v="3.00.00.00"/>
    <x v="8"/>
    <n v="13790"/>
    <s v="17.2.1.004"/>
    <s v="Ministerio de Salud"/>
    <x v="1"/>
    <x v="1"/>
    <s v="14.-14.-33.0.0.0.-3.00.00.00"/>
    <x v="38"/>
    <x v="1"/>
    <n v="14"/>
    <n v="33"/>
    <n v="0"/>
    <n v="0"/>
    <n v="0"/>
    <x v="11"/>
  </r>
  <r>
    <n v="2021"/>
    <x v="1"/>
    <s v="MinSalyA"/>
    <x v="1"/>
    <s v="Administracion Central"/>
    <s v="2 - Gastos de capital"/>
    <s v="1 - Inversión real directa"/>
    <x v="2"/>
    <x v="2"/>
    <x v="21"/>
    <x v="21"/>
    <x v="0"/>
    <x v="0"/>
    <x v="1"/>
    <x v="1"/>
    <x v="0"/>
    <x v="0"/>
    <n v="30"/>
    <x v="2"/>
    <n v="31"/>
    <s v="Salud"/>
    <n v="0"/>
    <s v="-"/>
    <n v="4"/>
    <s v="BIENES DE USO"/>
    <s v="4.03"/>
    <s v="Maquinaria y equipo"/>
    <s v="4.03.00"/>
    <s v="Maquinaria y equipo"/>
    <s v="4.03.00.00"/>
    <x v="9"/>
    <n v="303438"/>
    <s v="17.2.1.004"/>
    <s v="Ministerio de Salud"/>
    <x v="1"/>
    <x v="1"/>
    <s v="14.-14.-33.0.1.0.-4.03.00.00"/>
    <x v="39"/>
    <x v="1"/>
    <n v="14"/>
    <n v="33"/>
    <n v="0"/>
    <n v="1"/>
    <n v="0"/>
    <x v="12"/>
  </r>
  <r>
    <n v="2021"/>
    <x v="1"/>
    <s v="MinSalyA"/>
    <x v="1"/>
    <s v="Administracion Central"/>
    <s v="1 - Gastos corrientes"/>
    <s v="2 - Gastos de consumo"/>
    <x v="2"/>
    <x v="2"/>
    <x v="22"/>
    <x v="22"/>
    <x v="0"/>
    <x v="0"/>
    <x v="0"/>
    <x v="0"/>
    <x v="0"/>
    <x v="0"/>
    <n v="30"/>
    <x v="2"/>
    <n v="31"/>
    <s v="Salud"/>
    <n v="0"/>
    <s v="-"/>
    <n v="2"/>
    <s v="BIENES DE CONSUMO"/>
    <s v="2.00"/>
    <s v="BIENES DE CONSUMO"/>
    <s v="2.00.00"/>
    <s v="BIENES DE CONSUMO"/>
    <s v="2.00.00.00"/>
    <x v="7"/>
    <n v="132570"/>
    <s v="17.2.1.004"/>
    <s v="Ministerio de Salud"/>
    <x v="1"/>
    <x v="1"/>
    <s v="14.-14.-34.0.0.0.-2.00.00.00"/>
    <x v="40"/>
    <x v="1"/>
    <n v="14"/>
    <n v="34"/>
    <n v="0"/>
    <n v="0"/>
    <n v="0"/>
    <x v="10"/>
  </r>
  <r>
    <n v="2021"/>
    <x v="1"/>
    <s v="MinSalyA"/>
    <x v="1"/>
    <s v="Administracion Central"/>
    <s v="1 - Gastos corrientes"/>
    <s v="2 - Gastos de consumo"/>
    <x v="2"/>
    <x v="2"/>
    <x v="22"/>
    <x v="22"/>
    <x v="0"/>
    <x v="0"/>
    <x v="0"/>
    <x v="0"/>
    <x v="0"/>
    <x v="0"/>
    <n v="30"/>
    <x v="2"/>
    <n v="31"/>
    <s v="Salud"/>
    <n v="0"/>
    <s v="-"/>
    <n v="3"/>
    <s v="SERVICIOS NO PERSONALES"/>
    <s v="3.00"/>
    <s v="SERVICIOS NO PERSONALES"/>
    <s v="3.00.00"/>
    <s v="SERVICIOS NO PERSONALES"/>
    <s v="3.00.00.00"/>
    <x v="8"/>
    <n v="147300"/>
    <s v="17.2.1.004"/>
    <s v="Ministerio de Salud"/>
    <x v="1"/>
    <x v="1"/>
    <s v="14.-14.-34.0.0.0.-3.00.00.00"/>
    <x v="40"/>
    <x v="1"/>
    <n v="14"/>
    <n v="34"/>
    <n v="0"/>
    <n v="0"/>
    <n v="0"/>
    <x v="11"/>
  </r>
  <r>
    <n v="2021"/>
    <x v="1"/>
    <s v="MinSalyA"/>
    <x v="1"/>
    <s v="Administracion Central"/>
    <s v="2 - Gastos de capital"/>
    <s v="1 - Inversión real directa"/>
    <x v="2"/>
    <x v="2"/>
    <x v="22"/>
    <x v="22"/>
    <x v="0"/>
    <x v="0"/>
    <x v="1"/>
    <x v="1"/>
    <x v="0"/>
    <x v="0"/>
    <n v="30"/>
    <x v="2"/>
    <n v="31"/>
    <s v="Salud"/>
    <n v="0"/>
    <s v="-"/>
    <n v="4"/>
    <s v="BIENES DE USO"/>
    <s v="4.03"/>
    <s v="Maquinaria y equipo"/>
    <s v="4.03.00"/>
    <s v="Maquinaria y equipo"/>
    <s v="4.03.00.00"/>
    <x v="9"/>
    <n v="61925"/>
    <s v="17.2.1.004"/>
    <s v="Ministerio de Salud"/>
    <x v="1"/>
    <x v="1"/>
    <s v="14.-14.-34.0.1.0.-4.03.00.00"/>
    <x v="41"/>
    <x v="1"/>
    <n v="14"/>
    <n v="34"/>
    <n v="0"/>
    <n v="1"/>
    <n v="0"/>
    <x v="12"/>
  </r>
  <r>
    <n v="2021"/>
    <x v="1"/>
    <s v="MinSalyA"/>
    <x v="1"/>
    <s v="Administracion Central"/>
    <s v="1 - Gastos corrientes"/>
    <s v="2 - Gastos de consumo"/>
    <x v="2"/>
    <x v="2"/>
    <x v="23"/>
    <x v="23"/>
    <x v="0"/>
    <x v="0"/>
    <x v="0"/>
    <x v="0"/>
    <x v="0"/>
    <x v="0"/>
    <n v="30"/>
    <x v="2"/>
    <n v="31"/>
    <s v="Salud"/>
    <n v="0"/>
    <s v="-"/>
    <n v="2"/>
    <s v="BIENES DE CONSUMO"/>
    <s v="2.00"/>
    <s v="BIENES DE CONSUMO"/>
    <s v="2.00.00"/>
    <s v="BIENES DE CONSUMO"/>
    <s v="2.00.00.00"/>
    <x v="7"/>
    <n v="89527"/>
    <s v="17.2.1.004"/>
    <s v="Ministerio de Salud"/>
    <x v="1"/>
    <x v="1"/>
    <s v="14.-14.-35.0.0.0.-2.00.00.00"/>
    <x v="42"/>
    <x v="1"/>
    <n v="14"/>
    <n v="35"/>
    <n v="0"/>
    <n v="0"/>
    <n v="0"/>
    <x v="10"/>
  </r>
  <r>
    <n v="2021"/>
    <x v="1"/>
    <s v="MinSalyA"/>
    <x v="1"/>
    <s v="Administracion Central"/>
    <s v="1 - Gastos corrientes"/>
    <s v="2 - Gastos de consumo"/>
    <x v="2"/>
    <x v="2"/>
    <x v="23"/>
    <x v="23"/>
    <x v="0"/>
    <x v="0"/>
    <x v="0"/>
    <x v="0"/>
    <x v="0"/>
    <x v="0"/>
    <n v="30"/>
    <x v="2"/>
    <n v="31"/>
    <s v="Salud"/>
    <n v="0"/>
    <s v="-"/>
    <n v="3"/>
    <s v="SERVICIOS NO PERSONALES"/>
    <s v="3.00"/>
    <s v="SERVICIOS NO PERSONALES"/>
    <s v="3.00.00"/>
    <s v="SERVICIOS NO PERSONALES"/>
    <s v="3.00.00.00"/>
    <x v="8"/>
    <n v="89528"/>
    <s v="17.2.1.004"/>
    <s v="Ministerio de Salud"/>
    <x v="1"/>
    <x v="1"/>
    <s v="14.-14.-35.0.0.0.-3.00.00.00"/>
    <x v="42"/>
    <x v="1"/>
    <n v="14"/>
    <n v="35"/>
    <n v="0"/>
    <n v="0"/>
    <n v="0"/>
    <x v="11"/>
  </r>
  <r>
    <n v="2021"/>
    <x v="1"/>
    <s v="MinSalyA"/>
    <x v="1"/>
    <s v="Administracion Central"/>
    <s v="1 - Gastos corrientes"/>
    <s v="2 - Gastos de consumo"/>
    <x v="2"/>
    <x v="2"/>
    <x v="24"/>
    <x v="24"/>
    <x v="0"/>
    <x v="0"/>
    <x v="0"/>
    <x v="0"/>
    <x v="0"/>
    <x v="0"/>
    <n v="30"/>
    <x v="2"/>
    <n v="31"/>
    <s v="Salud"/>
    <n v="0"/>
    <s v="-"/>
    <n v="2"/>
    <s v="BIENES DE CONSUMO"/>
    <s v="2.00"/>
    <s v="BIENES DE CONSUMO"/>
    <s v="2.00.00"/>
    <s v="BIENES DE CONSUMO"/>
    <s v="2.00.00.00"/>
    <x v="7"/>
    <n v="244019"/>
    <s v="17.2.1.004"/>
    <s v="Ministerio de Salud"/>
    <x v="1"/>
    <x v="1"/>
    <s v="14.-14.-36.0.0.0.-2.00.00.00"/>
    <x v="43"/>
    <x v="1"/>
    <n v="14"/>
    <n v="36"/>
    <n v="0"/>
    <n v="0"/>
    <n v="0"/>
    <x v="10"/>
  </r>
  <r>
    <n v="2021"/>
    <x v="1"/>
    <s v="MinSalyA"/>
    <x v="1"/>
    <s v="Administracion Central"/>
    <s v="1 - Gastos corrientes"/>
    <s v="2 - Gastos de consumo"/>
    <x v="2"/>
    <x v="2"/>
    <x v="24"/>
    <x v="24"/>
    <x v="0"/>
    <x v="0"/>
    <x v="0"/>
    <x v="0"/>
    <x v="0"/>
    <x v="0"/>
    <n v="30"/>
    <x v="2"/>
    <n v="31"/>
    <s v="Salud"/>
    <n v="0"/>
    <s v="-"/>
    <n v="3"/>
    <s v="SERVICIOS NO PERSONALES"/>
    <s v="3.00"/>
    <s v="SERVICIOS NO PERSONALES"/>
    <s v="3.00.00"/>
    <s v="SERVICIOS NO PERSONALES"/>
    <s v="3.00.00.00"/>
    <x v="8"/>
    <n v="244019"/>
    <s v="17.2.1.004"/>
    <s v="Ministerio de Salud"/>
    <x v="1"/>
    <x v="1"/>
    <s v="14.-14.-36.0.0.0.-3.00.00.00"/>
    <x v="43"/>
    <x v="1"/>
    <n v="14"/>
    <n v="36"/>
    <n v="0"/>
    <n v="0"/>
    <n v="0"/>
    <x v="11"/>
  </r>
  <r>
    <n v="2021"/>
    <x v="1"/>
    <s v="MinSalyA"/>
    <x v="1"/>
    <s v="Administracion Central"/>
    <s v="2 - Gastos de capital"/>
    <s v="1 - Inversión real directa"/>
    <x v="2"/>
    <x v="2"/>
    <x v="24"/>
    <x v="24"/>
    <x v="0"/>
    <x v="0"/>
    <x v="1"/>
    <x v="1"/>
    <x v="0"/>
    <x v="0"/>
    <n v="30"/>
    <x v="2"/>
    <n v="31"/>
    <s v="Salud"/>
    <n v="0"/>
    <s v="-"/>
    <n v="4"/>
    <s v="BIENES DE USO"/>
    <s v="4.03"/>
    <s v="Maquinaria y equipo"/>
    <s v="4.03.00"/>
    <s v="Maquinaria y equipo"/>
    <s v="4.03.00.00"/>
    <x v="9"/>
    <n v="209158"/>
    <s v="17.2.1.004"/>
    <s v="Ministerio de Salud"/>
    <x v="1"/>
    <x v="1"/>
    <s v="14.-14.-36.0.1.0.-4.03.00.00"/>
    <x v="44"/>
    <x v="1"/>
    <n v="14"/>
    <n v="36"/>
    <n v="0"/>
    <n v="1"/>
    <n v="0"/>
    <x v="12"/>
  </r>
  <r>
    <n v="2021"/>
    <x v="1"/>
    <s v="MinSalyA"/>
    <x v="1"/>
    <s v="Administracion Central"/>
    <s v="1 - Gastos corrientes"/>
    <s v="2 - Gastos de consumo"/>
    <x v="2"/>
    <x v="2"/>
    <x v="25"/>
    <x v="25"/>
    <x v="0"/>
    <x v="0"/>
    <x v="0"/>
    <x v="0"/>
    <x v="2"/>
    <x v="5"/>
    <n v="30"/>
    <x v="2"/>
    <n v="31"/>
    <s v="Salud"/>
    <n v="0"/>
    <s v="-"/>
    <n v="1"/>
    <s v="GASTOS EN PERSONAL "/>
    <s v="1.01"/>
    <s v="Personal permanente"/>
    <s v="1.01.07"/>
    <s v="Complementos"/>
    <s v="1.01.07.00"/>
    <x v="3"/>
    <n v="780690"/>
    <s v="17.2.1.004"/>
    <s v="Ministerio de Salud"/>
    <x v="1"/>
    <x v="1"/>
    <s v="14.-14.-37.0.0.1.-1.01.07.00"/>
    <x v="45"/>
    <x v="1"/>
    <n v="14"/>
    <n v="37"/>
    <n v="0"/>
    <n v="0"/>
    <n v="1"/>
    <x v="3"/>
  </r>
  <r>
    <n v="2021"/>
    <x v="1"/>
    <s v="MinSalyA"/>
    <x v="1"/>
    <s v="Administracion Central"/>
    <s v="1 - Gastos corrientes"/>
    <s v="2 - Gastos de consumo"/>
    <x v="2"/>
    <x v="2"/>
    <x v="25"/>
    <x v="25"/>
    <x v="0"/>
    <x v="0"/>
    <x v="0"/>
    <x v="0"/>
    <x v="1"/>
    <x v="5"/>
    <n v="30"/>
    <x v="2"/>
    <n v="31"/>
    <s v="Salud"/>
    <n v="0"/>
    <s v="-"/>
    <n v="3"/>
    <s v="SERVICIOS NO PERSONALES"/>
    <s v="3.00"/>
    <s v="SERVICIOS NO PERSONALES"/>
    <s v="3.00.00"/>
    <s v="SERVICIOS NO PERSONALES"/>
    <s v="3.00.00.00"/>
    <x v="8"/>
    <n v="3432090"/>
    <s v="17.2.1.004"/>
    <s v="Ministerio de Salud"/>
    <x v="1"/>
    <x v="1"/>
    <s v="14.-14.-37.0.0.2.-3.00.00.00"/>
    <x v="46"/>
    <x v="1"/>
    <n v="14"/>
    <n v="37"/>
    <n v="0"/>
    <n v="0"/>
    <n v="2"/>
    <x v="11"/>
  </r>
  <r>
    <n v="2021"/>
    <x v="1"/>
    <s v="MinSalyA"/>
    <x v="1"/>
    <s v="Administracion Central"/>
    <s v="1 - Gastos corrientes"/>
    <s v="7 - Transferencias corrientes"/>
    <x v="2"/>
    <x v="2"/>
    <x v="26"/>
    <x v="26"/>
    <x v="0"/>
    <x v="0"/>
    <x v="0"/>
    <x v="0"/>
    <x v="2"/>
    <x v="6"/>
    <n v="30"/>
    <x v="2"/>
    <n v="31"/>
    <s v="Salud"/>
    <n v="0"/>
    <s v="-"/>
    <n v="5"/>
    <s v="TRANSFERENCIAS"/>
    <s v="5.01"/>
    <s v="Transferencias al sector privado para financiar gastos corrientes"/>
    <s v="5.01.04"/>
    <s v="Ayudas sociales a personas"/>
    <s v="5.01.04.52"/>
    <x v="26"/>
    <n v="32779452"/>
    <s v="17.2.1.004"/>
    <s v="Ministerio de Salud"/>
    <x v="1"/>
    <x v="1"/>
    <s v="14.-14.-38.0.0.1.-5.01.04.52"/>
    <x v="47"/>
    <x v="1"/>
    <n v="14"/>
    <n v="38"/>
    <n v="0"/>
    <n v="0"/>
    <n v="1"/>
    <x v="30"/>
  </r>
  <r>
    <n v="2021"/>
    <x v="1"/>
    <s v="MinSalyA"/>
    <x v="1"/>
    <s v="Administracion Central"/>
    <s v="1 - Gastos corrientes"/>
    <s v="2 - Gastos de consumo"/>
    <x v="0"/>
    <x v="0"/>
    <x v="27"/>
    <x v="27"/>
    <x v="0"/>
    <x v="0"/>
    <x v="0"/>
    <x v="0"/>
    <x v="0"/>
    <x v="0"/>
    <n v="30"/>
    <x v="2"/>
    <n v="31"/>
    <s v="Salud"/>
    <n v="0"/>
    <s v="-"/>
    <n v="2"/>
    <s v="BIENES DE CONSUMO"/>
    <s v="2.00"/>
    <s v="BIENES DE CONSUMO"/>
    <s v="2.00.00"/>
    <s v="BIENES DE CONSUMO"/>
    <s v="2.00.00.00"/>
    <x v="7"/>
    <n v="80000000"/>
    <s v="00.0.0.999"/>
    <s v="Tesoro Provincial"/>
    <x v="1"/>
    <x v="1"/>
    <s v="14.-11.-60.0.0.0.-2.00.00.00"/>
    <x v="48"/>
    <x v="1"/>
    <n v="11"/>
    <n v="60"/>
    <n v="0"/>
    <n v="0"/>
    <n v="0"/>
    <x v="10"/>
  </r>
  <r>
    <n v="2021"/>
    <x v="1"/>
    <s v="MinSalyA"/>
    <x v="1"/>
    <s v="Administracion Central"/>
    <s v="1 - Gastos corrientes"/>
    <s v="2 - Gastos de consumo"/>
    <x v="0"/>
    <x v="0"/>
    <x v="27"/>
    <x v="27"/>
    <x v="0"/>
    <x v="0"/>
    <x v="0"/>
    <x v="0"/>
    <x v="2"/>
    <x v="7"/>
    <n v="30"/>
    <x v="2"/>
    <n v="31"/>
    <s v="Salud"/>
    <n v="0"/>
    <s v="-"/>
    <n v="2"/>
    <s v="BIENES DE CONSUMO"/>
    <s v="2.00"/>
    <s v="BIENES DE CONSUMO"/>
    <s v="2.00.00"/>
    <s v="BIENES DE CONSUMO"/>
    <s v="2.00.00.00"/>
    <x v="7"/>
    <n v="20000000"/>
    <s v="00.0.0.999"/>
    <s v="Tesoro Provincial"/>
    <x v="1"/>
    <x v="1"/>
    <s v="14.-11.-60.0.0.1.-2.00.00.00"/>
    <x v="49"/>
    <x v="1"/>
    <n v="11"/>
    <n v="60"/>
    <n v="0"/>
    <n v="0"/>
    <n v="1"/>
    <x v="10"/>
  </r>
  <r>
    <n v="2021"/>
    <x v="1"/>
    <s v="MinSalyA"/>
    <x v="1"/>
    <s v="Administracion Central"/>
    <s v="1 - Gastos corrientes"/>
    <s v="2 - Gastos de consumo"/>
    <x v="0"/>
    <x v="0"/>
    <x v="27"/>
    <x v="27"/>
    <x v="0"/>
    <x v="0"/>
    <x v="0"/>
    <x v="0"/>
    <x v="0"/>
    <x v="0"/>
    <n v="30"/>
    <x v="2"/>
    <n v="31"/>
    <s v="Salud"/>
    <n v="0"/>
    <s v="-"/>
    <n v="3"/>
    <s v="SERVICIOS NO PERSONALES"/>
    <s v="3.00"/>
    <s v="SERVICIOS NO PERSONALES"/>
    <s v="3.00.00"/>
    <s v="SERVICIOS NO PERSONALES"/>
    <s v="3.00.00.00"/>
    <x v="8"/>
    <n v="5000000"/>
    <s v="00.0.0.999"/>
    <s v="Tesoro Provincial"/>
    <x v="1"/>
    <x v="1"/>
    <s v="14.-11.-60.0.0.0.-3.00.00.00"/>
    <x v="48"/>
    <x v="1"/>
    <n v="11"/>
    <n v="60"/>
    <n v="0"/>
    <n v="0"/>
    <n v="0"/>
    <x v="11"/>
  </r>
  <r>
    <n v="2021"/>
    <x v="1"/>
    <s v="MinSalyA"/>
    <x v="1"/>
    <s v="Administracion Central"/>
    <s v="2 - Gastos de capital"/>
    <s v="1 - Inversión real directa"/>
    <x v="0"/>
    <x v="0"/>
    <x v="27"/>
    <x v="27"/>
    <x v="0"/>
    <x v="0"/>
    <x v="1"/>
    <x v="1"/>
    <x v="0"/>
    <x v="0"/>
    <n v="30"/>
    <x v="2"/>
    <n v="31"/>
    <s v="Salud"/>
    <n v="0"/>
    <s v="-"/>
    <n v="4"/>
    <s v="BIENES DE USO"/>
    <s v="4.03"/>
    <s v="Maquinaria y equipo"/>
    <s v="4.03.00"/>
    <s v="Maquinaria y equipo"/>
    <s v="4.03.00.00"/>
    <x v="9"/>
    <n v="35000000"/>
    <s v="00.0.0.999"/>
    <s v="Tesoro Provincial"/>
    <x v="1"/>
    <x v="1"/>
    <s v="14.-11.-60.0.1.0.-4.03.00.00"/>
    <x v="50"/>
    <x v="1"/>
    <n v="11"/>
    <n v="60"/>
    <n v="0"/>
    <n v="1"/>
    <n v="0"/>
    <x v="12"/>
  </r>
  <r>
    <n v="2021"/>
    <x v="2"/>
    <s v="JGab"/>
    <x v="2"/>
    <s v="Administracion Central"/>
    <s v="1 - Gastos corrientes"/>
    <s v="2 - Gastos de consumo"/>
    <x v="0"/>
    <x v="0"/>
    <x v="0"/>
    <x v="0"/>
    <x v="0"/>
    <x v="0"/>
    <x v="0"/>
    <x v="0"/>
    <x v="0"/>
    <x v="0"/>
    <n v="10"/>
    <x v="0"/>
    <n v="13"/>
    <s v="Dirección superior Ejecutiva"/>
    <n v="0"/>
    <s v="-"/>
    <n v="1"/>
    <s v="GASTOS EN PERSONAL "/>
    <s v="1.01"/>
    <s v="Personal permanente"/>
    <s v="1.01.01"/>
    <s v="Retribuciones del cargo"/>
    <s v="1.01.01.00"/>
    <x v="0"/>
    <n v="35753539"/>
    <s v="00.0.0.999"/>
    <s v="Tesoro Provincial"/>
    <x v="2"/>
    <x v="2"/>
    <s v="13.-11.-1.0.0.0.-1.01.01.00"/>
    <x v="0"/>
    <x v="2"/>
    <n v="11"/>
    <n v="1"/>
    <n v="0"/>
    <n v="0"/>
    <n v="0"/>
    <x v="0"/>
  </r>
  <r>
    <n v="2021"/>
    <x v="2"/>
    <s v="JGab"/>
    <x v="2"/>
    <s v="Administracion Central"/>
    <s v="1 - Gastos corrientes"/>
    <s v="2 - Gastos de consumo"/>
    <x v="0"/>
    <x v="0"/>
    <x v="0"/>
    <x v="0"/>
    <x v="0"/>
    <x v="0"/>
    <x v="0"/>
    <x v="0"/>
    <x v="0"/>
    <x v="0"/>
    <n v="10"/>
    <x v="0"/>
    <n v="13"/>
    <s v="Dirección superior Ejecutiva"/>
    <n v="0"/>
    <s v="-"/>
    <n v="1"/>
    <s v="GASTOS EN PERSONAL "/>
    <s v="1.01"/>
    <s v="Personal permanente"/>
    <s v="1.01.04"/>
    <s v="Sueldo anual complementario"/>
    <s v="1.01.04.00"/>
    <x v="1"/>
    <n v="990233"/>
    <s v="00.0.0.999"/>
    <s v="Tesoro Provincial"/>
    <x v="2"/>
    <x v="2"/>
    <s v="13.-11.-1.0.0.0.-1.01.04.00"/>
    <x v="0"/>
    <x v="2"/>
    <n v="11"/>
    <n v="1"/>
    <n v="0"/>
    <n v="0"/>
    <n v="0"/>
    <x v="1"/>
  </r>
  <r>
    <n v="2021"/>
    <x v="2"/>
    <s v="JGab"/>
    <x v="2"/>
    <s v="Administracion Central"/>
    <s v="1 - Gastos corrientes"/>
    <s v="2 - Gastos de consumo"/>
    <x v="0"/>
    <x v="0"/>
    <x v="0"/>
    <x v="0"/>
    <x v="0"/>
    <x v="0"/>
    <x v="0"/>
    <x v="0"/>
    <x v="0"/>
    <x v="0"/>
    <n v="10"/>
    <x v="0"/>
    <n v="13"/>
    <s v="Dirección superior Ejecutiva"/>
    <n v="0"/>
    <s v="-"/>
    <n v="1"/>
    <s v="GASTOS EN PERSONAL "/>
    <s v="1.01"/>
    <s v="Personal permanente"/>
    <s v="1.01.06"/>
    <s v="Contribuciones patronales"/>
    <s v="1.01.06.00"/>
    <x v="2"/>
    <n v="5659648"/>
    <s v="00.0.0.999"/>
    <s v="Tesoro Provincial"/>
    <x v="2"/>
    <x v="2"/>
    <s v="13.-11.-1.0.0.0.-1.01.06.00"/>
    <x v="0"/>
    <x v="2"/>
    <n v="11"/>
    <n v="1"/>
    <n v="0"/>
    <n v="0"/>
    <n v="0"/>
    <x v="2"/>
  </r>
  <r>
    <n v="2021"/>
    <x v="2"/>
    <s v="JGab"/>
    <x v="2"/>
    <s v="Administracion Central"/>
    <s v="1 - Gastos corrientes"/>
    <s v="2 - Gastos de consumo"/>
    <x v="0"/>
    <x v="0"/>
    <x v="0"/>
    <x v="0"/>
    <x v="0"/>
    <x v="0"/>
    <x v="0"/>
    <x v="0"/>
    <x v="0"/>
    <x v="0"/>
    <n v="10"/>
    <x v="0"/>
    <n v="13"/>
    <s v="Dirección superior Ejecutiva"/>
    <n v="0"/>
    <s v="-"/>
    <n v="1"/>
    <s v="GASTOS EN PERSONAL "/>
    <s v="1.01"/>
    <s v="Personal permanente"/>
    <s v="1.01.07"/>
    <s v="Complementos"/>
    <s v="1.01.07.00"/>
    <x v="3"/>
    <n v="1463908"/>
    <s v="00.0.0.999"/>
    <s v="Tesoro Provincial"/>
    <x v="2"/>
    <x v="2"/>
    <s v="13.-11.-1.0.0.0.-1.01.07.00"/>
    <x v="0"/>
    <x v="2"/>
    <n v="11"/>
    <n v="1"/>
    <n v="0"/>
    <n v="0"/>
    <n v="0"/>
    <x v="3"/>
  </r>
  <r>
    <n v="2021"/>
    <x v="2"/>
    <s v="JGab"/>
    <x v="2"/>
    <s v="Administracion Central"/>
    <s v="1 - Gastos corrientes"/>
    <s v="2 - Gastos de consumo"/>
    <x v="0"/>
    <x v="0"/>
    <x v="0"/>
    <x v="0"/>
    <x v="0"/>
    <x v="0"/>
    <x v="0"/>
    <x v="0"/>
    <x v="0"/>
    <x v="0"/>
    <n v="10"/>
    <x v="0"/>
    <n v="13"/>
    <s v="Dirección superior Ejecutiva"/>
    <n v="0"/>
    <s v="-"/>
    <n v="1"/>
    <s v="GASTOS EN PERSONAL "/>
    <s v="1.02"/>
    <s v="Personal temporario"/>
    <s v="1.02.01"/>
    <s v="Retribuciones del cargo"/>
    <s v="1.02.01.00"/>
    <x v="0"/>
    <n v="3000806"/>
    <s v="00.0.0.999"/>
    <s v="Tesoro Provincial"/>
    <x v="2"/>
    <x v="2"/>
    <s v="13.-11.-1.0.0.0.-1.02.01.00"/>
    <x v="0"/>
    <x v="2"/>
    <n v="11"/>
    <n v="1"/>
    <n v="0"/>
    <n v="0"/>
    <n v="0"/>
    <x v="4"/>
  </r>
  <r>
    <n v="2021"/>
    <x v="2"/>
    <s v="JGab"/>
    <x v="2"/>
    <s v="Administracion Central"/>
    <s v="1 - Gastos corrientes"/>
    <s v="2 - Gastos de consumo"/>
    <x v="0"/>
    <x v="0"/>
    <x v="0"/>
    <x v="0"/>
    <x v="0"/>
    <x v="0"/>
    <x v="0"/>
    <x v="0"/>
    <x v="0"/>
    <x v="0"/>
    <n v="10"/>
    <x v="0"/>
    <n v="13"/>
    <s v="Dirección superior Ejecutiva"/>
    <n v="0"/>
    <s v="-"/>
    <n v="1"/>
    <s v="GASTOS EN PERSONAL "/>
    <s v="1.02"/>
    <s v="Personal temporario"/>
    <s v="1.02.03"/>
    <s v="Sueldo anual complementario"/>
    <s v="1.02.03.00"/>
    <x v="1"/>
    <n v="141166"/>
    <s v="00.0.0.999"/>
    <s v="Tesoro Provincial"/>
    <x v="2"/>
    <x v="2"/>
    <s v="13.-11.-1.0.0.0.-1.02.03.00"/>
    <x v="0"/>
    <x v="2"/>
    <n v="11"/>
    <n v="1"/>
    <n v="0"/>
    <n v="0"/>
    <n v="0"/>
    <x v="5"/>
  </r>
  <r>
    <n v="2021"/>
    <x v="2"/>
    <s v="JGab"/>
    <x v="2"/>
    <s v="Administracion Central"/>
    <s v="1 - Gastos corrientes"/>
    <s v="2 - Gastos de consumo"/>
    <x v="0"/>
    <x v="0"/>
    <x v="0"/>
    <x v="0"/>
    <x v="0"/>
    <x v="0"/>
    <x v="0"/>
    <x v="0"/>
    <x v="0"/>
    <x v="0"/>
    <n v="10"/>
    <x v="0"/>
    <n v="13"/>
    <s v="Dirección superior Ejecutiva"/>
    <n v="0"/>
    <s v="-"/>
    <n v="1"/>
    <s v="GASTOS EN PERSONAL "/>
    <s v="1.02"/>
    <s v="Personal temporario"/>
    <s v="1.02.05"/>
    <s v="Contribuciones patronales"/>
    <s v="1.02.05.00"/>
    <x v="2"/>
    <n v="621589"/>
    <s v="00.0.0.999"/>
    <s v="Tesoro Provincial"/>
    <x v="2"/>
    <x v="2"/>
    <s v="13.-11.-1.0.0.0.-1.02.05.00"/>
    <x v="0"/>
    <x v="2"/>
    <n v="11"/>
    <n v="1"/>
    <n v="0"/>
    <n v="0"/>
    <n v="0"/>
    <x v="6"/>
  </r>
  <r>
    <n v="2021"/>
    <x v="2"/>
    <s v="JGab"/>
    <x v="2"/>
    <s v="Administracion Central"/>
    <s v="1 - Gastos corrientes"/>
    <s v="2 - Gastos de consumo"/>
    <x v="0"/>
    <x v="0"/>
    <x v="0"/>
    <x v="0"/>
    <x v="0"/>
    <x v="0"/>
    <x v="0"/>
    <x v="0"/>
    <x v="0"/>
    <x v="0"/>
    <n v="10"/>
    <x v="0"/>
    <n v="13"/>
    <s v="Dirección superior Ejecutiva"/>
    <n v="0"/>
    <s v="-"/>
    <n v="1"/>
    <s v="GASTOS EN PERSONAL "/>
    <s v="1.04"/>
    <s v="Asignaciones familiares"/>
    <s v="1.04.00"/>
    <s v="Asignaciones familiares"/>
    <s v="1.04.00.00"/>
    <x v="4"/>
    <n v="1549172"/>
    <s v="00.0.0.999"/>
    <s v="Tesoro Provincial"/>
    <x v="2"/>
    <x v="2"/>
    <s v="13.-11.-1.0.0.0.-1.04.00.00"/>
    <x v="0"/>
    <x v="2"/>
    <n v="11"/>
    <n v="1"/>
    <n v="0"/>
    <n v="0"/>
    <n v="0"/>
    <x v="7"/>
  </r>
  <r>
    <n v="2021"/>
    <x v="2"/>
    <s v="JGab"/>
    <x v="2"/>
    <s v="Administracion Central"/>
    <s v="1 - Gastos corrientes"/>
    <s v="2 - Gastos de consumo"/>
    <x v="0"/>
    <x v="0"/>
    <x v="0"/>
    <x v="0"/>
    <x v="0"/>
    <x v="0"/>
    <x v="0"/>
    <x v="0"/>
    <x v="0"/>
    <x v="0"/>
    <n v="10"/>
    <x v="0"/>
    <n v="13"/>
    <s v="Dirección superior Ejecutiva"/>
    <n v="0"/>
    <s v="-"/>
    <n v="2"/>
    <s v="BIENES DE CONSUMO"/>
    <s v="2.00"/>
    <s v="BIENES DE CONSUMO"/>
    <s v="2.00.00"/>
    <s v="BIENES DE CONSUMO"/>
    <s v="2.00.00.00"/>
    <x v="7"/>
    <n v="7765650"/>
    <s v="00.0.0.999"/>
    <s v="Tesoro Provincial"/>
    <x v="2"/>
    <x v="2"/>
    <s v="13.-11.-1.0.0.0.-2.00.00.00"/>
    <x v="0"/>
    <x v="2"/>
    <n v="11"/>
    <n v="1"/>
    <n v="0"/>
    <n v="0"/>
    <n v="0"/>
    <x v="10"/>
  </r>
  <r>
    <n v="2021"/>
    <x v="2"/>
    <s v="JGab"/>
    <x v="2"/>
    <s v="Administracion Central"/>
    <s v="1 - Gastos corrientes"/>
    <s v="2 - Gastos de consumo"/>
    <x v="0"/>
    <x v="0"/>
    <x v="0"/>
    <x v="0"/>
    <x v="0"/>
    <x v="0"/>
    <x v="0"/>
    <x v="0"/>
    <x v="0"/>
    <x v="0"/>
    <n v="10"/>
    <x v="0"/>
    <n v="13"/>
    <s v="Dirección superior Ejecutiva"/>
    <n v="0"/>
    <s v="-"/>
    <n v="3"/>
    <s v="SERVICIOS NO PERSONALES"/>
    <s v="3.00"/>
    <s v="SERVICIOS NO PERSONALES"/>
    <s v="3.00.00"/>
    <s v="SERVICIOS NO PERSONALES"/>
    <s v="3.00.00.00"/>
    <x v="8"/>
    <n v="19587499"/>
    <s v="00.0.0.999"/>
    <s v="Tesoro Provincial"/>
    <x v="2"/>
    <x v="2"/>
    <s v="13.-11.-1.0.0.0.-3.00.00.00"/>
    <x v="0"/>
    <x v="2"/>
    <n v="11"/>
    <n v="1"/>
    <n v="0"/>
    <n v="0"/>
    <n v="0"/>
    <x v="11"/>
  </r>
  <r>
    <n v="2021"/>
    <x v="2"/>
    <s v="JGab"/>
    <x v="2"/>
    <s v="Administracion Central"/>
    <s v="2 - Gastos de capital"/>
    <s v="1 - Inversión real directa"/>
    <x v="0"/>
    <x v="0"/>
    <x v="0"/>
    <x v="0"/>
    <x v="0"/>
    <x v="0"/>
    <x v="1"/>
    <x v="1"/>
    <x v="0"/>
    <x v="0"/>
    <n v="10"/>
    <x v="0"/>
    <n v="13"/>
    <s v="Dirección superior Ejecutiva"/>
    <n v="0"/>
    <s v="-"/>
    <n v="4"/>
    <s v="BIENES DE USO"/>
    <s v="4.03"/>
    <s v="Maquinaria y equipo"/>
    <s v="4.03.00"/>
    <s v="Maquinaria y equipo"/>
    <s v="4.03.00.00"/>
    <x v="9"/>
    <n v="19794189"/>
    <s v="00.0.0.999"/>
    <s v="Tesoro Provincial"/>
    <x v="2"/>
    <x v="2"/>
    <s v="13.-11.-1.0.1.0.-4.03.00.00"/>
    <x v="1"/>
    <x v="2"/>
    <n v="11"/>
    <n v="1"/>
    <n v="0"/>
    <n v="1"/>
    <n v="0"/>
    <x v="12"/>
  </r>
  <r>
    <n v="2021"/>
    <x v="2"/>
    <s v="JGab"/>
    <x v="2"/>
    <s v="Administracion Central"/>
    <s v="1 - Gastos corrientes"/>
    <s v="2 - Gastos de consumo"/>
    <x v="0"/>
    <x v="0"/>
    <x v="27"/>
    <x v="27"/>
    <x v="0"/>
    <x v="0"/>
    <x v="0"/>
    <x v="0"/>
    <x v="0"/>
    <x v="0"/>
    <n v="10"/>
    <x v="0"/>
    <n v="13"/>
    <s v="Dirección superior Ejecutiva"/>
    <n v="0"/>
    <s v="-"/>
    <n v="2"/>
    <s v="BIENES DE CONSUMO"/>
    <s v="2.00"/>
    <s v="BIENES DE CONSUMO"/>
    <s v="2.00.00"/>
    <s v="BIENES DE CONSUMO"/>
    <s v="2.00.00.00"/>
    <x v="7"/>
    <n v="250000"/>
    <s v="00.0.0.999"/>
    <s v="Tesoro Provincial"/>
    <x v="2"/>
    <x v="2"/>
    <s v="13.-11.-60.0.0.0.-2.00.00.00"/>
    <x v="48"/>
    <x v="2"/>
    <n v="11"/>
    <n v="60"/>
    <n v="0"/>
    <n v="0"/>
    <n v="0"/>
    <x v="10"/>
  </r>
  <r>
    <n v="2021"/>
    <x v="2"/>
    <s v="JGab"/>
    <x v="2"/>
    <s v="Administracion Central"/>
    <s v="1 - Gastos corrientes"/>
    <s v="2 - Gastos de consumo"/>
    <x v="0"/>
    <x v="0"/>
    <x v="27"/>
    <x v="27"/>
    <x v="0"/>
    <x v="0"/>
    <x v="0"/>
    <x v="0"/>
    <x v="0"/>
    <x v="0"/>
    <n v="10"/>
    <x v="0"/>
    <n v="13"/>
    <s v="Dirección superior Ejecutiva"/>
    <n v="0"/>
    <s v="-"/>
    <n v="3"/>
    <s v="SERVICIOS NO PERSONALES"/>
    <s v="3.00"/>
    <s v="SERVICIOS NO PERSONALES"/>
    <s v="3.00.00"/>
    <s v="SERVICIOS NO PERSONALES"/>
    <s v="3.00.00.00"/>
    <x v="8"/>
    <n v="600000"/>
    <s v="00.0.0.999"/>
    <s v="Tesoro Provincial"/>
    <x v="2"/>
    <x v="2"/>
    <s v="13.-11.-60.0.0.0.-3.00.00.00"/>
    <x v="48"/>
    <x v="2"/>
    <n v="11"/>
    <n v="60"/>
    <n v="0"/>
    <n v="0"/>
    <n v="0"/>
    <x v="11"/>
  </r>
  <r>
    <n v="2021"/>
    <x v="2"/>
    <s v="JGab"/>
    <x v="2"/>
    <s v="Administracion Central"/>
    <s v="2 - Gastos de capital"/>
    <s v="1 - Inversión real directa"/>
    <x v="0"/>
    <x v="0"/>
    <x v="27"/>
    <x v="27"/>
    <x v="0"/>
    <x v="0"/>
    <x v="1"/>
    <x v="1"/>
    <x v="0"/>
    <x v="0"/>
    <n v="10"/>
    <x v="0"/>
    <n v="13"/>
    <s v="Dirección superior Ejecutiva"/>
    <n v="0"/>
    <s v="-"/>
    <n v="4"/>
    <s v="BIENES DE USO"/>
    <s v="4.03"/>
    <s v="Maquinaria y equipo"/>
    <s v="4.03.00"/>
    <s v="Maquinaria y equipo"/>
    <s v="4.03.00.00"/>
    <x v="9"/>
    <n v="1000000"/>
    <s v="00.0.0.999"/>
    <s v="Tesoro Provincial"/>
    <x v="2"/>
    <x v="2"/>
    <s v="13.-11.-60.0.1.0.-4.03.00.00"/>
    <x v="50"/>
    <x v="2"/>
    <n v="11"/>
    <n v="60"/>
    <n v="0"/>
    <n v="1"/>
    <n v="0"/>
    <x v="12"/>
  </r>
  <r>
    <n v="2021"/>
    <x v="3"/>
    <s v="DesSoc"/>
    <x v="3"/>
    <s v="Administracion Central"/>
    <s v="1 - Gastos corrientes"/>
    <s v="2 - Gastos de consumo"/>
    <x v="0"/>
    <x v="0"/>
    <x v="0"/>
    <x v="0"/>
    <x v="0"/>
    <x v="0"/>
    <x v="0"/>
    <x v="0"/>
    <x v="0"/>
    <x v="0"/>
    <n v="30"/>
    <x v="2"/>
    <n v="32"/>
    <s v="Promoción y asistencia social"/>
    <n v="0"/>
    <s v="-"/>
    <n v="1"/>
    <s v="GASTOS EN PERSONAL "/>
    <s v="1.01"/>
    <s v="Personal permanente"/>
    <s v="1.01.01"/>
    <s v="Retribuciones del cargo"/>
    <s v="1.01.01.00"/>
    <x v="0"/>
    <n v="682172328"/>
    <s v="00.0.0.999"/>
    <s v="Tesoro Provincial"/>
    <x v="3"/>
    <x v="3"/>
    <s v="15.-11.-1.0.0.0.-1.01.01.00"/>
    <x v="0"/>
    <x v="3"/>
    <n v="11"/>
    <n v="1"/>
    <n v="0"/>
    <n v="0"/>
    <n v="0"/>
    <x v="0"/>
  </r>
  <r>
    <n v="2021"/>
    <x v="3"/>
    <s v="DesSoc"/>
    <x v="3"/>
    <s v="Administracion Central"/>
    <s v="1 - Gastos corrientes"/>
    <s v="2 - Gastos de consumo"/>
    <x v="0"/>
    <x v="0"/>
    <x v="0"/>
    <x v="0"/>
    <x v="0"/>
    <x v="0"/>
    <x v="0"/>
    <x v="0"/>
    <x v="0"/>
    <x v="0"/>
    <n v="30"/>
    <x v="2"/>
    <n v="32"/>
    <s v="Promoción y asistencia social"/>
    <n v="0"/>
    <s v="-"/>
    <n v="1"/>
    <s v="GASTOS EN PERSONAL "/>
    <s v="1.01"/>
    <s v="Personal permanente"/>
    <s v="1.01.04"/>
    <s v="Sueldo anual complementario"/>
    <s v="1.01.04.00"/>
    <x v="1"/>
    <n v="52000000"/>
    <s v="00.0.0.999"/>
    <s v="Tesoro Provincial"/>
    <x v="3"/>
    <x v="3"/>
    <s v="15.-11.-1.0.0.0.-1.01.04.00"/>
    <x v="0"/>
    <x v="3"/>
    <n v="11"/>
    <n v="1"/>
    <n v="0"/>
    <n v="0"/>
    <n v="0"/>
    <x v="1"/>
  </r>
  <r>
    <n v="2021"/>
    <x v="3"/>
    <s v="DesSoc"/>
    <x v="3"/>
    <s v="Administracion Central"/>
    <s v="1 - Gastos corrientes"/>
    <s v="2 - Gastos de consumo"/>
    <x v="0"/>
    <x v="0"/>
    <x v="0"/>
    <x v="0"/>
    <x v="0"/>
    <x v="0"/>
    <x v="0"/>
    <x v="0"/>
    <x v="0"/>
    <x v="0"/>
    <n v="30"/>
    <x v="2"/>
    <n v="32"/>
    <s v="Promoción y asistencia social"/>
    <n v="0"/>
    <s v="-"/>
    <n v="1"/>
    <s v="GASTOS EN PERSONAL "/>
    <s v="1.01"/>
    <s v="Personal permanente"/>
    <s v="1.01.06"/>
    <s v="Contribuciones patronales"/>
    <s v="1.01.06.00"/>
    <x v="2"/>
    <n v="166381960"/>
    <s v="00.0.0.999"/>
    <s v="Tesoro Provincial"/>
    <x v="3"/>
    <x v="3"/>
    <s v="15.-11.-1.0.0.0.-1.01.06.00"/>
    <x v="0"/>
    <x v="3"/>
    <n v="11"/>
    <n v="1"/>
    <n v="0"/>
    <n v="0"/>
    <n v="0"/>
    <x v="2"/>
  </r>
  <r>
    <n v="2021"/>
    <x v="3"/>
    <s v="DesSoc"/>
    <x v="3"/>
    <s v="Administracion Central"/>
    <s v="1 - Gastos corrientes"/>
    <s v="2 - Gastos de consumo"/>
    <x v="0"/>
    <x v="0"/>
    <x v="0"/>
    <x v="0"/>
    <x v="0"/>
    <x v="0"/>
    <x v="0"/>
    <x v="0"/>
    <x v="0"/>
    <x v="0"/>
    <n v="30"/>
    <x v="2"/>
    <n v="32"/>
    <s v="Promoción y asistencia social"/>
    <n v="0"/>
    <s v="-"/>
    <n v="1"/>
    <s v="GASTOS EN PERSONAL "/>
    <s v="1.01"/>
    <s v="Personal permanente"/>
    <s v="1.01.07"/>
    <s v="Complementos"/>
    <s v="1.01.07.00"/>
    <x v="3"/>
    <n v="1197037"/>
    <s v="00.0.0.999"/>
    <s v="Tesoro Provincial"/>
    <x v="3"/>
    <x v="3"/>
    <s v="15.-11.-1.0.0.0.-1.01.07.00"/>
    <x v="0"/>
    <x v="3"/>
    <n v="11"/>
    <n v="1"/>
    <n v="0"/>
    <n v="0"/>
    <n v="0"/>
    <x v="3"/>
  </r>
  <r>
    <n v="2021"/>
    <x v="3"/>
    <s v="DesSoc"/>
    <x v="3"/>
    <s v="Administracion Central"/>
    <s v="1 - Gastos corrientes"/>
    <s v="2 - Gastos de consumo"/>
    <x v="0"/>
    <x v="0"/>
    <x v="0"/>
    <x v="0"/>
    <x v="0"/>
    <x v="0"/>
    <x v="0"/>
    <x v="0"/>
    <x v="0"/>
    <x v="0"/>
    <n v="30"/>
    <x v="2"/>
    <n v="32"/>
    <s v="Promoción y asistencia social"/>
    <n v="0"/>
    <s v="-"/>
    <n v="1"/>
    <s v="GASTOS EN PERSONAL "/>
    <s v="1.02"/>
    <s v="Personal temporario"/>
    <s v="1.02.01"/>
    <s v="Retribuciones del cargo"/>
    <s v="1.02.01.00"/>
    <x v="0"/>
    <n v="50348225"/>
    <s v="00.0.0.999"/>
    <s v="Tesoro Provincial"/>
    <x v="3"/>
    <x v="3"/>
    <s v="15.-11.-1.0.0.0.-1.02.01.00"/>
    <x v="0"/>
    <x v="3"/>
    <n v="11"/>
    <n v="1"/>
    <n v="0"/>
    <n v="0"/>
    <n v="0"/>
    <x v="4"/>
  </r>
  <r>
    <n v="2021"/>
    <x v="3"/>
    <s v="DesSoc"/>
    <x v="3"/>
    <s v="Administracion Central"/>
    <s v="1 - Gastos corrientes"/>
    <s v="2 - Gastos de consumo"/>
    <x v="0"/>
    <x v="0"/>
    <x v="0"/>
    <x v="0"/>
    <x v="0"/>
    <x v="0"/>
    <x v="0"/>
    <x v="0"/>
    <x v="0"/>
    <x v="0"/>
    <n v="30"/>
    <x v="2"/>
    <n v="32"/>
    <s v="Promoción y asistencia social"/>
    <n v="0"/>
    <s v="-"/>
    <n v="1"/>
    <s v="GASTOS EN PERSONAL "/>
    <s v="1.02"/>
    <s v="Personal temporario"/>
    <s v="1.02.03"/>
    <s v="Sueldo anual complementario"/>
    <s v="1.02.03.00"/>
    <x v="1"/>
    <n v="1970747"/>
    <s v="00.0.0.999"/>
    <s v="Tesoro Provincial"/>
    <x v="3"/>
    <x v="3"/>
    <s v="15.-11.-1.0.0.0.-1.02.03.00"/>
    <x v="0"/>
    <x v="3"/>
    <n v="11"/>
    <n v="1"/>
    <n v="0"/>
    <n v="0"/>
    <n v="0"/>
    <x v="5"/>
  </r>
  <r>
    <n v="2021"/>
    <x v="3"/>
    <s v="DesSoc"/>
    <x v="3"/>
    <s v="Administracion Central"/>
    <s v="1 - Gastos corrientes"/>
    <s v="2 - Gastos de consumo"/>
    <x v="0"/>
    <x v="0"/>
    <x v="0"/>
    <x v="0"/>
    <x v="0"/>
    <x v="0"/>
    <x v="0"/>
    <x v="0"/>
    <x v="0"/>
    <x v="0"/>
    <n v="30"/>
    <x v="2"/>
    <n v="32"/>
    <s v="Promoción y asistencia social"/>
    <n v="0"/>
    <s v="-"/>
    <n v="1"/>
    <s v="GASTOS EN PERSONAL "/>
    <s v="1.02"/>
    <s v="Personal temporario"/>
    <s v="1.02.05"/>
    <s v="Contribuciones patronales"/>
    <s v="1.02.05.00"/>
    <x v="2"/>
    <n v="12347323"/>
    <s v="00.0.0.999"/>
    <s v="Tesoro Provincial"/>
    <x v="3"/>
    <x v="3"/>
    <s v="15.-11.-1.0.0.0.-1.02.05.00"/>
    <x v="0"/>
    <x v="3"/>
    <n v="11"/>
    <n v="1"/>
    <n v="0"/>
    <n v="0"/>
    <n v="0"/>
    <x v="6"/>
  </r>
  <r>
    <n v="2021"/>
    <x v="3"/>
    <s v="DesSoc"/>
    <x v="3"/>
    <s v="Administracion Central"/>
    <s v="1 - Gastos corrientes"/>
    <s v="2 - Gastos de consumo"/>
    <x v="0"/>
    <x v="0"/>
    <x v="0"/>
    <x v="0"/>
    <x v="0"/>
    <x v="0"/>
    <x v="0"/>
    <x v="0"/>
    <x v="0"/>
    <x v="0"/>
    <n v="30"/>
    <x v="2"/>
    <n v="32"/>
    <s v="Promoción y asistencia social"/>
    <n v="0"/>
    <s v="-"/>
    <n v="1"/>
    <s v="GASTOS EN PERSONAL "/>
    <s v="1.04"/>
    <s v="Asignaciones familiares"/>
    <s v="1.04.00"/>
    <s v="Asignaciones familiares"/>
    <s v="1.04.00.00"/>
    <x v="4"/>
    <n v="46412695"/>
    <s v="00.0.0.999"/>
    <s v="Tesoro Provincial"/>
    <x v="3"/>
    <x v="3"/>
    <s v="15.-11.-1.0.0.0.-1.04.00.00"/>
    <x v="0"/>
    <x v="3"/>
    <n v="11"/>
    <n v="1"/>
    <n v="0"/>
    <n v="0"/>
    <n v="0"/>
    <x v="7"/>
  </r>
  <r>
    <n v="2021"/>
    <x v="3"/>
    <s v="DesSoc"/>
    <x v="3"/>
    <s v="Administracion Central"/>
    <s v="1 - Gastos corrientes"/>
    <s v="2 - Gastos de consumo"/>
    <x v="0"/>
    <x v="0"/>
    <x v="0"/>
    <x v="0"/>
    <x v="0"/>
    <x v="0"/>
    <x v="0"/>
    <x v="0"/>
    <x v="0"/>
    <x v="0"/>
    <n v="30"/>
    <x v="2"/>
    <n v="32"/>
    <s v="Promoción y asistencia social"/>
    <n v="0"/>
    <s v="-"/>
    <n v="1"/>
    <s v="GASTOS EN PERSONAL "/>
    <s v="1.06"/>
    <s v="Beneficios y compensaciones"/>
    <s v="1.06.00"/>
    <s v="Beneficios y compensaciones"/>
    <s v="1.06.00.00"/>
    <x v="6"/>
    <n v="14679"/>
    <s v="00.0.0.999"/>
    <s v="Tesoro Provincial"/>
    <x v="3"/>
    <x v="3"/>
    <s v="15.-11.-1.0.0.0.-1.06.00.00"/>
    <x v="0"/>
    <x v="3"/>
    <n v="11"/>
    <n v="1"/>
    <n v="0"/>
    <n v="0"/>
    <n v="0"/>
    <x v="9"/>
  </r>
  <r>
    <n v="2021"/>
    <x v="3"/>
    <s v="DesSoc"/>
    <x v="3"/>
    <s v="Administracion Central"/>
    <s v="1 - Gastos corrientes"/>
    <s v="2 - Gastos de consumo"/>
    <x v="0"/>
    <x v="0"/>
    <x v="0"/>
    <x v="0"/>
    <x v="0"/>
    <x v="0"/>
    <x v="0"/>
    <x v="0"/>
    <x v="0"/>
    <x v="0"/>
    <n v="30"/>
    <x v="2"/>
    <n v="32"/>
    <s v="Promoción y asistencia social"/>
    <n v="0"/>
    <s v="-"/>
    <n v="2"/>
    <s v="BIENES DE CONSUMO"/>
    <s v="2.00"/>
    <s v="BIENES DE CONSUMO"/>
    <s v="2.00.00"/>
    <s v="BIENES DE CONSUMO"/>
    <s v="2.00.00.00"/>
    <x v="7"/>
    <n v="92595409"/>
    <s v="00.0.0.999"/>
    <s v="Tesoro Provincial"/>
    <x v="3"/>
    <x v="3"/>
    <s v="15.-11.-1.0.0.0.-2.00.00.00"/>
    <x v="0"/>
    <x v="3"/>
    <n v="11"/>
    <n v="1"/>
    <n v="0"/>
    <n v="0"/>
    <n v="0"/>
    <x v="10"/>
  </r>
  <r>
    <n v="2021"/>
    <x v="3"/>
    <s v="DesSoc"/>
    <x v="3"/>
    <s v="Administracion Central"/>
    <s v="1 - Gastos corrientes"/>
    <s v="2 - Gastos de consumo"/>
    <x v="0"/>
    <x v="0"/>
    <x v="0"/>
    <x v="0"/>
    <x v="0"/>
    <x v="0"/>
    <x v="0"/>
    <x v="0"/>
    <x v="0"/>
    <x v="0"/>
    <n v="30"/>
    <x v="2"/>
    <n v="32"/>
    <s v="Promoción y asistencia social"/>
    <n v="0"/>
    <s v="-"/>
    <n v="3"/>
    <s v="SERVICIOS NO PERSONALES"/>
    <s v="3.00"/>
    <s v="SERVICIOS NO PERSONALES"/>
    <s v="3.00.00"/>
    <s v="SERVICIOS NO PERSONALES"/>
    <s v="3.00.00.00"/>
    <x v="8"/>
    <n v="157344775"/>
    <s v="00.0.0.999"/>
    <s v="Tesoro Provincial"/>
    <x v="3"/>
    <x v="3"/>
    <s v="15.-11.-1.0.0.0.-3.00.00.00"/>
    <x v="0"/>
    <x v="3"/>
    <n v="11"/>
    <n v="1"/>
    <n v="0"/>
    <n v="0"/>
    <n v="0"/>
    <x v="11"/>
  </r>
  <r>
    <n v="2021"/>
    <x v="3"/>
    <s v="DesSoc"/>
    <x v="3"/>
    <s v="Administracion Central"/>
    <s v="2 - Gastos de capital"/>
    <s v="1 - Inversión real directa"/>
    <x v="0"/>
    <x v="0"/>
    <x v="0"/>
    <x v="0"/>
    <x v="0"/>
    <x v="0"/>
    <x v="1"/>
    <x v="1"/>
    <x v="0"/>
    <x v="0"/>
    <n v="30"/>
    <x v="2"/>
    <n v="32"/>
    <s v="Promoción y asistencia social"/>
    <n v="0"/>
    <s v="-"/>
    <n v="4"/>
    <s v="BIENES DE USO"/>
    <s v="4.03"/>
    <s v="Maquinaria y equipo"/>
    <s v="4.03.00"/>
    <s v="Maquinaria y equipo"/>
    <s v="4.03.00.00"/>
    <x v="9"/>
    <n v="13968918"/>
    <s v="00.0.0.999"/>
    <s v="Tesoro Provincial"/>
    <x v="3"/>
    <x v="3"/>
    <s v="15.-11.-1.0.1.0.-4.03.00.00"/>
    <x v="1"/>
    <x v="3"/>
    <n v="11"/>
    <n v="1"/>
    <n v="0"/>
    <n v="1"/>
    <n v="0"/>
    <x v="12"/>
  </r>
  <r>
    <n v="2021"/>
    <x v="3"/>
    <s v="DesSoc"/>
    <x v="3"/>
    <s v="Administracion Central"/>
    <s v="2 - Gastos de capital"/>
    <s v="1 - Inversión real directa"/>
    <x v="0"/>
    <x v="0"/>
    <x v="0"/>
    <x v="0"/>
    <x v="0"/>
    <x v="0"/>
    <x v="2"/>
    <x v="2"/>
    <x v="0"/>
    <x v="8"/>
    <n v="30"/>
    <x v="2"/>
    <n v="32"/>
    <s v="Promoción y asistencia social"/>
    <n v="0"/>
    <s v="-"/>
    <n v="4"/>
    <s v="BIENES DE USO"/>
    <s v="4.05"/>
    <s v="Libros, revistas y otros elementos coleccionables"/>
    <s v="4.05.00"/>
    <s v="Libros, revistas y otros elementos coleccionables"/>
    <s v="4.05.00.00"/>
    <x v="27"/>
    <n v="150000"/>
    <s v="00.0.0.999"/>
    <s v="Tesoro Provincial"/>
    <x v="3"/>
    <x v="3"/>
    <s v="15.-11.-1.0.2.0.-4.05.00.00"/>
    <x v="51"/>
    <x v="3"/>
    <n v="11"/>
    <n v="1"/>
    <n v="0"/>
    <n v="2"/>
    <n v="0"/>
    <x v="31"/>
  </r>
  <r>
    <n v="2021"/>
    <x v="3"/>
    <s v="DesSoc"/>
    <x v="3"/>
    <s v="Administracion Central"/>
    <s v="1 - Gastos corrientes"/>
    <s v="4 - Prestaciones de la seguridad social"/>
    <x v="0"/>
    <x v="0"/>
    <x v="0"/>
    <x v="0"/>
    <x v="0"/>
    <x v="0"/>
    <x v="0"/>
    <x v="0"/>
    <x v="0"/>
    <x v="0"/>
    <n v="30"/>
    <x v="2"/>
    <n v="32"/>
    <s v="Promoción y asistencia social"/>
    <n v="0"/>
    <s v="-"/>
    <n v="5"/>
    <s v="TRANSFERENCIAS"/>
    <s v="5.01"/>
    <s v="Transferencias al sector privado para financiar gastos corrientes"/>
    <s v="5.01.02"/>
    <s v="Pensiones"/>
    <s v="5.01.02.01"/>
    <x v="28"/>
    <n v="491279598"/>
    <s v="00.0.0.999"/>
    <s v="Tesoro Provincial"/>
    <x v="3"/>
    <x v="3"/>
    <s v="15.-11.-1.0.0.0.-5.01.02.01"/>
    <x v="0"/>
    <x v="3"/>
    <n v="11"/>
    <n v="1"/>
    <n v="0"/>
    <n v="0"/>
    <n v="0"/>
    <x v="32"/>
  </r>
  <r>
    <n v="2021"/>
    <x v="3"/>
    <s v="DesSoc"/>
    <x v="3"/>
    <s v="Administracion Central"/>
    <s v="1 - Gastos corrientes"/>
    <s v="7 - Transferencias corrientes"/>
    <x v="0"/>
    <x v="0"/>
    <x v="0"/>
    <x v="0"/>
    <x v="0"/>
    <x v="0"/>
    <x v="0"/>
    <x v="0"/>
    <x v="0"/>
    <x v="0"/>
    <n v="30"/>
    <x v="2"/>
    <n v="32"/>
    <s v="Promoción y asistencia social"/>
    <n v="0"/>
    <s v="-"/>
    <n v="5"/>
    <s v="TRANSFERENCIAS"/>
    <s v="5.01"/>
    <s v="Transferencias al sector privado para financiar gastos corrientes"/>
    <s v="5.01.04"/>
    <s v="Ayudas sociales a personas"/>
    <s v="5.01.04.01"/>
    <x v="29"/>
    <n v="52080000"/>
    <s v="00.0.0.999"/>
    <s v="Tesoro Provincial"/>
    <x v="3"/>
    <x v="3"/>
    <s v="15.-11.-1.0.0.0.-5.01.04.01"/>
    <x v="0"/>
    <x v="3"/>
    <n v="11"/>
    <n v="1"/>
    <n v="0"/>
    <n v="0"/>
    <n v="0"/>
    <x v="33"/>
  </r>
  <r>
    <n v="2021"/>
    <x v="3"/>
    <s v="DesSoc"/>
    <x v="3"/>
    <s v="Administracion Central"/>
    <s v="1 - Gastos corrientes"/>
    <s v="7 - Transferencias corrientes"/>
    <x v="0"/>
    <x v="0"/>
    <x v="0"/>
    <x v="0"/>
    <x v="0"/>
    <x v="0"/>
    <x v="0"/>
    <x v="0"/>
    <x v="0"/>
    <x v="0"/>
    <n v="30"/>
    <x v="2"/>
    <n v="32"/>
    <s v="Promoción y asistencia social"/>
    <n v="0"/>
    <s v="-"/>
    <n v="5"/>
    <s v="TRANSFERENCIAS"/>
    <s v="5.01"/>
    <s v="Transferencias al sector privado para financiar gastos corrientes"/>
    <s v="5.01.04"/>
    <s v="Ayudas sociales a personas"/>
    <s v="5.01.04.07"/>
    <x v="30"/>
    <n v="502231856"/>
    <s v="00.0.0.999"/>
    <s v="Tesoro Provincial"/>
    <x v="3"/>
    <x v="3"/>
    <s v="15.-11.-1.0.0.0.-5.01.04.07"/>
    <x v="0"/>
    <x v="3"/>
    <n v="11"/>
    <n v="1"/>
    <n v="0"/>
    <n v="0"/>
    <n v="0"/>
    <x v="34"/>
  </r>
  <r>
    <n v="2021"/>
    <x v="3"/>
    <s v="DesSoc"/>
    <x v="3"/>
    <s v="Administracion Central"/>
    <s v="1 - Gastos corrientes"/>
    <s v="7 - Transferencias corrientes"/>
    <x v="0"/>
    <x v="0"/>
    <x v="0"/>
    <x v="0"/>
    <x v="0"/>
    <x v="0"/>
    <x v="0"/>
    <x v="0"/>
    <x v="0"/>
    <x v="0"/>
    <n v="30"/>
    <x v="2"/>
    <n v="32"/>
    <s v="Promoción y asistencia social"/>
    <n v="0"/>
    <s v="-"/>
    <n v="5"/>
    <s v="TRANSFERENCIAS"/>
    <s v="5.01"/>
    <s v="Transferencias al sector privado para financiar gastos corrientes"/>
    <s v="5.01.04"/>
    <s v="Ayudas sociales a personas"/>
    <s v="5.01.04.25"/>
    <x v="31"/>
    <n v="316316569"/>
    <s v="00.0.0.999"/>
    <s v="Tesoro Provincial"/>
    <x v="3"/>
    <x v="3"/>
    <s v="15.-11.-1.0.0.0.-5.01.04.25"/>
    <x v="0"/>
    <x v="3"/>
    <n v="11"/>
    <n v="1"/>
    <n v="0"/>
    <n v="0"/>
    <n v="0"/>
    <x v="35"/>
  </r>
  <r>
    <n v="2021"/>
    <x v="3"/>
    <s v="DesSoc"/>
    <x v="3"/>
    <s v="Administracion Central"/>
    <s v="1 - Gastos corrientes"/>
    <s v="7 - Transferencias corrientes"/>
    <x v="0"/>
    <x v="0"/>
    <x v="0"/>
    <x v="0"/>
    <x v="0"/>
    <x v="0"/>
    <x v="0"/>
    <x v="0"/>
    <x v="0"/>
    <x v="0"/>
    <n v="30"/>
    <x v="2"/>
    <n v="32"/>
    <s v="Promoción y asistencia social"/>
    <n v="0"/>
    <s v="-"/>
    <n v="5"/>
    <s v="TRANSFERENCIAS"/>
    <s v="5.01"/>
    <s v="Transferencias al sector privado para financiar gastos corrientes"/>
    <s v="5.01.04"/>
    <s v="Ayudas sociales a personas"/>
    <s v="5.01.04.42"/>
    <x v="32"/>
    <n v="4248552"/>
    <s v="00.0.0.999"/>
    <s v="Tesoro Provincial"/>
    <x v="3"/>
    <x v="3"/>
    <s v="15.-11.-1.0.0.0.-5.01.04.42"/>
    <x v="0"/>
    <x v="3"/>
    <n v="11"/>
    <n v="1"/>
    <n v="0"/>
    <n v="0"/>
    <n v="0"/>
    <x v="36"/>
  </r>
  <r>
    <n v="2021"/>
    <x v="3"/>
    <s v="DesSoc"/>
    <x v="3"/>
    <s v="Administracion Central"/>
    <s v="1 - Gastos corrientes"/>
    <s v="7 - Transferencias corrientes"/>
    <x v="0"/>
    <x v="0"/>
    <x v="0"/>
    <x v="0"/>
    <x v="0"/>
    <x v="0"/>
    <x v="0"/>
    <x v="0"/>
    <x v="0"/>
    <x v="0"/>
    <n v="30"/>
    <x v="2"/>
    <n v="32"/>
    <s v="Promoción y asistencia social"/>
    <n v="0"/>
    <s v="-"/>
    <n v="5"/>
    <s v="TRANSFERENCIAS"/>
    <s v="5.01"/>
    <s v="Transferencias al sector privado para financiar gastos corrientes"/>
    <s v="5.01.04"/>
    <s v="Ayudas sociales a personas"/>
    <s v="5.01.04.45"/>
    <x v="33"/>
    <n v="54600000"/>
    <s v="00.0.0.999"/>
    <s v="Tesoro Provincial"/>
    <x v="3"/>
    <x v="3"/>
    <s v="15.-11.-1.0.0.0.-5.01.04.45"/>
    <x v="0"/>
    <x v="3"/>
    <n v="11"/>
    <n v="1"/>
    <n v="0"/>
    <n v="0"/>
    <n v="0"/>
    <x v="37"/>
  </r>
  <r>
    <n v="2021"/>
    <x v="3"/>
    <s v="DesSoc"/>
    <x v="3"/>
    <s v="Administracion Central"/>
    <s v="1 - Gastos corrientes"/>
    <s v="7 - Transferencias corrientes"/>
    <x v="0"/>
    <x v="0"/>
    <x v="0"/>
    <x v="0"/>
    <x v="0"/>
    <x v="0"/>
    <x v="0"/>
    <x v="0"/>
    <x v="0"/>
    <x v="0"/>
    <n v="30"/>
    <x v="2"/>
    <n v="32"/>
    <s v="Promoción y asistencia social"/>
    <n v="0"/>
    <s v="-"/>
    <n v="5"/>
    <s v="TRANSFERENCIAS"/>
    <s v="5.01"/>
    <s v="Transferencias al sector privado para financiar gastos corrientes"/>
    <s v="5.01.04"/>
    <s v="Ayudas sociales a personas"/>
    <s v="5.01.04.46"/>
    <x v="34"/>
    <n v="980000"/>
    <s v="00.0.0.999"/>
    <s v="Tesoro Provincial"/>
    <x v="3"/>
    <x v="3"/>
    <s v="15.-11.-1.0.0.0.-5.01.04.46"/>
    <x v="0"/>
    <x v="3"/>
    <n v="11"/>
    <n v="1"/>
    <n v="0"/>
    <n v="0"/>
    <n v="0"/>
    <x v="38"/>
  </r>
  <r>
    <n v="2021"/>
    <x v="3"/>
    <s v="DesSoc"/>
    <x v="3"/>
    <s v="Administracion Central"/>
    <s v="1 - Gastos corrientes"/>
    <s v="7 - Transferencias corrientes"/>
    <x v="0"/>
    <x v="0"/>
    <x v="0"/>
    <x v="0"/>
    <x v="0"/>
    <x v="0"/>
    <x v="0"/>
    <x v="0"/>
    <x v="0"/>
    <x v="0"/>
    <n v="30"/>
    <x v="2"/>
    <n v="32"/>
    <s v="Promoción y asistencia social"/>
    <n v="0"/>
    <s v="-"/>
    <n v="5"/>
    <s v="TRANSFERENCIAS"/>
    <s v="5.01"/>
    <s v="Transferencias al sector privado para financiar gastos corrientes"/>
    <s v="5.01.04"/>
    <s v="Ayudas sociales a personas"/>
    <s v="5.01.04.98"/>
    <x v="35"/>
    <n v="33306000"/>
    <s v="00.0.0.999"/>
    <s v="Tesoro Provincial"/>
    <x v="3"/>
    <x v="3"/>
    <s v="15.-11.-1.0.0.0.-5.01.04.98"/>
    <x v="0"/>
    <x v="3"/>
    <n v="11"/>
    <n v="1"/>
    <n v="0"/>
    <n v="0"/>
    <n v="0"/>
    <x v="39"/>
  </r>
  <r>
    <n v="2021"/>
    <x v="3"/>
    <s v="DesSoc"/>
    <x v="3"/>
    <s v="Administracion Central"/>
    <s v="1 - Gastos corrientes"/>
    <s v="7 - Transferencias corrientes"/>
    <x v="0"/>
    <x v="0"/>
    <x v="0"/>
    <x v="0"/>
    <x v="0"/>
    <x v="0"/>
    <x v="0"/>
    <x v="0"/>
    <x v="0"/>
    <x v="0"/>
    <n v="30"/>
    <x v="2"/>
    <n v="32"/>
    <s v="Promoción y asistencia social"/>
    <n v="0"/>
    <s v="-"/>
    <n v="5"/>
    <s v="TRANSFERENCIAS"/>
    <s v="5.01"/>
    <s v="Transferencias al sector privado para financiar gastos corrientes"/>
    <s v="5.01.05"/>
    <s v="Transferencias a instituciones de enseñanza"/>
    <s v="5.01.05.13"/>
    <x v="36"/>
    <n v="2100000"/>
    <s v="00.0.0.999"/>
    <s v="Tesoro Provincial"/>
    <x v="3"/>
    <x v="3"/>
    <s v="15.-11.-1.0.0.0.-5.01.05.13"/>
    <x v="0"/>
    <x v="3"/>
    <n v="11"/>
    <n v="1"/>
    <n v="0"/>
    <n v="0"/>
    <n v="0"/>
    <x v="40"/>
  </r>
  <r>
    <n v="2021"/>
    <x v="3"/>
    <s v="DesSoc"/>
    <x v="3"/>
    <s v="Administracion Central"/>
    <s v="1 - Gastos corrientes"/>
    <s v="7 - Transferencias corrientes"/>
    <x v="0"/>
    <x v="0"/>
    <x v="0"/>
    <x v="0"/>
    <x v="0"/>
    <x v="0"/>
    <x v="0"/>
    <x v="0"/>
    <x v="0"/>
    <x v="0"/>
    <n v="30"/>
    <x v="2"/>
    <n v="32"/>
    <s v="Promoción y asistencia social"/>
    <n v="0"/>
    <s v="-"/>
    <n v="5"/>
    <s v="TRANSFERENCIAS"/>
    <s v="5.01"/>
    <s v="Transferencias al sector privado para financiar gastos corrientes"/>
    <s v="5.01.06"/>
    <s v="Transferencias para actividades científicas y académicas"/>
    <s v="5.01.06.02"/>
    <x v="37"/>
    <n v="1800000"/>
    <s v="00.0.0.999"/>
    <s v="Tesoro Provincial"/>
    <x v="3"/>
    <x v="3"/>
    <s v="15.-11.-1.0.0.0.-5.01.06.02"/>
    <x v="0"/>
    <x v="3"/>
    <n v="11"/>
    <n v="1"/>
    <n v="0"/>
    <n v="0"/>
    <n v="0"/>
    <x v="41"/>
  </r>
  <r>
    <n v="2021"/>
    <x v="3"/>
    <s v="DesSoc"/>
    <x v="3"/>
    <s v="Administracion Central"/>
    <s v="1 - Gastos corrientes"/>
    <s v="7 - Transferencias corrientes"/>
    <x v="0"/>
    <x v="0"/>
    <x v="0"/>
    <x v="0"/>
    <x v="0"/>
    <x v="0"/>
    <x v="0"/>
    <x v="0"/>
    <x v="0"/>
    <x v="0"/>
    <n v="30"/>
    <x v="2"/>
    <n v="32"/>
    <s v="Promoción y asistencia social"/>
    <n v="0"/>
    <s v="-"/>
    <n v="5"/>
    <s v="TRANSFERENCIAS"/>
    <s v="5.01"/>
    <s v="Transferencias al sector privado para financiar gastos corrientes"/>
    <s v="5.01.06"/>
    <s v="Transferencias para actividades científicas y académicas"/>
    <s v="5.01.06.04"/>
    <x v="38"/>
    <n v="2800000"/>
    <s v="00.0.0.999"/>
    <s v="Tesoro Provincial"/>
    <x v="3"/>
    <x v="3"/>
    <s v="15.-11.-1.0.0.0.-5.01.06.04"/>
    <x v="0"/>
    <x v="3"/>
    <n v="11"/>
    <n v="1"/>
    <n v="0"/>
    <n v="0"/>
    <n v="0"/>
    <x v="42"/>
  </r>
  <r>
    <n v="2021"/>
    <x v="3"/>
    <s v="DesSoc"/>
    <x v="3"/>
    <s v="Administracion Central"/>
    <s v="1 - Gastos corrientes"/>
    <s v="7 - Transferencias corrientes"/>
    <x v="0"/>
    <x v="0"/>
    <x v="0"/>
    <x v="0"/>
    <x v="0"/>
    <x v="0"/>
    <x v="0"/>
    <x v="0"/>
    <x v="0"/>
    <x v="0"/>
    <n v="30"/>
    <x v="2"/>
    <n v="32"/>
    <s v="Promoción y asistencia social"/>
    <n v="0"/>
    <s v="-"/>
    <n v="5"/>
    <s v="TRANSFERENCIAS"/>
    <s v="5.01"/>
    <s v="Transferencias al sector privado para financiar gastos corrientes"/>
    <s v="5.01.07"/>
    <s v="Transferencias A Otras Instituciones Culturales Y Sociales Sin Fines De Lucro"/>
    <s v="5.01.07.10"/>
    <x v="39"/>
    <n v="65940000"/>
    <s v="00.0.0.999"/>
    <s v="Tesoro Provincial"/>
    <x v="3"/>
    <x v="3"/>
    <s v="15.-11.-1.0.0.0.-5.01.07.10"/>
    <x v="0"/>
    <x v="3"/>
    <n v="11"/>
    <n v="1"/>
    <n v="0"/>
    <n v="0"/>
    <n v="0"/>
    <x v="43"/>
  </r>
  <r>
    <n v="2021"/>
    <x v="3"/>
    <s v="DesSoc"/>
    <x v="3"/>
    <s v="Administracion Central"/>
    <s v="1 - Gastos corrientes"/>
    <s v="7 - Transferencias corrientes"/>
    <x v="0"/>
    <x v="0"/>
    <x v="0"/>
    <x v="0"/>
    <x v="0"/>
    <x v="0"/>
    <x v="0"/>
    <x v="0"/>
    <x v="0"/>
    <x v="0"/>
    <n v="30"/>
    <x v="2"/>
    <n v="32"/>
    <s v="Promoción y asistencia social"/>
    <n v="0"/>
    <s v="-"/>
    <n v="5"/>
    <s v="TRANSFERENCIAS"/>
    <s v="5.01"/>
    <s v="Transferencias al sector privado para financiar gastos corrientes"/>
    <s v="5.01.07"/>
    <s v="Transferencias A Otras Instituciones Culturales Y Sociales Sin Fines De Lucro"/>
    <s v="5.01.07.18"/>
    <x v="40"/>
    <n v="8064000"/>
    <s v="00.0.0.999"/>
    <s v="Tesoro Provincial"/>
    <x v="3"/>
    <x v="3"/>
    <s v="15.-11.-1.0.0.0.-5.01.07.18"/>
    <x v="0"/>
    <x v="3"/>
    <n v="11"/>
    <n v="1"/>
    <n v="0"/>
    <n v="0"/>
    <n v="0"/>
    <x v="44"/>
  </r>
  <r>
    <n v="2021"/>
    <x v="3"/>
    <s v="DesSoc"/>
    <x v="3"/>
    <s v="Administracion Central"/>
    <s v="2 - Gastos de capital"/>
    <s v="2 - Transferencias de capital"/>
    <x v="0"/>
    <x v="0"/>
    <x v="0"/>
    <x v="0"/>
    <x v="0"/>
    <x v="0"/>
    <x v="0"/>
    <x v="0"/>
    <x v="0"/>
    <x v="0"/>
    <n v="30"/>
    <x v="2"/>
    <n v="32"/>
    <s v="Promoción y asistencia social"/>
    <n v="0"/>
    <s v="-"/>
    <n v="5"/>
    <s v="TRANSFERENCIAS"/>
    <s v="5.02"/>
    <s v="Transferencias al sector privado para financiar gastos de capital"/>
    <s v="5.02.04"/>
    <s v="Transferencias A Otras Instituciones Culturales Y Sociales Sin Fines De Lucro"/>
    <s v="5.02.04.00"/>
    <x v="23"/>
    <n v="16380000"/>
    <s v="00.0.0.999"/>
    <s v="Tesoro Provincial"/>
    <x v="3"/>
    <x v="3"/>
    <s v="15.-11.-1.0.0.0.-5.02.04.00"/>
    <x v="0"/>
    <x v="3"/>
    <n v="11"/>
    <n v="1"/>
    <n v="0"/>
    <n v="0"/>
    <n v="0"/>
    <x v="27"/>
  </r>
  <r>
    <n v="2021"/>
    <x v="3"/>
    <s v="DesSoc"/>
    <x v="3"/>
    <s v="Administracion Central"/>
    <s v="1 - Gastos corrientes"/>
    <s v="7 - Transferencias corrientes"/>
    <x v="0"/>
    <x v="0"/>
    <x v="0"/>
    <x v="0"/>
    <x v="0"/>
    <x v="0"/>
    <x v="0"/>
    <x v="0"/>
    <x v="0"/>
    <x v="0"/>
    <n v="30"/>
    <x v="2"/>
    <n v="32"/>
    <s v="Promoción y asistencia social"/>
    <n v="0"/>
    <s v="-"/>
    <n v="5"/>
    <s v="TRANSFERENCIAS"/>
    <s v="5.07"/>
    <s v="Transferencias a instituciones provinciales y municipales para financiar gastos corrientes"/>
    <s v="5.07.05"/>
    <s v="Transferencias a otras instituciones públicas provinciales"/>
    <s v="5.07.05.04"/>
    <x v="41"/>
    <n v="227217125"/>
    <s v="00.0.0.999"/>
    <s v="Tesoro Provincial"/>
    <x v="3"/>
    <x v="3"/>
    <s v="15.-11.-1.0.0.0.-5.07.05.04"/>
    <x v="0"/>
    <x v="3"/>
    <n v="11"/>
    <n v="1"/>
    <n v="0"/>
    <n v="0"/>
    <n v="0"/>
    <x v="45"/>
  </r>
  <r>
    <n v="2021"/>
    <x v="3"/>
    <s v="DesSoc"/>
    <x v="3"/>
    <s v="Administracion Central"/>
    <s v="1 - Gastos corrientes"/>
    <s v="7 - Transferencias corrientes"/>
    <x v="0"/>
    <x v="0"/>
    <x v="0"/>
    <x v="0"/>
    <x v="0"/>
    <x v="0"/>
    <x v="0"/>
    <x v="0"/>
    <x v="0"/>
    <x v="0"/>
    <n v="30"/>
    <x v="2"/>
    <n v="32"/>
    <s v="Promoción y asistencia social"/>
    <n v="0"/>
    <s v="-"/>
    <n v="5"/>
    <s v="TRANSFERENCIAS"/>
    <s v="5.07"/>
    <s v="Transferencias a instituciones provinciales y municipales para financiar gastos corrientes"/>
    <s v="5.07.06"/>
    <s v="Transferencias a gobiernos municipales"/>
    <s v="5.07.06.02"/>
    <x v="18"/>
    <n v="9800000"/>
    <s v="00.0.0.999"/>
    <s v="Tesoro Provincial"/>
    <x v="3"/>
    <x v="3"/>
    <s v="15.-11.-1.0.0.0.-5.07.06.02"/>
    <x v="0"/>
    <x v="3"/>
    <n v="11"/>
    <n v="1"/>
    <n v="0"/>
    <n v="0"/>
    <n v="0"/>
    <x v="21"/>
  </r>
  <r>
    <n v="2021"/>
    <x v="3"/>
    <s v="DesSoc"/>
    <x v="3"/>
    <s v="Administracion Central"/>
    <s v="1 - Gastos corrientes"/>
    <s v="2 - Gastos de consumo"/>
    <x v="0"/>
    <x v="0"/>
    <x v="1"/>
    <x v="28"/>
    <x v="0"/>
    <x v="0"/>
    <x v="0"/>
    <x v="0"/>
    <x v="0"/>
    <x v="0"/>
    <n v="30"/>
    <x v="2"/>
    <n v="34"/>
    <s v="Educación y cultura"/>
    <n v="0"/>
    <s v="-"/>
    <n v="1"/>
    <s v="GASTOS EN PERSONAL "/>
    <s v="1.01"/>
    <s v="Personal permanente"/>
    <s v="1.01.01"/>
    <s v="Retribuciones del cargo"/>
    <s v="1.01.01.00"/>
    <x v="0"/>
    <n v="49125020"/>
    <s v="00.0.0.999"/>
    <s v="Tesoro Provincial"/>
    <x v="3"/>
    <x v="3"/>
    <s v="15.-11.-2.0.0.0.-1.01.01.00"/>
    <x v="2"/>
    <x v="3"/>
    <n v="11"/>
    <n v="2"/>
    <n v="0"/>
    <n v="0"/>
    <n v="0"/>
    <x v="0"/>
  </r>
  <r>
    <n v="2021"/>
    <x v="3"/>
    <s v="DesSoc"/>
    <x v="3"/>
    <s v="Administracion Central"/>
    <s v="1 - Gastos corrientes"/>
    <s v="2 - Gastos de consumo"/>
    <x v="0"/>
    <x v="0"/>
    <x v="1"/>
    <x v="28"/>
    <x v="0"/>
    <x v="0"/>
    <x v="0"/>
    <x v="0"/>
    <x v="0"/>
    <x v="0"/>
    <n v="30"/>
    <x v="2"/>
    <n v="34"/>
    <s v="Educación y cultura"/>
    <n v="0"/>
    <s v="-"/>
    <n v="1"/>
    <s v="GASTOS EN PERSONAL "/>
    <s v="1.01"/>
    <s v="Personal permanente"/>
    <s v="1.01.04"/>
    <s v="Sueldo anual complementario"/>
    <s v="1.01.04.00"/>
    <x v="1"/>
    <n v="4344054"/>
    <s v="00.0.0.999"/>
    <s v="Tesoro Provincial"/>
    <x v="3"/>
    <x v="3"/>
    <s v="15.-11.-2.0.0.0.-1.01.04.00"/>
    <x v="2"/>
    <x v="3"/>
    <n v="11"/>
    <n v="2"/>
    <n v="0"/>
    <n v="0"/>
    <n v="0"/>
    <x v="1"/>
  </r>
  <r>
    <n v="2021"/>
    <x v="3"/>
    <s v="DesSoc"/>
    <x v="3"/>
    <s v="Administracion Central"/>
    <s v="1 - Gastos corrientes"/>
    <s v="2 - Gastos de consumo"/>
    <x v="0"/>
    <x v="0"/>
    <x v="1"/>
    <x v="28"/>
    <x v="0"/>
    <x v="0"/>
    <x v="0"/>
    <x v="0"/>
    <x v="0"/>
    <x v="0"/>
    <n v="30"/>
    <x v="2"/>
    <n v="34"/>
    <s v="Educación y cultura"/>
    <n v="0"/>
    <s v="-"/>
    <n v="1"/>
    <s v="GASTOS EN PERSONAL "/>
    <s v="1.01"/>
    <s v="Personal permanente"/>
    <s v="1.01.06"/>
    <s v="Contribuciones patronales"/>
    <s v="1.01.06.00"/>
    <x v="2"/>
    <n v="12277060"/>
    <s v="00.0.0.999"/>
    <s v="Tesoro Provincial"/>
    <x v="3"/>
    <x v="3"/>
    <s v="15.-11.-2.0.0.0.-1.01.06.00"/>
    <x v="2"/>
    <x v="3"/>
    <n v="11"/>
    <n v="2"/>
    <n v="0"/>
    <n v="0"/>
    <n v="0"/>
    <x v="2"/>
  </r>
  <r>
    <n v="2021"/>
    <x v="3"/>
    <s v="DesSoc"/>
    <x v="3"/>
    <s v="Administracion Central"/>
    <s v="1 - Gastos corrientes"/>
    <s v="2 - Gastos de consumo"/>
    <x v="0"/>
    <x v="0"/>
    <x v="1"/>
    <x v="28"/>
    <x v="0"/>
    <x v="0"/>
    <x v="0"/>
    <x v="0"/>
    <x v="0"/>
    <x v="0"/>
    <n v="30"/>
    <x v="2"/>
    <n v="34"/>
    <s v="Educación y cultura"/>
    <n v="0"/>
    <s v="-"/>
    <n v="1"/>
    <s v="GASTOS EN PERSONAL "/>
    <s v="1.01"/>
    <s v="Personal permanente"/>
    <s v="1.01.07"/>
    <s v="Complementos"/>
    <s v="1.01.07.00"/>
    <x v="3"/>
    <n v="33032"/>
    <s v="00.0.0.999"/>
    <s v="Tesoro Provincial"/>
    <x v="3"/>
    <x v="3"/>
    <s v="15.-11.-2.0.0.0.-1.01.07.00"/>
    <x v="2"/>
    <x v="3"/>
    <n v="11"/>
    <n v="2"/>
    <n v="0"/>
    <n v="0"/>
    <n v="0"/>
    <x v="3"/>
  </r>
  <r>
    <n v="2021"/>
    <x v="3"/>
    <s v="DesSoc"/>
    <x v="3"/>
    <s v="Administracion Central"/>
    <s v="1 - Gastos corrientes"/>
    <s v="2 - Gastos de consumo"/>
    <x v="0"/>
    <x v="0"/>
    <x v="1"/>
    <x v="28"/>
    <x v="0"/>
    <x v="0"/>
    <x v="0"/>
    <x v="0"/>
    <x v="0"/>
    <x v="0"/>
    <n v="30"/>
    <x v="2"/>
    <n v="34"/>
    <s v="Educación y cultura"/>
    <n v="0"/>
    <s v="-"/>
    <n v="1"/>
    <s v="GASTOS EN PERSONAL "/>
    <s v="1.02"/>
    <s v="Personal temporario"/>
    <s v="1.02.01"/>
    <s v="Retribuciones del cargo"/>
    <s v="1.02.01.00"/>
    <x v="0"/>
    <n v="1347360"/>
    <s v="00.0.0.999"/>
    <s v="Tesoro Provincial"/>
    <x v="3"/>
    <x v="3"/>
    <s v="15.-11.-2.0.0.0.-1.02.01.00"/>
    <x v="2"/>
    <x v="3"/>
    <n v="11"/>
    <n v="2"/>
    <n v="0"/>
    <n v="0"/>
    <n v="0"/>
    <x v="4"/>
  </r>
  <r>
    <n v="2021"/>
    <x v="3"/>
    <s v="DesSoc"/>
    <x v="3"/>
    <s v="Administracion Central"/>
    <s v="1 - Gastos corrientes"/>
    <s v="2 - Gastos de consumo"/>
    <x v="0"/>
    <x v="0"/>
    <x v="1"/>
    <x v="28"/>
    <x v="0"/>
    <x v="0"/>
    <x v="0"/>
    <x v="0"/>
    <x v="0"/>
    <x v="0"/>
    <n v="30"/>
    <x v="2"/>
    <n v="34"/>
    <s v="Educación y cultura"/>
    <n v="0"/>
    <s v="-"/>
    <n v="1"/>
    <s v="GASTOS EN PERSONAL "/>
    <s v="1.02"/>
    <s v="Personal temporario"/>
    <s v="1.02.03"/>
    <s v="Sueldo anual complementario"/>
    <s v="1.02.03.00"/>
    <x v="1"/>
    <n v="55090"/>
    <s v="00.0.0.999"/>
    <s v="Tesoro Provincial"/>
    <x v="3"/>
    <x v="3"/>
    <s v="15.-11.-2.0.0.0.-1.02.03.00"/>
    <x v="2"/>
    <x v="3"/>
    <n v="11"/>
    <n v="2"/>
    <n v="0"/>
    <n v="0"/>
    <n v="0"/>
    <x v="5"/>
  </r>
  <r>
    <n v="2021"/>
    <x v="3"/>
    <s v="DesSoc"/>
    <x v="3"/>
    <s v="Administracion Central"/>
    <s v="1 - Gastos corrientes"/>
    <s v="2 - Gastos de consumo"/>
    <x v="0"/>
    <x v="0"/>
    <x v="1"/>
    <x v="28"/>
    <x v="0"/>
    <x v="0"/>
    <x v="0"/>
    <x v="0"/>
    <x v="0"/>
    <x v="0"/>
    <n v="30"/>
    <x v="2"/>
    <n v="34"/>
    <s v="Educación y cultura"/>
    <n v="0"/>
    <s v="-"/>
    <n v="1"/>
    <s v="GASTOS EN PERSONAL "/>
    <s v="1.02"/>
    <s v="Personal temporario"/>
    <s v="1.02.05"/>
    <s v="Contribuciones patronales"/>
    <s v="1.02.05.00"/>
    <x v="2"/>
    <n v="329918"/>
    <s v="00.0.0.999"/>
    <s v="Tesoro Provincial"/>
    <x v="3"/>
    <x v="3"/>
    <s v="15.-11.-2.0.0.0.-1.02.05.00"/>
    <x v="2"/>
    <x v="3"/>
    <n v="11"/>
    <n v="2"/>
    <n v="0"/>
    <n v="0"/>
    <n v="0"/>
    <x v="6"/>
  </r>
  <r>
    <n v="2021"/>
    <x v="3"/>
    <s v="DesSoc"/>
    <x v="3"/>
    <s v="Administracion Central"/>
    <s v="1 - Gastos corrientes"/>
    <s v="2 - Gastos de consumo"/>
    <x v="0"/>
    <x v="0"/>
    <x v="1"/>
    <x v="28"/>
    <x v="0"/>
    <x v="0"/>
    <x v="0"/>
    <x v="0"/>
    <x v="0"/>
    <x v="0"/>
    <n v="30"/>
    <x v="2"/>
    <n v="34"/>
    <s v="Educación y cultura"/>
    <n v="0"/>
    <s v="-"/>
    <n v="1"/>
    <s v="GASTOS EN PERSONAL "/>
    <s v="1.04"/>
    <s v="Asignaciones familiares"/>
    <s v="1.04.00"/>
    <s v="Asignaciones familiares"/>
    <s v="1.04.00.00"/>
    <x v="4"/>
    <n v="2140814"/>
    <s v="00.0.0.999"/>
    <s v="Tesoro Provincial"/>
    <x v="3"/>
    <x v="3"/>
    <s v="15.-11.-2.0.0.0.-1.04.00.00"/>
    <x v="2"/>
    <x v="3"/>
    <n v="11"/>
    <n v="2"/>
    <n v="0"/>
    <n v="0"/>
    <n v="0"/>
    <x v="7"/>
  </r>
  <r>
    <n v="2021"/>
    <x v="3"/>
    <s v="DesSoc"/>
    <x v="3"/>
    <s v="Administracion Central"/>
    <s v="1 - Gastos corrientes"/>
    <s v="2 - Gastos de consumo"/>
    <x v="0"/>
    <x v="0"/>
    <x v="1"/>
    <x v="28"/>
    <x v="0"/>
    <x v="0"/>
    <x v="0"/>
    <x v="0"/>
    <x v="0"/>
    <x v="0"/>
    <n v="30"/>
    <x v="2"/>
    <n v="34"/>
    <s v="Educación y cultura"/>
    <n v="0"/>
    <s v="-"/>
    <n v="1"/>
    <s v="GASTOS EN PERSONAL "/>
    <s v="1.06"/>
    <s v="Beneficios y compensaciones"/>
    <s v="1.06.00"/>
    <s v="Beneficios y compensaciones"/>
    <s v="1.06.00.00"/>
    <x v="6"/>
    <n v="333217"/>
    <s v="00.0.0.999"/>
    <s v="Tesoro Provincial"/>
    <x v="3"/>
    <x v="3"/>
    <s v="15.-11.-2.0.0.0.-1.06.00.00"/>
    <x v="2"/>
    <x v="3"/>
    <n v="11"/>
    <n v="2"/>
    <n v="0"/>
    <n v="0"/>
    <n v="0"/>
    <x v="9"/>
  </r>
  <r>
    <n v="2021"/>
    <x v="3"/>
    <s v="DesSoc"/>
    <x v="3"/>
    <s v="Administracion Central"/>
    <s v="1 - Gastos corrientes"/>
    <s v="2 - Gastos de consumo"/>
    <x v="0"/>
    <x v="0"/>
    <x v="1"/>
    <x v="28"/>
    <x v="0"/>
    <x v="0"/>
    <x v="0"/>
    <x v="0"/>
    <x v="0"/>
    <x v="0"/>
    <n v="30"/>
    <x v="2"/>
    <n v="34"/>
    <s v="Educación y cultura"/>
    <n v="0"/>
    <s v="-"/>
    <n v="2"/>
    <s v="BIENES DE CONSUMO"/>
    <s v="2.00"/>
    <s v="BIENES DE CONSUMO"/>
    <s v="2.00.00"/>
    <s v="BIENES DE CONSUMO"/>
    <s v="2.00.00.00"/>
    <x v="7"/>
    <n v="1873492"/>
    <s v="00.0.0.999"/>
    <s v="Tesoro Provincial"/>
    <x v="3"/>
    <x v="3"/>
    <s v="15.-11.-2.0.0.0.-2.00.00.00"/>
    <x v="2"/>
    <x v="3"/>
    <n v="11"/>
    <n v="2"/>
    <n v="0"/>
    <n v="0"/>
    <n v="0"/>
    <x v="10"/>
  </r>
  <r>
    <n v="2021"/>
    <x v="3"/>
    <s v="DesSoc"/>
    <x v="3"/>
    <s v="Administracion Central"/>
    <s v="1 - Gastos corrientes"/>
    <s v="2 - Gastos de consumo"/>
    <x v="0"/>
    <x v="0"/>
    <x v="1"/>
    <x v="28"/>
    <x v="0"/>
    <x v="0"/>
    <x v="0"/>
    <x v="0"/>
    <x v="0"/>
    <x v="0"/>
    <n v="30"/>
    <x v="2"/>
    <n v="34"/>
    <s v="Educación y cultura"/>
    <n v="0"/>
    <s v="-"/>
    <n v="3"/>
    <s v="SERVICIOS NO PERSONALES"/>
    <s v="3.00"/>
    <s v="SERVICIOS NO PERSONALES"/>
    <s v="3.00.00"/>
    <s v="SERVICIOS NO PERSONALES"/>
    <s v="3.00.00.00"/>
    <x v="8"/>
    <n v="2839200"/>
    <s v="00.0.0.999"/>
    <s v="Tesoro Provincial"/>
    <x v="3"/>
    <x v="3"/>
    <s v="15.-11.-2.0.0.0.-3.00.00.00"/>
    <x v="2"/>
    <x v="3"/>
    <n v="11"/>
    <n v="2"/>
    <n v="0"/>
    <n v="0"/>
    <n v="0"/>
    <x v="11"/>
  </r>
  <r>
    <n v="2021"/>
    <x v="3"/>
    <s v="DesSoc"/>
    <x v="3"/>
    <s v="Administracion Central"/>
    <s v="2 - Gastos de capital"/>
    <s v="1 - Inversión real directa"/>
    <x v="0"/>
    <x v="0"/>
    <x v="1"/>
    <x v="28"/>
    <x v="0"/>
    <x v="0"/>
    <x v="1"/>
    <x v="1"/>
    <x v="0"/>
    <x v="0"/>
    <n v="30"/>
    <x v="2"/>
    <n v="34"/>
    <s v="Educación y cultura"/>
    <n v="0"/>
    <s v="-"/>
    <n v="4"/>
    <s v="BIENES DE USO"/>
    <s v="4.03"/>
    <s v="Maquinaria y equipo"/>
    <s v="4.03.00"/>
    <s v="Maquinaria y equipo"/>
    <s v="4.03.00.00"/>
    <x v="9"/>
    <n v="2243636"/>
    <s v="00.0.0.999"/>
    <s v="Tesoro Provincial"/>
    <x v="3"/>
    <x v="3"/>
    <s v="15.-11.-2.0.1.0.-4.03.00.00"/>
    <x v="3"/>
    <x v="3"/>
    <n v="11"/>
    <n v="2"/>
    <n v="0"/>
    <n v="1"/>
    <n v="0"/>
    <x v="12"/>
  </r>
  <r>
    <n v="2021"/>
    <x v="3"/>
    <s v="DesSoc"/>
    <x v="3"/>
    <s v="Administracion Central"/>
    <s v="1 - Gastos corrientes"/>
    <s v="7 - Transferencias corrientes"/>
    <x v="0"/>
    <x v="0"/>
    <x v="1"/>
    <x v="28"/>
    <x v="0"/>
    <x v="0"/>
    <x v="0"/>
    <x v="0"/>
    <x v="0"/>
    <x v="0"/>
    <n v="30"/>
    <x v="2"/>
    <n v="34"/>
    <s v="Educación y cultura"/>
    <n v="0"/>
    <s v="-"/>
    <n v="5"/>
    <s v="TRANSFERENCIAS"/>
    <s v="5.01"/>
    <s v="Transferencias al sector privado para financiar gastos corrientes"/>
    <s v="5.01.04"/>
    <s v="Ayudas sociales a personas"/>
    <s v="5.01.04.47"/>
    <x v="42"/>
    <n v="14080683"/>
    <s v="00.0.0.999"/>
    <s v="Tesoro Provincial"/>
    <x v="3"/>
    <x v="3"/>
    <s v="15.-11.-2.0.0.0.-5.01.04.47"/>
    <x v="2"/>
    <x v="3"/>
    <n v="11"/>
    <n v="2"/>
    <n v="0"/>
    <n v="0"/>
    <n v="0"/>
    <x v="46"/>
  </r>
  <r>
    <n v="2021"/>
    <x v="3"/>
    <s v="DesSoc"/>
    <x v="3"/>
    <s v="Administracion Central"/>
    <s v="1 - Gastos corrientes"/>
    <s v="7 - Transferencias corrientes"/>
    <x v="0"/>
    <x v="0"/>
    <x v="1"/>
    <x v="28"/>
    <x v="0"/>
    <x v="0"/>
    <x v="0"/>
    <x v="0"/>
    <x v="0"/>
    <x v="0"/>
    <n v="30"/>
    <x v="2"/>
    <n v="34"/>
    <s v="Educación y cultura"/>
    <n v="0"/>
    <s v="-"/>
    <n v="5"/>
    <s v="TRANSFERENCIAS"/>
    <s v="5.01"/>
    <s v="Transferencias al sector privado para financiar gastos corrientes"/>
    <s v="5.01.06"/>
    <s v="Transferencias para actividades científicas y académicas"/>
    <s v="5.01.06.03"/>
    <x v="43"/>
    <n v="2100000"/>
    <s v="00.0.0.999"/>
    <s v="Tesoro Provincial"/>
    <x v="3"/>
    <x v="3"/>
    <s v="15.-11.-2.0.0.0.-5.01.06.03"/>
    <x v="2"/>
    <x v="3"/>
    <n v="11"/>
    <n v="2"/>
    <n v="0"/>
    <n v="0"/>
    <n v="0"/>
    <x v="47"/>
  </r>
  <r>
    <n v="2021"/>
    <x v="3"/>
    <s v="DesSoc"/>
    <x v="3"/>
    <s v="Administracion Central"/>
    <s v="1 - Gastos corrientes"/>
    <s v="7 - Transferencias corrientes"/>
    <x v="0"/>
    <x v="0"/>
    <x v="1"/>
    <x v="28"/>
    <x v="0"/>
    <x v="0"/>
    <x v="0"/>
    <x v="0"/>
    <x v="0"/>
    <x v="0"/>
    <n v="30"/>
    <x v="2"/>
    <n v="34"/>
    <s v="Educación y cultura"/>
    <n v="0"/>
    <s v="-"/>
    <n v="5"/>
    <s v="TRANSFERENCIAS"/>
    <s v="5.01"/>
    <s v="Transferencias al sector privado para financiar gastos corrientes"/>
    <s v="5.01.07"/>
    <s v="Transferencias A Otras Instituciones Culturales Y Sociales Sin Fines De Lucro"/>
    <s v="5.01.07.00"/>
    <x v="23"/>
    <n v="4200000"/>
    <s v="00.0.0.999"/>
    <s v="Tesoro Provincial"/>
    <x v="3"/>
    <x v="3"/>
    <s v="15.-11.-2.0.0.0.-5.01.07.00"/>
    <x v="2"/>
    <x v="3"/>
    <n v="11"/>
    <n v="2"/>
    <n v="0"/>
    <n v="0"/>
    <n v="0"/>
    <x v="48"/>
  </r>
  <r>
    <n v="2021"/>
    <x v="3"/>
    <s v="DesSoc"/>
    <x v="3"/>
    <s v="Administracion Central"/>
    <s v="1 - Gastos corrientes"/>
    <s v="7 - Transferencias corrientes"/>
    <x v="0"/>
    <x v="0"/>
    <x v="1"/>
    <x v="28"/>
    <x v="0"/>
    <x v="0"/>
    <x v="0"/>
    <x v="0"/>
    <x v="0"/>
    <x v="0"/>
    <n v="30"/>
    <x v="2"/>
    <n v="34"/>
    <s v="Educación y cultura"/>
    <n v="0"/>
    <s v="-"/>
    <n v="5"/>
    <s v="TRANSFERENCIAS"/>
    <s v="5.01"/>
    <s v="Transferencias al sector privado para financiar gastos corrientes"/>
    <s v="5.01.07"/>
    <s v="Transferencias A Otras Instituciones Culturales Y Sociales Sin Fines De Lucro"/>
    <s v="5.01.07.03"/>
    <x v="44"/>
    <n v="18144000"/>
    <s v="00.0.0.999"/>
    <s v="Tesoro Provincial"/>
    <x v="3"/>
    <x v="3"/>
    <s v="15.-11.-2.0.0.0.-5.01.07.03"/>
    <x v="2"/>
    <x v="3"/>
    <n v="11"/>
    <n v="2"/>
    <n v="0"/>
    <n v="0"/>
    <n v="0"/>
    <x v="49"/>
  </r>
  <r>
    <n v="2021"/>
    <x v="3"/>
    <s v="DesSoc"/>
    <x v="3"/>
    <s v="Administracion Central"/>
    <s v="1 - Gastos corrientes"/>
    <s v="7 - Transferencias corrientes"/>
    <x v="2"/>
    <x v="2"/>
    <x v="8"/>
    <x v="29"/>
    <x v="0"/>
    <x v="0"/>
    <x v="0"/>
    <x v="0"/>
    <x v="0"/>
    <x v="0"/>
    <n v="30"/>
    <x v="2"/>
    <n v="32"/>
    <s v="Promoción y asistencia social"/>
    <n v="0"/>
    <s v="-"/>
    <n v="5"/>
    <s v="TRANSFERENCIAS"/>
    <s v="5.07"/>
    <s v="Transferencias a instituciones provinciales y municipales para financiar gastos corrientes"/>
    <s v="5.07.05"/>
    <s v="Transferencias a otras instituciones públicas provinciales"/>
    <s v="5.07.05.04"/>
    <x v="41"/>
    <n v="131020790"/>
    <s v="17.2.1.003"/>
    <s v="Ministerio de Desarrollo Social"/>
    <x v="3"/>
    <x v="3"/>
    <s v="15.-14.-12.0.0.0.-5.07.05.04"/>
    <x v="15"/>
    <x v="3"/>
    <n v="14"/>
    <n v="12"/>
    <n v="0"/>
    <n v="0"/>
    <n v="0"/>
    <x v="45"/>
  </r>
  <r>
    <n v="2021"/>
    <x v="3"/>
    <s v="DesSoc"/>
    <x v="3"/>
    <s v="Administracion Central"/>
    <s v="1 - Gastos corrientes"/>
    <s v="7 - Transferencias corrientes"/>
    <x v="0"/>
    <x v="0"/>
    <x v="11"/>
    <x v="30"/>
    <x v="0"/>
    <x v="0"/>
    <x v="0"/>
    <x v="0"/>
    <x v="0"/>
    <x v="0"/>
    <n v="30"/>
    <x v="2"/>
    <n v="32"/>
    <s v="Promoción y asistencia social"/>
    <n v="0"/>
    <s v="-"/>
    <n v="5"/>
    <s v="TRANSFERENCIAS"/>
    <s v="5.01"/>
    <s v="Transferencias al sector privado para financiar gastos corrientes"/>
    <s v="5.01.04"/>
    <s v="Ayudas sociales a personas"/>
    <s v="5.01.04.11"/>
    <x v="45"/>
    <n v="1500000"/>
    <s v="00.0.0.999"/>
    <s v="Tesoro Provincial"/>
    <x v="3"/>
    <x v="3"/>
    <s v="15.-11.-16.0.0.0.-5.01.04.11"/>
    <x v="19"/>
    <x v="3"/>
    <n v="11"/>
    <n v="16"/>
    <n v="0"/>
    <n v="0"/>
    <n v="0"/>
    <x v="50"/>
  </r>
  <r>
    <n v="2021"/>
    <x v="3"/>
    <s v="DesSoc"/>
    <x v="3"/>
    <s v="Administracion Central"/>
    <s v="1 - Gastos corrientes"/>
    <s v="2 - Gastos de consumo"/>
    <x v="1"/>
    <x v="1"/>
    <x v="12"/>
    <x v="12"/>
    <x v="0"/>
    <x v="0"/>
    <x v="0"/>
    <x v="0"/>
    <x v="0"/>
    <x v="0"/>
    <n v="30"/>
    <x v="2"/>
    <n v="32"/>
    <s v="Promoción y asistencia social"/>
    <n v="0"/>
    <s v="-"/>
    <n v="2"/>
    <s v="BIENES DE CONSUMO"/>
    <s v="2.00"/>
    <s v="BIENES DE CONSUMO"/>
    <s v="2.00.00"/>
    <s v="BIENES DE CONSUMO"/>
    <s v="2.00.00.00"/>
    <x v="7"/>
    <n v="3904542"/>
    <s v="15.9.1.001"/>
    <s v="L.O.A.S"/>
    <x v="3"/>
    <x v="3"/>
    <s v="15.-13.-17.0.0.0.-2.00.00.00"/>
    <x v="20"/>
    <x v="3"/>
    <n v="13"/>
    <n v="17"/>
    <n v="0"/>
    <n v="0"/>
    <n v="0"/>
    <x v="10"/>
  </r>
  <r>
    <n v="2021"/>
    <x v="3"/>
    <s v="DesSoc"/>
    <x v="3"/>
    <s v="Administracion Central"/>
    <s v="1 - Gastos corrientes"/>
    <s v="2 - Gastos de consumo"/>
    <x v="1"/>
    <x v="1"/>
    <x v="12"/>
    <x v="12"/>
    <x v="0"/>
    <x v="0"/>
    <x v="0"/>
    <x v="0"/>
    <x v="0"/>
    <x v="0"/>
    <n v="30"/>
    <x v="2"/>
    <n v="32"/>
    <s v="Promoción y asistencia social"/>
    <n v="0"/>
    <s v="-"/>
    <n v="3"/>
    <s v="SERVICIOS NO PERSONALES"/>
    <s v="3.00"/>
    <s v="SERVICIOS NO PERSONALES"/>
    <s v="3.00.00"/>
    <s v="SERVICIOS NO PERSONALES"/>
    <s v="3.00.00.00"/>
    <x v="8"/>
    <n v="831058"/>
    <s v="15.9.1.001"/>
    <s v="L.O.A.S"/>
    <x v="3"/>
    <x v="3"/>
    <s v="15.-13.-17.0.0.0.-3.00.00.00"/>
    <x v="20"/>
    <x v="3"/>
    <n v="13"/>
    <n v="17"/>
    <n v="0"/>
    <n v="0"/>
    <n v="0"/>
    <x v="11"/>
  </r>
  <r>
    <n v="2021"/>
    <x v="3"/>
    <s v="DesSoc"/>
    <x v="3"/>
    <s v="Administracion Central"/>
    <s v="2 - Gastos de capital"/>
    <s v="1 - Inversión real directa"/>
    <x v="1"/>
    <x v="1"/>
    <x v="12"/>
    <x v="12"/>
    <x v="0"/>
    <x v="0"/>
    <x v="1"/>
    <x v="1"/>
    <x v="0"/>
    <x v="0"/>
    <n v="30"/>
    <x v="2"/>
    <n v="32"/>
    <s v="Promoción y asistencia social"/>
    <n v="0"/>
    <s v="-"/>
    <n v="4"/>
    <s v="BIENES DE USO"/>
    <s v="4.03"/>
    <s v="Maquinaria y equipo"/>
    <s v="4.03.00"/>
    <s v="Maquinaria y equipo"/>
    <s v="4.03.00.00"/>
    <x v="9"/>
    <n v="1063882"/>
    <s v="15.9.1.001"/>
    <s v="L.O.A.S"/>
    <x v="3"/>
    <x v="3"/>
    <s v="15.-13.-17.0.1.0.-4.03.00.00"/>
    <x v="21"/>
    <x v="3"/>
    <n v="13"/>
    <n v="17"/>
    <n v="0"/>
    <n v="1"/>
    <n v="0"/>
    <x v="12"/>
  </r>
  <r>
    <n v="2021"/>
    <x v="3"/>
    <s v="DesSoc"/>
    <x v="3"/>
    <s v="Administracion Central"/>
    <s v="1 - Gastos corrientes"/>
    <s v="7 - Transferencias corrientes"/>
    <x v="1"/>
    <x v="1"/>
    <x v="12"/>
    <x v="12"/>
    <x v="0"/>
    <x v="0"/>
    <x v="0"/>
    <x v="0"/>
    <x v="0"/>
    <x v="0"/>
    <n v="30"/>
    <x v="2"/>
    <n v="32"/>
    <s v="Promoción y asistencia social"/>
    <n v="0"/>
    <s v="-"/>
    <n v="5"/>
    <s v="TRANSFERENCIAS"/>
    <s v="5.01"/>
    <s v="Transferencias al sector privado para financiar gastos corrientes"/>
    <s v="5.01.04"/>
    <s v="Ayudas sociales a personas"/>
    <s v="5.01.04.07"/>
    <x v="30"/>
    <n v="42227249"/>
    <s v="15.9.2.003"/>
    <s v="ISPRO "/>
    <x v="3"/>
    <x v="3"/>
    <s v="15.-13.-17.0.0.0.-5.01.04.07"/>
    <x v="20"/>
    <x v="3"/>
    <n v="13"/>
    <n v="17"/>
    <n v="0"/>
    <n v="0"/>
    <n v="0"/>
    <x v="34"/>
  </r>
  <r>
    <n v="2021"/>
    <x v="3"/>
    <s v="DesSoc"/>
    <x v="3"/>
    <s v="Administracion Central"/>
    <s v="1 - Gastos corrientes"/>
    <s v="7 - Transferencias corrientes"/>
    <x v="1"/>
    <x v="1"/>
    <x v="12"/>
    <x v="12"/>
    <x v="0"/>
    <x v="0"/>
    <x v="0"/>
    <x v="0"/>
    <x v="0"/>
    <x v="0"/>
    <n v="30"/>
    <x v="2"/>
    <n v="32"/>
    <s v="Promoción y asistencia social"/>
    <n v="0"/>
    <s v="-"/>
    <n v="5"/>
    <s v="TRANSFERENCIAS"/>
    <s v="5.01"/>
    <s v="Transferencias al sector privado para financiar gastos corrientes"/>
    <s v="5.01.04"/>
    <s v="Ayudas sociales a personas"/>
    <s v="5.01.04.07"/>
    <x v="30"/>
    <n v="50256550"/>
    <s v="15.9.1.001"/>
    <s v="L.O.A.S"/>
    <x v="3"/>
    <x v="3"/>
    <s v="15.-13.-17.0.0.0.-5.01.04.07"/>
    <x v="20"/>
    <x v="3"/>
    <n v="13"/>
    <n v="17"/>
    <n v="0"/>
    <n v="0"/>
    <n v="0"/>
    <x v="34"/>
  </r>
  <r>
    <n v="2021"/>
    <x v="3"/>
    <s v="DesSoc"/>
    <x v="3"/>
    <s v="Administracion Central"/>
    <s v="1 - Gastos corrientes"/>
    <s v="7 - Transferencias corrientes"/>
    <x v="1"/>
    <x v="1"/>
    <x v="12"/>
    <x v="12"/>
    <x v="0"/>
    <x v="0"/>
    <x v="0"/>
    <x v="0"/>
    <x v="0"/>
    <x v="0"/>
    <n v="30"/>
    <x v="2"/>
    <n v="32"/>
    <s v="Promoción y asistencia social"/>
    <n v="0"/>
    <s v="-"/>
    <n v="5"/>
    <s v="TRANSFERENCIAS"/>
    <s v="5.01"/>
    <s v="Transferencias al sector privado para financiar gastos corrientes"/>
    <s v="5.01.04"/>
    <s v="Ayudas sociales a personas"/>
    <s v="5.01.04.98"/>
    <x v="35"/>
    <n v="37188341"/>
    <s v="15.9.1.001"/>
    <s v="L.O.A.S"/>
    <x v="3"/>
    <x v="3"/>
    <s v="15.-13.-17.0.0.0.-5.01.04.98"/>
    <x v="20"/>
    <x v="3"/>
    <n v="13"/>
    <n v="17"/>
    <n v="0"/>
    <n v="0"/>
    <n v="0"/>
    <x v="39"/>
  </r>
  <r>
    <n v="2021"/>
    <x v="3"/>
    <s v="DesSoc"/>
    <x v="3"/>
    <s v="Administracion Central"/>
    <s v="2 - Gastos de capital"/>
    <s v="2 - Transferencias de capital"/>
    <x v="1"/>
    <x v="1"/>
    <x v="12"/>
    <x v="12"/>
    <x v="0"/>
    <x v="0"/>
    <x v="0"/>
    <x v="0"/>
    <x v="0"/>
    <x v="0"/>
    <n v="30"/>
    <x v="2"/>
    <n v="32"/>
    <s v="Promoción y asistencia social"/>
    <n v="0"/>
    <s v="-"/>
    <n v="5"/>
    <s v="TRANSFERENCIAS"/>
    <s v="5.02"/>
    <s v="Transferencias al sector privado para financiar gastos de capital"/>
    <s v="5.02.01"/>
    <s v="Transferencias a personas"/>
    <s v="5.02.01.00"/>
    <x v="46"/>
    <n v="1272234"/>
    <s v="15.9.1.001"/>
    <s v="L.O.A.S"/>
    <x v="3"/>
    <x v="3"/>
    <s v="15.-13.-17.0.0.0.-5.02.01.00"/>
    <x v="20"/>
    <x v="3"/>
    <n v="13"/>
    <n v="17"/>
    <n v="0"/>
    <n v="0"/>
    <n v="0"/>
    <x v="51"/>
  </r>
  <r>
    <n v="2021"/>
    <x v="3"/>
    <s v="DesSoc"/>
    <x v="3"/>
    <s v="Administracion Central"/>
    <s v="1 - Gastos corrientes"/>
    <s v="7 - Transferencias corrientes"/>
    <x v="1"/>
    <x v="1"/>
    <x v="12"/>
    <x v="12"/>
    <x v="1"/>
    <x v="1"/>
    <x v="0"/>
    <x v="0"/>
    <x v="0"/>
    <x v="0"/>
    <n v="30"/>
    <x v="2"/>
    <n v="32"/>
    <s v="Promoción y asistencia social"/>
    <n v="0"/>
    <s v="-"/>
    <n v="5"/>
    <s v="TRANSFERENCIAS"/>
    <s v="5.07"/>
    <s v="Transferencias a instituciones provinciales y municipales para financiar gastos corrientes"/>
    <s v="5.07.06"/>
    <s v="Transferencias a gobiernos municipales"/>
    <s v="5.07.06.02"/>
    <x v="18"/>
    <n v="28602524"/>
    <s v="15.9.1.001"/>
    <s v="L.O.A.S"/>
    <x v="3"/>
    <x v="3"/>
    <s v="15.-13.-17.1.0.0.-5.07.06.02"/>
    <x v="52"/>
    <x v="3"/>
    <n v="13"/>
    <n v="17"/>
    <n v="1"/>
    <n v="0"/>
    <n v="0"/>
    <x v="21"/>
  </r>
  <r>
    <n v="2021"/>
    <x v="3"/>
    <s v="DesSoc"/>
    <x v="3"/>
    <s v="Administracion Central"/>
    <s v="1 - Gastos corrientes"/>
    <s v="2 - Gastos de consumo"/>
    <x v="1"/>
    <x v="1"/>
    <x v="13"/>
    <x v="31"/>
    <x v="0"/>
    <x v="0"/>
    <x v="0"/>
    <x v="0"/>
    <x v="0"/>
    <x v="0"/>
    <n v="30"/>
    <x v="2"/>
    <n v="32"/>
    <s v="Promoción y asistencia social"/>
    <n v="0"/>
    <s v="-"/>
    <n v="2"/>
    <s v="BIENES DE CONSUMO"/>
    <s v="2.00"/>
    <s v="BIENES DE CONSUMO"/>
    <s v="2.00.00"/>
    <s v="BIENES DE CONSUMO"/>
    <s v="2.00.00.00"/>
    <x v="7"/>
    <n v="2594379"/>
    <s v="12.6.1.001"/>
    <s v="Multas Ministerio de Trabajo"/>
    <x v="3"/>
    <x v="3"/>
    <s v="15.-13.-18.0.0.0.-2.00.00.00"/>
    <x v="22"/>
    <x v="3"/>
    <n v="13"/>
    <n v="18"/>
    <n v="0"/>
    <n v="0"/>
    <n v="0"/>
    <x v="10"/>
  </r>
  <r>
    <n v="2021"/>
    <x v="3"/>
    <s v="DesSoc"/>
    <x v="3"/>
    <s v="Administracion Central"/>
    <s v="1 - Gastos corrientes"/>
    <s v="2 - Gastos de consumo"/>
    <x v="1"/>
    <x v="1"/>
    <x v="13"/>
    <x v="31"/>
    <x v="0"/>
    <x v="0"/>
    <x v="0"/>
    <x v="0"/>
    <x v="0"/>
    <x v="0"/>
    <n v="30"/>
    <x v="2"/>
    <n v="32"/>
    <s v="Promoción y asistencia social"/>
    <n v="0"/>
    <s v="-"/>
    <n v="3"/>
    <s v="SERVICIOS NO PERSONALES"/>
    <s v="3.00"/>
    <s v="SERVICIOS NO PERSONALES"/>
    <s v="3.00.00"/>
    <s v="SERVICIOS NO PERSONALES"/>
    <s v="3.00.00.00"/>
    <x v="8"/>
    <n v="2594379"/>
    <s v="12.6.1.001"/>
    <s v="Multas Ministerio de Trabajo"/>
    <x v="3"/>
    <x v="3"/>
    <s v="15.-13.-18.0.0.0.-3.00.00.00"/>
    <x v="22"/>
    <x v="3"/>
    <n v="13"/>
    <n v="18"/>
    <n v="0"/>
    <n v="0"/>
    <n v="0"/>
    <x v="11"/>
  </r>
  <r>
    <n v="2021"/>
    <x v="3"/>
    <s v="DesSoc"/>
    <x v="3"/>
    <s v="Administracion Central"/>
    <s v="2 - Gastos de capital"/>
    <s v="1 - Inversión real directa"/>
    <x v="1"/>
    <x v="1"/>
    <x v="13"/>
    <x v="31"/>
    <x v="0"/>
    <x v="0"/>
    <x v="1"/>
    <x v="1"/>
    <x v="0"/>
    <x v="0"/>
    <n v="30"/>
    <x v="2"/>
    <n v="32"/>
    <s v="Promoción y asistencia social"/>
    <n v="0"/>
    <s v="-"/>
    <n v="4"/>
    <s v="BIENES DE USO"/>
    <s v="4.03"/>
    <s v="Maquinaria y equipo"/>
    <s v="4.03.00"/>
    <s v="Maquinaria y equipo"/>
    <s v="4.03.00.00"/>
    <x v="9"/>
    <n v="1919840"/>
    <s v="12.6.1.001"/>
    <s v="Multas Ministerio de Trabajo"/>
    <x v="3"/>
    <x v="3"/>
    <s v="15.-13.-18.0.1.0.-4.03.00.00"/>
    <x v="23"/>
    <x v="3"/>
    <n v="13"/>
    <n v="18"/>
    <n v="0"/>
    <n v="1"/>
    <n v="0"/>
    <x v="12"/>
  </r>
  <r>
    <n v="2021"/>
    <x v="3"/>
    <s v="DesSoc"/>
    <x v="3"/>
    <s v="Administracion Central"/>
    <s v="1 - Gastos corrientes"/>
    <s v="2 - Gastos de consumo"/>
    <x v="1"/>
    <x v="1"/>
    <x v="17"/>
    <x v="32"/>
    <x v="0"/>
    <x v="0"/>
    <x v="0"/>
    <x v="0"/>
    <x v="0"/>
    <x v="0"/>
    <n v="30"/>
    <x v="2"/>
    <n v="32"/>
    <s v="Promoción y asistencia social"/>
    <n v="0"/>
    <s v="-"/>
    <n v="3"/>
    <s v="SERVICIOS NO PERSONALES"/>
    <s v="3.00"/>
    <s v="SERVICIOS NO PERSONALES"/>
    <s v="3.00.00"/>
    <s v="SERVICIOS NO PERSONALES"/>
    <s v="3.00.00.00"/>
    <x v="8"/>
    <n v="6173146"/>
    <s v="11.7.1.002"/>
    <s v="Otros Tributos de Origen Nacional Ley Nº 23.548 Coparticipac"/>
    <x v="3"/>
    <x v="3"/>
    <s v="15.-13.-23.0.0.0.-3.00.00.00"/>
    <x v="30"/>
    <x v="3"/>
    <n v="13"/>
    <n v="23"/>
    <n v="0"/>
    <n v="0"/>
    <n v="0"/>
    <x v="11"/>
  </r>
  <r>
    <n v="2021"/>
    <x v="3"/>
    <s v="DesSoc"/>
    <x v="3"/>
    <s v="Administracion Central"/>
    <s v="1 - Gastos corrientes"/>
    <s v="7 - Transferencias corrientes"/>
    <x v="2"/>
    <x v="2"/>
    <x v="28"/>
    <x v="33"/>
    <x v="0"/>
    <x v="0"/>
    <x v="0"/>
    <x v="0"/>
    <x v="0"/>
    <x v="0"/>
    <n v="30"/>
    <x v="2"/>
    <n v="32"/>
    <s v="Promoción y asistencia social"/>
    <n v="0"/>
    <s v="-"/>
    <n v="5"/>
    <s v="TRANSFERENCIAS"/>
    <s v="5.01"/>
    <s v="Transferencias al sector privado para financiar gastos corrientes"/>
    <s v="5.01.04"/>
    <s v="Ayudas sociales a personas"/>
    <s v="5.01.04.98"/>
    <x v="35"/>
    <n v="300768125"/>
    <s v="17.2.1.003"/>
    <s v="Ministerio de Desarrollo Social"/>
    <x v="3"/>
    <x v="3"/>
    <s v="15.-14.-25.0.0.0.-5.01.04.98"/>
    <x v="53"/>
    <x v="3"/>
    <n v="14"/>
    <n v="25"/>
    <n v="0"/>
    <n v="0"/>
    <n v="0"/>
    <x v="39"/>
  </r>
  <r>
    <n v="2021"/>
    <x v="3"/>
    <s v="DesSoc"/>
    <x v="3"/>
    <s v="Administracion Central"/>
    <s v="1 - Gastos corrientes"/>
    <s v="7 - Transferencias corrientes"/>
    <x v="2"/>
    <x v="2"/>
    <x v="29"/>
    <x v="34"/>
    <x v="0"/>
    <x v="0"/>
    <x v="0"/>
    <x v="0"/>
    <x v="0"/>
    <x v="0"/>
    <n v="30"/>
    <x v="2"/>
    <n v="32"/>
    <s v="Promoción y asistencia social"/>
    <n v="0"/>
    <s v="-"/>
    <n v="5"/>
    <s v="TRANSFERENCIAS"/>
    <s v="5.01"/>
    <s v="Transferencias al sector privado para financiar gastos corrientes"/>
    <s v="5.01.04"/>
    <s v="Ayudas sociales a personas"/>
    <s v="5.01.04.98"/>
    <x v="35"/>
    <n v="10752000"/>
    <s v="17.2.1.003"/>
    <s v="Ministerio de Desarrollo Social"/>
    <x v="3"/>
    <x v="3"/>
    <s v="15.-14.-26.0.0.0.-5.01.04.98"/>
    <x v="54"/>
    <x v="3"/>
    <n v="14"/>
    <n v="26"/>
    <n v="0"/>
    <n v="0"/>
    <n v="0"/>
    <x v="39"/>
  </r>
  <r>
    <n v="2021"/>
    <x v="4"/>
    <s v="MTESS"/>
    <x v="4"/>
    <s v="Administracion Central"/>
    <s v="1 - Gastos corrientes"/>
    <s v="2 - Gastos de consumo"/>
    <x v="0"/>
    <x v="0"/>
    <x v="0"/>
    <x v="0"/>
    <x v="0"/>
    <x v="0"/>
    <x v="0"/>
    <x v="0"/>
    <x v="0"/>
    <x v="0"/>
    <n v="30"/>
    <x v="2"/>
    <n v="36"/>
    <s v="Trabajo"/>
    <n v="0"/>
    <s v="-"/>
    <n v="1"/>
    <s v="GASTOS EN PERSONAL "/>
    <s v="1.01"/>
    <s v="Personal permanente"/>
    <s v="1.01.01"/>
    <s v="Retribuciones del cargo"/>
    <s v="1.01.01.00"/>
    <x v="0"/>
    <n v="105897135"/>
    <s v="00.0.0.999"/>
    <s v="Tesoro Provincial"/>
    <x v="4"/>
    <x v="4"/>
    <s v="16.-11.-1.0.0.0.-1.01.01.00"/>
    <x v="0"/>
    <x v="4"/>
    <n v="11"/>
    <n v="1"/>
    <n v="0"/>
    <n v="0"/>
    <n v="0"/>
    <x v="0"/>
  </r>
  <r>
    <n v="2021"/>
    <x v="4"/>
    <s v="MTESS"/>
    <x v="4"/>
    <s v="Administracion Central"/>
    <s v="1 - Gastos corrientes"/>
    <s v="2 - Gastos de consumo"/>
    <x v="0"/>
    <x v="0"/>
    <x v="0"/>
    <x v="0"/>
    <x v="0"/>
    <x v="0"/>
    <x v="0"/>
    <x v="0"/>
    <x v="0"/>
    <x v="0"/>
    <n v="30"/>
    <x v="2"/>
    <n v="36"/>
    <s v="Trabajo"/>
    <n v="0"/>
    <s v="-"/>
    <n v="1"/>
    <s v="GASTOS EN PERSONAL "/>
    <s v="1.01"/>
    <s v="Personal permanente"/>
    <s v="1.01.04"/>
    <s v="Sueldo anual complementario"/>
    <s v="1.01.04.00"/>
    <x v="1"/>
    <n v="8851831"/>
    <s v="00.0.0.999"/>
    <s v="Tesoro Provincial"/>
    <x v="4"/>
    <x v="4"/>
    <s v="16.-11.-1.0.0.0.-1.01.04.00"/>
    <x v="0"/>
    <x v="4"/>
    <n v="11"/>
    <n v="1"/>
    <n v="0"/>
    <n v="0"/>
    <n v="0"/>
    <x v="1"/>
  </r>
  <r>
    <n v="2021"/>
    <x v="4"/>
    <s v="MTESS"/>
    <x v="4"/>
    <s v="Administracion Central"/>
    <s v="1 - Gastos corrientes"/>
    <s v="2 - Gastos de consumo"/>
    <x v="0"/>
    <x v="0"/>
    <x v="0"/>
    <x v="0"/>
    <x v="0"/>
    <x v="0"/>
    <x v="0"/>
    <x v="0"/>
    <x v="0"/>
    <x v="0"/>
    <n v="30"/>
    <x v="2"/>
    <n v="36"/>
    <s v="Trabajo"/>
    <n v="0"/>
    <s v="-"/>
    <n v="1"/>
    <s v="GASTOS EN PERSONAL "/>
    <s v="1.01"/>
    <s v="Personal permanente"/>
    <s v="1.01.06"/>
    <s v="Contribuciones patronales"/>
    <s v="1.01.06.00"/>
    <x v="2"/>
    <n v="25905903"/>
    <s v="00.0.0.999"/>
    <s v="Tesoro Provincial"/>
    <x v="4"/>
    <x v="4"/>
    <s v="16.-11.-1.0.0.0.-1.01.06.00"/>
    <x v="0"/>
    <x v="4"/>
    <n v="11"/>
    <n v="1"/>
    <n v="0"/>
    <n v="0"/>
    <n v="0"/>
    <x v="2"/>
  </r>
  <r>
    <n v="2021"/>
    <x v="4"/>
    <s v="MTESS"/>
    <x v="4"/>
    <s v="Administracion Central"/>
    <s v="1 - Gastos corrientes"/>
    <s v="2 - Gastos de consumo"/>
    <x v="0"/>
    <x v="0"/>
    <x v="0"/>
    <x v="0"/>
    <x v="0"/>
    <x v="0"/>
    <x v="0"/>
    <x v="0"/>
    <x v="0"/>
    <x v="0"/>
    <n v="30"/>
    <x v="2"/>
    <n v="36"/>
    <s v="Trabajo"/>
    <n v="0"/>
    <s v="-"/>
    <n v="1"/>
    <s v="GASTOS EN PERSONAL "/>
    <s v="1.01"/>
    <s v="Personal permanente"/>
    <s v="1.01.07"/>
    <s v="Complementos"/>
    <s v="1.01.07.00"/>
    <x v="3"/>
    <n v="477129"/>
    <s v="00.0.0.999"/>
    <s v="Tesoro Provincial"/>
    <x v="4"/>
    <x v="4"/>
    <s v="16.-11.-1.0.0.0.-1.01.07.00"/>
    <x v="0"/>
    <x v="4"/>
    <n v="11"/>
    <n v="1"/>
    <n v="0"/>
    <n v="0"/>
    <n v="0"/>
    <x v="3"/>
  </r>
  <r>
    <n v="2021"/>
    <x v="4"/>
    <s v="MTESS"/>
    <x v="4"/>
    <s v="Administracion Central"/>
    <s v="1 - Gastos corrientes"/>
    <s v="2 - Gastos de consumo"/>
    <x v="0"/>
    <x v="0"/>
    <x v="0"/>
    <x v="0"/>
    <x v="0"/>
    <x v="0"/>
    <x v="0"/>
    <x v="0"/>
    <x v="0"/>
    <x v="0"/>
    <n v="30"/>
    <x v="2"/>
    <n v="36"/>
    <s v="Trabajo"/>
    <n v="0"/>
    <s v="-"/>
    <n v="1"/>
    <s v="GASTOS EN PERSONAL "/>
    <s v="1.02"/>
    <s v="Personal temporario"/>
    <s v="1.02.01"/>
    <s v="Retribuciones del cargo"/>
    <s v="1.02.01.00"/>
    <x v="0"/>
    <n v="7274628"/>
    <s v="00.0.0.999"/>
    <s v="Tesoro Provincial"/>
    <x v="4"/>
    <x v="4"/>
    <s v="16.-11.-1.0.0.0.-1.02.01.00"/>
    <x v="0"/>
    <x v="4"/>
    <n v="11"/>
    <n v="1"/>
    <n v="0"/>
    <n v="0"/>
    <n v="0"/>
    <x v="4"/>
  </r>
  <r>
    <n v="2021"/>
    <x v="4"/>
    <s v="MTESS"/>
    <x v="4"/>
    <s v="Administracion Central"/>
    <s v="1 - Gastos corrientes"/>
    <s v="2 - Gastos de consumo"/>
    <x v="0"/>
    <x v="0"/>
    <x v="0"/>
    <x v="0"/>
    <x v="0"/>
    <x v="0"/>
    <x v="0"/>
    <x v="0"/>
    <x v="0"/>
    <x v="0"/>
    <n v="30"/>
    <x v="2"/>
    <n v="36"/>
    <s v="Trabajo"/>
    <n v="0"/>
    <s v="-"/>
    <n v="1"/>
    <s v="GASTOS EN PERSONAL "/>
    <s v="1.02"/>
    <s v="Personal temporario"/>
    <s v="1.02.03"/>
    <s v="Sueldo anual complementario"/>
    <s v="1.02.03.00"/>
    <x v="1"/>
    <n v="561171"/>
    <s v="00.0.0.999"/>
    <s v="Tesoro Provincial"/>
    <x v="4"/>
    <x v="4"/>
    <s v="16.-11.-1.0.0.0.-1.02.03.00"/>
    <x v="0"/>
    <x v="4"/>
    <n v="11"/>
    <n v="1"/>
    <n v="0"/>
    <n v="0"/>
    <n v="0"/>
    <x v="5"/>
  </r>
  <r>
    <n v="2021"/>
    <x v="4"/>
    <s v="MTESS"/>
    <x v="4"/>
    <s v="Administracion Central"/>
    <s v="1 - Gastos corrientes"/>
    <s v="2 - Gastos de consumo"/>
    <x v="0"/>
    <x v="0"/>
    <x v="0"/>
    <x v="0"/>
    <x v="0"/>
    <x v="0"/>
    <x v="0"/>
    <x v="0"/>
    <x v="0"/>
    <x v="0"/>
    <n v="30"/>
    <x v="2"/>
    <n v="36"/>
    <s v="Trabajo"/>
    <n v="0"/>
    <s v="-"/>
    <n v="1"/>
    <s v="GASTOS EN PERSONAL "/>
    <s v="1.02"/>
    <s v="Personal temporario"/>
    <s v="1.02.05"/>
    <s v="Contribuciones patronales"/>
    <s v="1.02.05.00"/>
    <x v="2"/>
    <n v="1647629"/>
    <s v="00.0.0.999"/>
    <s v="Tesoro Provincial"/>
    <x v="4"/>
    <x v="4"/>
    <s v="16.-11.-1.0.0.0.-1.02.05.00"/>
    <x v="0"/>
    <x v="4"/>
    <n v="11"/>
    <n v="1"/>
    <n v="0"/>
    <n v="0"/>
    <n v="0"/>
    <x v="6"/>
  </r>
  <r>
    <n v="2021"/>
    <x v="4"/>
    <s v="MTESS"/>
    <x v="4"/>
    <s v="Administracion Central"/>
    <s v="1 - Gastos corrientes"/>
    <s v="2 - Gastos de consumo"/>
    <x v="0"/>
    <x v="0"/>
    <x v="0"/>
    <x v="0"/>
    <x v="0"/>
    <x v="0"/>
    <x v="0"/>
    <x v="0"/>
    <x v="0"/>
    <x v="0"/>
    <n v="30"/>
    <x v="2"/>
    <n v="36"/>
    <s v="Trabajo"/>
    <n v="0"/>
    <s v="-"/>
    <n v="1"/>
    <s v="GASTOS EN PERSONAL "/>
    <s v="1.04"/>
    <s v="Asignaciones familiares"/>
    <s v="1.04.00"/>
    <s v="Asignaciones familiares"/>
    <s v="1.04.00.00"/>
    <x v="4"/>
    <n v="5622240"/>
    <s v="00.0.0.999"/>
    <s v="Tesoro Provincial"/>
    <x v="4"/>
    <x v="4"/>
    <s v="16.-11.-1.0.0.0.-1.04.00.00"/>
    <x v="0"/>
    <x v="4"/>
    <n v="11"/>
    <n v="1"/>
    <n v="0"/>
    <n v="0"/>
    <n v="0"/>
    <x v="7"/>
  </r>
  <r>
    <n v="2021"/>
    <x v="4"/>
    <s v="MTESS"/>
    <x v="4"/>
    <s v="Administracion Central"/>
    <s v="1 - Gastos corrientes"/>
    <s v="2 - Gastos de consumo"/>
    <x v="0"/>
    <x v="0"/>
    <x v="0"/>
    <x v="0"/>
    <x v="0"/>
    <x v="0"/>
    <x v="0"/>
    <x v="0"/>
    <x v="0"/>
    <x v="0"/>
    <n v="30"/>
    <x v="2"/>
    <n v="36"/>
    <s v="Trabajo"/>
    <n v="0"/>
    <s v="-"/>
    <n v="2"/>
    <s v="BIENES DE CONSUMO"/>
    <s v="2.00"/>
    <s v="BIENES DE CONSUMO"/>
    <s v="2.00.00"/>
    <s v="BIENES DE CONSUMO"/>
    <s v="2.00.00.00"/>
    <x v="7"/>
    <n v="180000"/>
    <s v="00.0.0.999"/>
    <s v="Tesoro Provincial"/>
    <x v="4"/>
    <x v="4"/>
    <s v="16.-11.-1.0.0.0.-2.00.00.00"/>
    <x v="0"/>
    <x v="4"/>
    <n v="11"/>
    <n v="1"/>
    <n v="0"/>
    <n v="0"/>
    <n v="0"/>
    <x v="10"/>
  </r>
  <r>
    <n v="2021"/>
    <x v="4"/>
    <s v="MTESS"/>
    <x v="4"/>
    <s v="Administracion Central"/>
    <s v="1 - Gastos corrientes"/>
    <s v="2 - Gastos de consumo"/>
    <x v="0"/>
    <x v="0"/>
    <x v="0"/>
    <x v="0"/>
    <x v="0"/>
    <x v="0"/>
    <x v="0"/>
    <x v="0"/>
    <x v="0"/>
    <x v="0"/>
    <n v="30"/>
    <x v="2"/>
    <n v="36"/>
    <s v="Trabajo"/>
    <n v="0"/>
    <s v="-"/>
    <n v="3"/>
    <s v="SERVICIOS NO PERSONALES"/>
    <s v="3.00"/>
    <s v="SERVICIOS NO PERSONALES"/>
    <s v="3.00.00"/>
    <s v="SERVICIOS NO PERSONALES"/>
    <s v="3.00.00.00"/>
    <x v="8"/>
    <n v="2670000"/>
    <s v="00.0.0.999"/>
    <s v="Tesoro Provincial"/>
    <x v="4"/>
    <x v="4"/>
    <s v="16.-11.-1.0.0.0.-3.00.00.00"/>
    <x v="0"/>
    <x v="4"/>
    <n v="11"/>
    <n v="1"/>
    <n v="0"/>
    <n v="0"/>
    <n v="0"/>
    <x v="11"/>
  </r>
  <r>
    <n v="2021"/>
    <x v="4"/>
    <s v="MTESS"/>
    <x v="4"/>
    <s v="Administracion Central"/>
    <s v="1 - Gastos corrientes"/>
    <s v="7 - Transferencias corrientes"/>
    <x v="0"/>
    <x v="0"/>
    <x v="0"/>
    <x v="0"/>
    <x v="0"/>
    <x v="0"/>
    <x v="0"/>
    <x v="0"/>
    <x v="0"/>
    <x v="0"/>
    <n v="30"/>
    <x v="2"/>
    <n v="36"/>
    <s v="Trabajo"/>
    <n v="0"/>
    <s v="-"/>
    <n v="5"/>
    <s v="TRANSFERENCIAS"/>
    <s v="5.01"/>
    <s v="Transferencias al sector privado para financiar gastos corrientes"/>
    <s v="5.01.04"/>
    <s v="Ayudas sociales a personas"/>
    <s v="5.01.04.00"/>
    <x v="47"/>
    <n v="98000000"/>
    <s v="00.0.0.999"/>
    <s v="Tesoro Provincial"/>
    <x v="4"/>
    <x v="4"/>
    <s v="16.-11.-1.0.0.0.-5.01.04.00"/>
    <x v="0"/>
    <x v="4"/>
    <n v="11"/>
    <n v="1"/>
    <n v="0"/>
    <n v="0"/>
    <n v="0"/>
    <x v="52"/>
  </r>
  <r>
    <n v="2021"/>
    <x v="4"/>
    <s v="MTESS"/>
    <x v="4"/>
    <s v="Administracion Central"/>
    <s v="1 - Gastos corrientes"/>
    <s v="2 - Gastos de consumo"/>
    <x v="1"/>
    <x v="1"/>
    <x v="11"/>
    <x v="13"/>
    <x v="0"/>
    <x v="0"/>
    <x v="0"/>
    <x v="0"/>
    <x v="0"/>
    <x v="0"/>
    <n v="30"/>
    <x v="2"/>
    <n v="36"/>
    <s v="Trabajo"/>
    <n v="0"/>
    <s v="-"/>
    <n v="2"/>
    <s v="BIENES DE CONSUMO"/>
    <s v="2.00"/>
    <s v="BIENES DE CONSUMO"/>
    <s v="2.00.00"/>
    <s v="BIENES DE CONSUMO"/>
    <s v="2.00.00.00"/>
    <x v="7"/>
    <n v="7500000"/>
    <s v="12.2.2.016"/>
    <s v="Fondo Fortalecimiento Sec. Trabajo y SS"/>
    <x v="4"/>
    <x v="4"/>
    <s v="16.-13.-16.0.0.0.-2.00.00.00"/>
    <x v="19"/>
    <x v="4"/>
    <n v="13"/>
    <n v="16"/>
    <n v="0"/>
    <n v="0"/>
    <n v="0"/>
    <x v="10"/>
  </r>
  <r>
    <n v="2021"/>
    <x v="4"/>
    <s v="MTESS"/>
    <x v="4"/>
    <s v="Administracion Central"/>
    <s v="1 - Gastos corrientes"/>
    <s v="2 - Gastos de consumo"/>
    <x v="1"/>
    <x v="1"/>
    <x v="11"/>
    <x v="13"/>
    <x v="0"/>
    <x v="0"/>
    <x v="0"/>
    <x v="0"/>
    <x v="0"/>
    <x v="0"/>
    <n v="30"/>
    <x v="2"/>
    <n v="36"/>
    <s v="Trabajo"/>
    <n v="0"/>
    <s v="-"/>
    <n v="3"/>
    <s v="SERVICIOS NO PERSONALES"/>
    <s v="3.00"/>
    <s v="SERVICIOS NO PERSONALES"/>
    <s v="3.00.00"/>
    <s v="SERVICIOS NO PERSONALES"/>
    <s v="3.00.00.00"/>
    <x v="8"/>
    <n v="3000000"/>
    <s v="12.2.2.016"/>
    <s v="Fondo Fortalecimiento Sec. Trabajo y SS"/>
    <x v="4"/>
    <x v="4"/>
    <s v="16.-13.-16.0.0.0.-3.00.00.00"/>
    <x v="19"/>
    <x v="4"/>
    <n v="13"/>
    <n v="16"/>
    <n v="0"/>
    <n v="0"/>
    <n v="0"/>
    <x v="11"/>
  </r>
  <r>
    <n v="2021"/>
    <x v="4"/>
    <s v="MTESS"/>
    <x v="4"/>
    <s v="Administracion Central"/>
    <s v="2 - Gastos de capital"/>
    <s v="1 - Inversión real directa"/>
    <x v="1"/>
    <x v="1"/>
    <x v="11"/>
    <x v="13"/>
    <x v="0"/>
    <x v="0"/>
    <x v="1"/>
    <x v="1"/>
    <x v="0"/>
    <x v="0"/>
    <n v="30"/>
    <x v="2"/>
    <n v="36"/>
    <s v="Trabajo"/>
    <n v="0"/>
    <s v="-"/>
    <n v="4"/>
    <s v="BIENES DE USO"/>
    <s v="4.03"/>
    <s v="Maquinaria y equipo"/>
    <s v="4.03.00"/>
    <s v="Maquinaria y equipo"/>
    <s v="4.03.00.00"/>
    <x v="9"/>
    <n v="5334586"/>
    <s v="12.2.2.016"/>
    <s v="Fondo Fortalecimiento Sec. Trabajo y SS"/>
    <x v="4"/>
    <x v="4"/>
    <s v="16.-13.-16.0.1.0.-4.03.00.00"/>
    <x v="55"/>
    <x v="4"/>
    <n v="13"/>
    <n v="16"/>
    <n v="0"/>
    <n v="1"/>
    <n v="0"/>
    <x v="12"/>
  </r>
  <r>
    <n v="2021"/>
    <x v="4"/>
    <s v="MTESS"/>
    <x v="4"/>
    <s v="Administracion Central"/>
    <s v="1 - Gastos corrientes"/>
    <s v="2 - Gastos de consumo"/>
    <x v="1"/>
    <x v="1"/>
    <x v="12"/>
    <x v="14"/>
    <x v="0"/>
    <x v="0"/>
    <x v="0"/>
    <x v="0"/>
    <x v="0"/>
    <x v="0"/>
    <n v="30"/>
    <x v="2"/>
    <n v="36"/>
    <s v="Trabajo"/>
    <n v="0"/>
    <s v="-"/>
    <n v="2"/>
    <s v="BIENES DE CONSUMO"/>
    <s v="2.00"/>
    <s v="BIENES DE CONSUMO"/>
    <s v="2.00.00"/>
    <s v="BIENES DE CONSUMO"/>
    <s v="2.00.00.00"/>
    <x v="7"/>
    <n v="1600000"/>
    <s v="12.2.2.019"/>
    <s v="Fondo Capacitación Sec. Trabajo y SS"/>
    <x v="4"/>
    <x v="4"/>
    <s v="16.-13.-17.0.0.0.-2.00.00.00"/>
    <x v="20"/>
    <x v="4"/>
    <n v="13"/>
    <n v="17"/>
    <n v="0"/>
    <n v="0"/>
    <n v="0"/>
    <x v="10"/>
  </r>
  <r>
    <n v="2021"/>
    <x v="4"/>
    <s v="MTESS"/>
    <x v="4"/>
    <s v="Administracion Central"/>
    <s v="1 - Gastos corrientes"/>
    <s v="2 - Gastos de consumo"/>
    <x v="1"/>
    <x v="1"/>
    <x v="12"/>
    <x v="14"/>
    <x v="0"/>
    <x v="0"/>
    <x v="0"/>
    <x v="0"/>
    <x v="0"/>
    <x v="0"/>
    <n v="30"/>
    <x v="2"/>
    <n v="36"/>
    <s v="Trabajo"/>
    <n v="0"/>
    <s v="-"/>
    <n v="3"/>
    <s v="SERVICIOS NO PERSONALES"/>
    <s v="3.00"/>
    <s v="SERVICIOS NO PERSONALES"/>
    <s v="3.00.00"/>
    <s v="SERVICIOS NO PERSONALES"/>
    <s v="3.00.00.00"/>
    <x v="8"/>
    <n v="2065414"/>
    <s v="12.2.2.019"/>
    <s v="Fondo Capacitación Sec. Trabajo y SS"/>
    <x v="4"/>
    <x v="4"/>
    <s v="16.-13.-17.0.0.0.-3.00.00.00"/>
    <x v="20"/>
    <x v="4"/>
    <n v="13"/>
    <n v="17"/>
    <n v="0"/>
    <n v="0"/>
    <n v="0"/>
    <x v="11"/>
  </r>
  <r>
    <n v="2021"/>
    <x v="4"/>
    <s v="MTESS"/>
    <x v="4"/>
    <s v="Administracion Central"/>
    <s v="1 - Gastos corrientes"/>
    <s v="2 - Gastos de consumo"/>
    <x v="1"/>
    <x v="1"/>
    <x v="13"/>
    <x v="31"/>
    <x v="0"/>
    <x v="0"/>
    <x v="0"/>
    <x v="0"/>
    <x v="0"/>
    <x v="0"/>
    <n v="30"/>
    <x v="2"/>
    <n v="36"/>
    <s v="Trabajo"/>
    <n v="0"/>
    <s v="-"/>
    <n v="2"/>
    <s v="BIENES DE CONSUMO"/>
    <s v="2.00"/>
    <s v="BIENES DE CONSUMO"/>
    <s v="2.00.00"/>
    <s v="BIENES DE CONSUMO"/>
    <s v="2.00.00.00"/>
    <x v="7"/>
    <n v="8221200"/>
    <s v="12.6.1.001"/>
    <s v="Multas Ministerio de Trabajo"/>
    <x v="4"/>
    <x v="4"/>
    <s v="16.-13.-18.0.0.0.-2.00.00.00"/>
    <x v="22"/>
    <x v="4"/>
    <n v="13"/>
    <n v="18"/>
    <n v="0"/>
    <n v="0"/>
    <n v="0"/>
    <x v="10"/>
  </r>
  <r>
    <n v="2021"/>
    <x v="4"/>
    <s v="MTESS"/>
    <x v="4"/>
    <s v="Administracion Central"/>
    <s v="1 - Gastos corrientes"/>
    <s v="2 - Gastos de consumo"/>
    <x v="2"/>
    <x v="2"/>
    <x v="14"/>
    <x v="35"/>
    <x v="0"/>
    <x v="0"/>
    <x v="0"/>
    <x v="0"/>
    <x v="0"/>
    <x v="0"/>
    <n v="30"/>
    <x v="2"/>
    <n v="36"/>
    <s v="Trabajo"/>
    <n v="0"/>
    <s v="-"/>
    <n v="3"/>
    <s v="SERVICIOS NO PERSONALES"/>
    <s v="3.00"/>
    <s v="SERVICIOS NO PERSONALES"/>
    <s v="3.00.00"/>
    <s v="SERVICIOS NO PERSONALES"/>
    <s v="3.00.00.00"/>
    <x v="8"/>
    <n v="1512873"/>
    <s v="17.2.2.001"/>
    <s v="Superintendencia de Riesgo de Trabajo"/>
    <x v="4"/>
    <x v="4"/>
    <s v="16.-14.-19.0.0.0.-3.00.00.00"/>
    <x v="24"/>
    <x v="4"/>
    <n v="14"/>
    <n v="19"/>
    <n v="0"/>
    <n v="0"/>
    <n v="0"/>
    <x v="11"/>
  </r>
  <r>
    <n v="2021"/>
    <x v="4"/>
    <s v="MTESS"/>
    <x v="4"/>
    <s v="Administracion Central"/>
    <s v="1 - Gastos corrientes"/>
    <s v="7 - Transferencias corrientes"/>
    <x v="1"/>
    <x v="1"/>
    <x v="15"/>
    <x v="36"/>
    <x v="0"/>
    <x v="2"/>
    <x v="0"/>
    <x v="3"/>
    <x v="0"/>
    <x v="8"/>
    <n v="30"/>
    <x v="2"/>
    <n v="36"/>
    <s v="Trabajo"/>
    <n v="0"/>
    <s v="-"/>
    <n v="5"/>
    <s v="TRANSFERENCIAS"/>
    <s v="5.01"/>
    <s v="Transferencias al sector privado para financiar gastos corrientes"/>
    <s v="5.01.04"/>
    <s v="Ayudas sociales a personas"/>
    <s v="5.01.04.98"/>
    <x v="35"/>
    <n v="8179556"/>
    <s v="35.1.1.001"/>
    <s v="De Cajas y Bancos de Libre Disponibilidad"/>
    <x v="4"/>
    <x v="4"/>
    <s v="16.-13.-20.0.0.0.-5.01.04.98"/>
    <x v="26"/>
    <x v="4"/>
    <n v="13"/>
    <n v="20"/>
    <n v="0"/>
    <n v="0"/>
    <n v="0"/>
    <x v="39"/>
  </r>
  <r>
    <n v="2021"/>
    <x v="5"/>
    <s v="MS"/>
    <x v="5"/>
    <s v="Administracion Central"/>
    <s v="1 - Gastos corrientes"/>
    <s v="2 - Gastos de consumo"/>
    <x v="0"/>
    <x v="0"/>
    <x v="0"/>
    <x v="0"/>
    <x v="0"/>
    <x v="0"/>
    <x v="0"/>
    <x v="0"/>
    <x v="0"/>
    <x v="0"/>
    <n v="20"/>
    <x v="3"/>
    <n v="22"/>
    <s v="Seguridad interior"/>
    <n v="0"/>
    <s v="-"/>
    <n v="1"/>
    <s v="GASTOS EN PERSONAL "/>
    <s v="1.01"/>
    <s v="Personal permanente"/>
    <s v="1.01.01"/>
    <s v="Retribuciones del cargo"/>
    <s v="1.01.01.00"/>
    <x v="0"/>
    <n v="100102888"/>
    <s v="00.0.0.999"/>
    <s v="Tesoro Provincial"/>
    <x v="5"/>
    <x v="5"/>
    <s v="17.-11.-1.0.0.0.-1.01.01.00"/>
    <x v="0"/>
    <x v="5"/>
    <n v="11"/>
    <n v="1"/>
    <n v="0"/>
    <n v="0"/>
    <n v="0"/>
    <x v="0"/>
  </r>
  <r>
    <n v="2021"/>
    <x v="5"/>
    <s v="MS"/>
    <x v="5"/>
    <s v="Administracion Central"/>
    <s v="1 - Gastos corrientes"/>
    <s v="2 - Gastos de consumo"/>
    <x v="0"/>
    <x v="0"/>
    <x v="0"/>
    <x v="0"/>
    <x v="0"/>
    <x v="0"/>
    <x v="0"/>
    <x v="0"/>
    <x v="0"/>
    <x v="0"/>
    <n v="20"/>
    <x v="3"/>
    <n v="22"/>
    <s v="Seguridad interior"/>
    <n v="0"/>
    <s v="-"/>
    <n v="1"/>
    <s v="GASTOS EN PERSONAL "/>
    <s v="1.01"/>
    <s v="Personal permanente"/>
    <s v="1.01.04"/>
    <s v="Sueldo anual complementario"/>
    <s v="1.01.04.00"/>
    <x v="1"/>
    <n v="8367496"/>
    <s v="00.0.0.999"/>
    <s v="Tesoro Provincial"/>
    <x v="5"/>
    <x v="5"/>
    <s v="17.-11.-1.0.0.0.-1.01.04.00"/>
    <x v="0"/>
    <x v="5"/>
    <n v="11"/>
    <n v="1"/>
    <n v="0"/>
    <n v="0"/>
    <n v="0"/>
    <x v="1"/>
  </r>
  <r>
    <n v="2021"/>
    <x v="5"/>
    <s v="MS"/>
    <x v="5"/>
    <s v="Administracion Central"/>
    <s v="1 - Gastos corrientes"/>
    <s v="2 - Gastos de consumo"/>
    <x v="0"/>
    <x v="0"/>
    <x v="0"/>
    <x v="0"/>
    <x v="0"/>
    <x v="0"/>
    <x v="0"/>
    <x v="0"/>
    <x v="0"/>
    <x v="0"/>
    <n v="20"/>
    <x v="3"/>
    <n v="22"/>
    <s v="Seguridad interior"/>
    <n v="0"/>
    <s v="-"/>
    <n v="1"/>
    <s v="GASTOS EN PERSONAL "/>
    <s v="1.01"/>
    <s v="Personal permanente"/>
    <s v="1.01.06"/>
    <s v="Contribuciones patronales"/>
    <s v="1.01.06.00"/>
    <x v="2"/>
    <n v="24492957"/>
    <s v="00.0.0.999"/>
    <s v="Tesoro Provincial"/>
    <x v="5"/>
    <x v="5"/>
    <s v="17.-11.-1.0.0.0.-1.01.06.00"/>
    <x v="0"/>
    <x v="5"/>
    <n v="11"/>
    <n v="1"/>
    <n v="0"/>
    <n v="0"/>
    <n v="0"/>
    <x v="2"/>
  </r>
  <r>
    <n v="2021"/>
    <x v="5"/>
    <s v="MS"/>
    <x v="5"/>
    <s v="Administracion Central"/>
    <s v="1 - Gastos corrientes"/>
    <s v="2 - Gastos de consumo"/>
    <x v="0"/>
    <x v="0"/>
    <x v="0"/>
    <x v="0"/>
    <x v="0"/>
    <x v="0"/>
    <x v="0"/>
    <x v="0"/>
    <x v="0"/>
    <x v="0"/>
    <n v="20"/>
    <x v="3"/>
    <n v="22"/>
    <s v="Seguridad interior"/>
    <n v="0"/>
    <s v="-"/>
    <n v="1"/>
    <s v="GASTOS EN PERSONAL "/>
    <s v="1.01"/>
    <s v="Personal permanente"/>
    <s v="1.01.07"/>
    <s v="Complementos"/>
    <s v="1.01.07.00"/>
    <x v="3"/>
    <n v="1119529"/>
    <s v="00.0.0.999"/>
    <s v="Tesoro Provincial"/>
    <x v="5"/>
    <x v="5"/>
    <s v="17.-11.-1.0.0.0.-1.01.07.00"/>
    <x v="0"/>
    <x v="5"/>
    <n v="11"/>
    <n v="1"/>
    <n v="0"/>
    <n v="0"/>
    <n v="0"/>
    <x v="3"/>
  </r>
  <r>
    <n v="2021"/>
    <x v="5"/>
    <s v="MS"/>
    <x v="5"/>
    <s v="Administracion Central"/>
    <s v="1 - Gastos corrientes"/>
    <s v="2 - Gastos de consumo"/>
    <x v="0"/>
    <x v="0"/>
    <x v="0"/>
    <x v="0"/>
    <x v="0"/>
    <x v="0"/>
    <x v="0"/>
    <x v="0"/>
    <x v="0"/>
    <x v="0"/>
    <n v="20"/>
    <x v="3"/>
    <n v="22"/>
    <s v="Seguridad interior"/>
    <n v="0"/>
    <s v="-"/>
    <n v="1"/>
    <s v="GASTOS EN PERSONAL "/>
    <s v="1.02"/>
    <s v="Personal temporario"/>
    <s v="1.02.01"/>
    <s v="Retribuciones del cargo"/>
    <s v="1.02.01.00"/>
    <x v="0"/>
    <n v="70000"/>
    <s v="00.0.0.999"/>
    <s v="Tesoro Provincial"/>
    <x v="5"/>
    <x v="5"/>
    <s v="17.-11.-1.0.0.0.-1.02.01.00"/>
    <x v="0"/>
    <x v="5"/>
    <n v="11"/>
    <n v="1"/>
    <n v="0"/>
    <n v="0"/>
    <n v="0"/>
    <x v="4"/>
  </r>
  <r>
    <n v="2021"/>
    <x v="5"/>
    <s v="MS"/>
    <x v="5"/>
    <s v="Administracion Central"/>
    <s v="1 - Gastos corrientes"/>
    <s v="2 - Gastos de consumo"/>
    <x v="0"/>
    <x v="0"/>
    <x v="0"/>
    <x v="0"/>
    <x v="0"/>
    <x v="0"/>
    <x v="0"/>
    <x v="0"/>
    <x v="0"/>
    <x v="0"/>
    <n v="20"/>
    <x v="3"/>
    <n v="22"/>
    <s v="Seguridad interior"/>
    <n v="0"/>
    <s v="-"/>
    <n v="1"/>
    <s v="GASTOS EN PERSONAL "/>
    <s v="1.02"/>
    <s v="Personal temporario"/>
    <s v="1.02.05"/>
    <s v="Contribuciones patronales"/>
    <s v="1.02.05.00"/>
    <x v="2"/>
    <n v="20000"/>
    <s v="00.0.0.999"/>
    <s v="Tesoro Provincial"/>
    <x v="5"/>
    <x v="5"/>
    <s v="17.-11.-1.0.0.0.-1.02.05.00"/>
    <x v="0"/>
    <x v="5"/>
    <n v="11"/>
    <n v="1"/>
    <n v="0"/>
    <n v="0"/>
    <n v="0"/>
    <x v="6"/>
  </r>
  <r>
    <n v="2021"/>
    <x v="5"/>
    <s v="MS"/>
    <x v="5"/>
    <s v="Administracion Central"/>
    <s v="1 - Gastos corrientes"/>
    <s v="2 - Gastos de consumo"/>
    <x v="0"/>
    <x v="0"/>
    <x v="0"/>
    <x v="0"/>
    <x v="0"/>
    <x v="0"/>
    <x v="0"/>
    <x v="0"/>
    <x v="0"/>
    <x v="0"/>
    <n v="20"/>
    <x v="3"/>
    <n v="22"/>
    <s v="Seguridad interior"/>
    <n v="0"/>
    <s v="-"/>
    <n v="1"/>
    <s v="GASTOS EN PERSONAL "/>
    <s v="1.04"/>
    <s v="Asignaciones familiares"/>
    <s v="1.04.00"/>
    <s v="Asignaciones familiares"/>
    <s v="1.04.00.00"/>
    <x v="4"/>
    <n v="11907000"/>
    <s v="00.0.0.999"/>
    <s v="Tesoro Provincial"/>
    <x v="5"/>
    <x v="5"/>
    <s v="17.-11.-1.0.0.0.-1.04.00.00"/>
    <x v="0"/>
    <x v="5"/>
    <n v="11"/>
    <n v="1"/>
    <n v="0"/>
    <n v="0"/>
    <n v="0"/>
    <x v="7"/>
  </r>
  <r>
    <n v="2021"/>
    <x v="5"/>
    <s v="MS"/>
    <x v="5"/>
    <s v="Administracion Central"/>
    <s v="1 - Gastos corrientes"/>
    <s v="2 - Gastos de consumo"/>
    <x v="0"/>
    <x v="0"/>
    <x v="0"/>
    <x v="0"/>
    <x v="0"/>
    <x v="0"/>
    <x v="0"/>
    <x v="0"/>
    <x v="0"/>
    <x v="0"/>
    <n v="20"/>
    <x v="3"/>
    <n v="22"/>
    <s v="Seguridad interior"/>
    <n v="0"/>
    <s v="-"/>
    <n v="2"/>
    <s v="BIENES DE CONSUMO"/>
    <s v="2.00"/>
    <s v="BIENES DE CONSUMO"/>
    <s v="2.00.00"/>
    <s v="BIENES DE CONSUMO"/>
    <s v="2.00.00.00"/>
    <x v="7"/>
    <n v="97309215"/>
    <s v="00.0.0.999"/>
    <s v="Tesoro Provincial"/>
    <x v="5"/>
    <x v="5"/>
    <s v="17.-11.-1.0.0.0.-2.00.00.00"/>
    <x v="0"/>
    <x v="5"/>
    <n v="11"/>
    <n v="1"/>
    <n v="0"/>
    <n v="0"/>
    <n v="0"/>
    <x v="10"/>
  </r>
  <r>
    <n v="2021"/>
    <x v="5"/>
    <s v="MS"/>
    <x v="5"/>
    <s v="Administracion Central"/>
    <s v="1 - Gastos corrientes"/>
    <s v="2 - Gastos de consumo"/>
    <x v="0"/>
    <x v="0"/>
    <x v="0"/>
    <x v="0"/>
    <x v="0"/>
    <x v="0"/>
    <x v="0"/>
    <x v="0"/>
    <x v="0"/>
    <x v="0"/>
    <n v="20"/>
    <x v="3"/>
    <n v="22"/>
    <s v="Seguridad interior"/>
    <n v="0"/>
    <s v="-"/>
    <n v="3"/>
    <s v="SERVICIOS NO PERSONALES"/>
    <s v="3.00"/>
    <s v="SERVICIOS NO PERSONALES"/>
    <s v="3.00.00"/>
    <s v="SERVICIOS NO PERSONALES"/>
    <s v="3.00.00.00"/>
    <x v="8"/>
    <n v="46052257"/>
    <s v="00.0.0.999"/>
    <s v="Tesoro Provincial"/>
    <x v="5"/>
    <x v="5"/>
    <s v="17.-11.-1.0.0.0.-3.00.00.00"/>
    <x v="0"/>
    <x v="5"/>
    <n v="11"/>
    <n v="1"/>
    <n v="0"/>
    <n v="0"/>
    <n v="0"/>
    <x v="11"/>
  </r>
  <r>
    <n v="2021"/>
    <x v="5"/>
    <s v="MS"/>
    <x v="5"/>
    <s v="Administracion Central"/>
    <s v="2 - Gastos de capital"/>
    <s v="1 - Inversión real directa"/>
    <x v="0"/>
    <x v="0"/>
    <x v="0"/>
    <x v="0"/>
    <x v="0"/>
    <x v="0"/>
    <x v="1"/>
    <x v="4"/>
    <x v="0"/>
    <x v="0"/>
    <n v="20"/>
    <x v="3"/>
    <n v="22"/>
    <s v="Seguridad interior"/>
    <n v="0"/>
    <s v="-"/>
    <n v="4"/>
    <s v="BIENES DE USO"/>
    <s v="4.03"/>
    <s v="Maquinaria y equipo"/>
    <s v="4.03.00"/>
    <s v="Maquinaria y equipo"/>
    <s v="4.03.00.00"/>
    <x v="9"/>
    <n v="50270255"/>
    <s v="00.0.0.999"/>
    <s v="Tesoro Provincial"/>
    <x v="5"/>
    <x v="5"/>
    <s v="17.-11.-1.0.1.0.-4.03.00.00"/>
    <x v="1"/>
    <x v="5"/>
    <n v="11"/>
    <n v="1"/>
    <n v="0"/>
    <n v="1"/>
    <n v="0"/>
    <x v="12"/>
  </r>
  <r>
    <n v="2021"/>
    <x v="5"/>
    <s v="MS"/>
    <x v="5"/>
    <s v="Administracion Central"/>
    <s v="2 - Gastos de capital"/>
    <s v="1 - Inversión real directa"/>
    <x v="0"/>
    <x v="0"/>
    <x v="0"/>
    <x v="0"/>
    <x v="0"/>
    <x v="0"/>
    <x v="2"/>
    <x v="5"/>
    <x v="0"/>
    <x v="0"/>
    <n v="20"/>
    <x v="3"/>
    <n v="22"/>
    <s v="Seguridad interior"/>
    <n v="0"/>
    <s v="-"/>
    <n v="4"/>
    <s v="BIENES DE USO"/>
    <s v="4.04"/>
    <s v="Equipo de seguridad"/>
    <s v="4.04.00"/>
    <s v="Equipo de seguridad"/>
    <s v="4.04.00.00"/>
    <x v="48"/>
    <n v="35000000"/>
    <s v="00.0.0.999"/>
    <s v="Tesoro Provincial"/>
    <x v="5"/>
    <x v="5"/>
    <s v="17.-11.-1.0.2.0.-4.04.00.00"/>
    <x v="51"/>
    <x v="5"/>
    <n v="11"/>
    <n v="1"/>
    <n v="0"/>
    <n v="2"/>
    <n v="0"/>
    <x v="53"/>
  </r>
  <r>
    <n v="2021"/>
    <x v="5"/>
    <s v="MS"/>
    <x v="5"/>
    <s v="Administracion Central"/>
    <s v="1 - Gastos corrientes"/>
    <s v="2 - Gastos de consumo"/>
    <x v="0"/>
    <x v="0"/>
    <x v="27"/>
    <x v="27"/>
    <x v="0"/>
    <x v="0"/>
    <x v="0"/>
    <x v="0"/>
    <x v="0"/>
    <x v="0"/>
    <n v="20"/>
    <x v="3"/>
    <n v="22"/>
    <s v="Seguridad interior"/>
    <n v="0"/>
    <s v="-"/>
    <n v="2"/>
    <s v="BIENES DE CONSUMO"/>
    <s v="2.00"/>
    <s v="BIENES DE CONSUMO"/>
    <s v="2.00.00"/>
    <s v="BIENES DE CONSUMO"/>
    <s v="2.00.00.00"/>
    <x v="7"/>
    <n v="350000"/>
    <s v="00.0.0.999"/>
    <s v="Tesoro Provincial"/>
    <x v="5"/>
    <x v="5"/>
    <s v="17.-11.-60.0.0.0.-2.00.00.00"/>
    <x v="48"/>
    <x v="5"/>
    <n v="11"/>
    <n v="60"/>
    <n v="0"/>
    <n v="0"/>
    <n v="0"/>
    <x v="10"/>
  </r>
  <r>
    <n v="2021"/>
    <x v="5"/>
    <s v="MS"/>
    <x v="5"/>
    <s v="Administracion Central"/>
    <s v="1 - Gastos corrientes"/>
    <s v="2 - Gastos de consumo"/>
    <x v="0"/>
    <x v="0"/>
    <x v="27"/>
    <x v="27"/>
    <x v="0"/>
    <x v="0"/>
    <x v="0"/>
    <x v="0"/>
    <x v="0"/>
    <x v="0"/>
    <n v="20"/>
    <x v="3"/>
    <n v="22"/>
    <s v="Seguridad interior"/>
    <n v="0"/>
    <s v="-"/>
    <n v="3"/>
    <s v="SERVICIOS NO PERSONALES"/>
    <s v="3.00"/>
    <s v="SERVICIOS NO PERSONALES"/>
    <s v="3.00.00"/>
    <s v="SERVICIOS NO PERSONALES"/>
    <s v="3.00.00.00"/>
    <x v="8"/>
    <n v="3000000"/>
    <s v="00.0.0.999"/>
    <s v="Tesoro Provincial"/>
    <x v="5"/>
    <x v="5"/>
    <s v="17.-11.-60.0.0.0.-3.00.00.00"/>
    <x v="48"/>
    <x v="5"/>
    <n v="11"/>
    <n v="60"/>
    <n v="0"/>
    <n v="0"/>
    <n v="0"/>
    <x v="11"/>
  </r>
  <r>
    <n v="2021"/>
    <x v="6"/>
    <s v="GOB"/>
    <x v="6"/>
    <s v="Administracion Central"/>
    <s v="1 - Gastos corrientes"/>
    <s v="2 - Gastos de consumo"/>
    <x v="0"/>
    <x v="0"/>
    <x v="0"/>
    <x v="0"/>
    <x v="0"/>
    <x v="0"/>
    <x v="0"/>
    <x v="0"/>
    <x v="0"/>
    <x v="0"/>
    <n v="10"/>
    <x v="0"/>
    <n v="13"/>
    <s v="Dirección superior Ejecutiva"/>
    <n v="0"/>
    <s v="-"/>
    <n v="1"/>
    <s v="GASTOS EN PERSONAL "/>
    <s v="1.01"/>
    <s v="Personal permanente"/>
    <s v="1.01.01"/>
    <s v="Retribuciones del cargo"/>
    <s v="1.01.01.00"/>
    <x v="0"/>
    <n v="57854495"/>
    <s v="00.0.0.999"/>
    <s v="Tesoro Provincial"/>
    <x v="6"/>
    <x v="6"/>
    <s v="110.-11.-1.0.0.0.-1.01.01.00"/>
    <x v="0"/>
    <x v="6"/>
    <n v="11"/>
    <n v="1"/>
    <n v="0"/>
    <n v="0"/>
    <n v="0"/>
    <x v="0"/>
  </r>
  <r>
    <n v="2021"/>
    <x v="6"/>
    <s v="GOB"/>
    <x v="6"/>
    <s v="Administracion Central"/>
    <s v="1 - Gastos corrientes"/>
    <s v="2 - Gastos de consumo"/>
    <x v="0"/>
    <x v="0"/>
    <x v="0"/>
    <x v="0"/>
    <x v="0"/>
    <x v="0"/>
    <x v="0"/>
    <x v="0"/>
    <x v="0"/>
    <x v="0"/>
    <n v="10"/>
    <x v="0"/>
    <n v="13"/>
    <s v="Dirección superior Ejecutiva"/>
    <n v="0"/>
    <s v="-"/>
    <n v="1"/>
    <s v="GASTOS EN PERSONAL "/>
    <s v="1.01"/>
    <s v="Personal permanente"/>
    <s v="1.01.04"/>
    <s v="Sueldo anual complementario"/>
    <s v="1.01.04.00"/>
    <x v="1"/>
    <n v="3511309"/>
    <s v="00.0.0.999"/>
    <s v="Tesoro Provincial"/>
    <x v="6"/>
    <x v="6"/>
    <s v="110.-11.-1.0.0.0.-1.01.04.00"/>
    <x v="0"/>
    <x v="6"/>
    <n v="11"/>
    <n v="1"/>
    <n v="0"/>
    <n v="0"/>
    <n v="0"/>
    <x v="1"/>
  </r>
  <r>
    <n v="2021"/>
    <x v="6"/>
    <s v="GOB"/>
    <x v="6"/>
    <s v="Administracion Central"/>
    <s v="1 - Gastos corrientes"/>
    <s v="2 - Gastos de consumo"/>
    <x v="0"/>
    <x v="0"/>
    <x v="0"/>
    <x v="0"/>
    <x v="0"/>
    <x v="0"/>
    <x v="0"/>
    <x v="0"/>
    <x v="0"/>
    <x v="0"/>
    <n v="10"/>
    <x v="0"/>
    <n v="13"/>
    <s v="Dirección superior Ejecutiva"/>
    <n v="0"/>
    <s v="-"/>
    <n v="1"/>
    <s v="GASTOS EN PERSONAL "/>
    <s v="1.01"/>
    <s v="Personal permanente"/>
    <s v="1.01.06"/>
    <s v="Contribuciones patronales"/>
    <s v="1.01.06.00"/>
    <x v="2"/>
    <n v="14145144"/>
    <s v="00.0.0.999"/>
    <s v="Tesoro Provincial"/>
    <x v="6"/>
    <x v="6"/>
    <s v="110.-11.-1.0.0.0.-1.01.06.00"/>
    <x v="0"/>
    <x v="6"/>
    <n v="11"/>
    <n v="1"/>
    <n v="0"/>
    <n v="0"/>
    <n v="0"/>
    <x v="2"/>
  </r>
  <r>
    <n v="2021"/>
    <x v="6"/>
    <s v="GOB"/>
    <x v="6"/>
    <s v="Administracion Central"/>
    <s v="1 - Gastos corrientes"/>
    <s v="2 - Gastos de consumo"/>
    <x v="0"/>
    <x v="0"/>
    <x v="0"/>
    <x v="0"/>
    <x v="0"/>
    <x v="0"/>
    <x v="0"/>
    <x v="0"/>
    <x v="0"/>
    <x v="0"/>
    <n v="10"/>
    <x v="0"/>
    <n v="13"/>
    <s v="Dirección superior Ejecutiva"/>
    <n v="0"/>
    <s v="-"/>
    <n v="1"/>
    <s v="GASTOS EN PERSONAL "/>
    <s v="1.01"/>
    <s v="Personal permanente"/>
    <s v="1.01.07"/>
    <s v="Complementos"/>
    <s v="1.01.07.00"/>
    <x v="3"/>
    <n v="233494"/>
    <s v="00.0.0.999"/>
    <s v="Tesoro Provincial"/>
    <x v="6"/>
    <x v="6"/>
    <s v="110.-11.-1.0.0.0.-1.01.07.00"/>
    <x v="0"/>
    <x v="6"/>
    <n v="11"/>
    <n v="1"/>
    <n v="0"/>
    <n v="0"/>
    <n v="0"/>
    <x v="3"/>
  </r>
  <r>
    <n v="2021"/>
    <x v="6"/>
    <s v="GOB"/>
    <x v="6"/>
    <s v="Administracion Central"/>
    <s v="1 - Gastos corrientes"/>
    <s v="2 - Gastos de consumo"/>
    <x v="0"/>
    <x v="0"/>
    <x v="0"/>
    <x v="0"/>
    <x v="0"/>
    <x v="0"/>
    <x v="0"/>
    <x v="0"/>
    <x v="0"/>
    <x v="0"/>
    <n v="10"/>
    <x v="0"/>
    <n v="13"/>
    <s v="Dirección superior Ejecutiva"/>
    <n v="0"/>
    <s v="-"/>
    <n v="1"/>
    <s v="GASTOS EN PERSONAL "/>
    <s v="1.02"/>
    <s v="Personal temporario"/>
    <s v="1.02.01"/>
    <s v="Retribuciones del cargo"/>
    <s v="1.02.01.00"/>
    <x v="0"/>
    <n v="470469"/>
    <s v="00.0.0.999"/>
    <s v="Tesoro Provincial"/>
    <x v="6"/>
    <x v="6"/>
    <s v="110.-11.-1.0.0.0.-1.02.01.00"/>
    <x v="0"/>
    <x v="6"/>
    <n v="11"/>
    <n v="1"/>
    <n v="0"/>
    <n v="0"/>
    <n v="0"/>
    <x v="4"/>
  </r>
  <r>
    <n v="2021"/>
    <x v="6"/>
    <s v="GOB"/>
    <x v="6"/>
    <s v="Administracion Central"/>
    <s v="1 - Gastos corrientes"/>
    <s v="2 - Gastos de consumo"/>
    <x v="0"/>
    <x v="0"/>
    <x v="0"/>
    <x v="0"/>
    <x v="0"/>
    <x v="0"/>
    <x v="0"/>
    <x v="0"/>
    <x v="0"/>
    <x v="0"/>
    <n v="10"/>
    <x v="0"/>
    <n v="13"/>
    <s v="Dirección superior Ejecutiva"/>
    <n v="0"/>
    <s v="-"/>
    <n v="1"/>
    <s v="GASTOS EN PERSONAL "/>
    <s v="1.02"/>
    <s v="Personal temporario"/>
    <s v="1.02.03"/>
    <s v="Sueldo anual complementario"/>
    <s v="1.02.03.00"/>
    <x v="1"/>
    <n v="38249"/>
    <s v="00.0.0.999"/>
    <s v="Tesoro Provincial"/>
    <x v="6"/>
    <x v="6"/>
    <s v="110.-11.-1.0.0.0.-1.02.03.00"/>
    <x v="0"/>
    <x v="6"/>
    <n v="11"/>
    <n v="1"/>
    <n v="0"/>
    <n v="0"/>
    <n v="0"/>
    <x v="5"/>
  </r>
  <r>
    <n v="2021"/>
    <x v="6"/>
    <s v="GOB"/>
    <x v="6"/>
    <s v="Administracion Central"/>
    <s v="1 - Gastos corrientes"/>
    <s v="2 - Gastos de consumo"/>
    <x v="0"/>
    <x v="0"/>
    <x v="0"/>
    <x v="0"/>
    <x v="0"/>
    <x v="0"/>
    <x v="0"/>
    <x v="0"/>
    <x v="0"/>
    <x v="0"/>
    <n v="10"/>
    <x v="0"/>
    <n v="13"/>
    <s v="Dirección superior Ejecutiva"/>
    <n v="0"/>
    <s v="-"/>
    <n v="1"/>
    <s v="GASTOS EN PERSONAL "/>
    <s v="1.02"/>
    <s v="Personal temporario"/>
    <s v="1.02.05"/>
    <s v="Contribuciones patronales"/>
    <s v="1.02.05.00"/>
    <x v="2"/>
    <n v="106476"/>
    <s v="00.0.0.999"/>
    <s v="Tesoro Provincial"/>
    <x v="6"/>
    <x v="6"/>
    <s v="110.-11.-1.0.0.0.-1.02.05.00"/>
    <x v="0"/>
    <x v="6"/>
    <n v="11"/>
    <n v="1"/>
    <n v="0"/>
    <n v="0"/>
    <n v="0"/>
    <x v="6"/>
  </r>
  <r>
    <n v="2021"/>
    <x v="6"/>
    <s v="GOB"/>
    <x v="6"/>
    <s v="Administracion Central"/>
    <s v="1 - Gastos corrientes"/>
    <s v="2 - Gastos de consumo"/>
    <x v="0"/>
    <x v="0"/>
    <x v="0"/>
    <x v="0"/>
    <x v="0"/>
    <x v="0"/>
    <x v="0"/>
    <x v="0"/>
    <x v="0"/>
    <x v="0"/>
    <n v="10"/>
    <x v="0"/>
    <n v="13"/>
    <s v="Dirección superior Ejecutiva"/>
    <n v="0"/>
    <s v="-"/>
    <n v="1"/>
    <s v="GASTOS EN PERSONAL "/>
    <s v="1.04"/>
    <s v="Asignaciones familiares"/>
    <s v="1.04.00"/>
    <s v="Asignaciones familiares"/>
    <s v="1.04.00.00"/>
    <x v="4"/>
    <n v="1439076"/>
    <s v="00.0.0.999"/>
    <s v="Tesoro Provincial"/>
    <x v="6"/>
    <x v="6"/>
    <s v="110.-11.-1.0.0.0.-1.04.00.00"/>
    <x v="0"/>
    <x v="6"/>
    <n v="11"/>
    <n v="1"/>
    <n v="0"/>
    <n v="0"/>
    <n v="0"/>
    <x v="7"/>
  </r>
  <r>
    <n v="2021"/>
    <x v="6"/>
    <s v="GOB"/>
    <x v="6"/>
    <s v="Administracion Central"/>
    <s v="1 - Gastos corrientes"/>
    <s v="2 - Gastos de consumo"/>
    <x v="0"/>
    <x v="0"/>
    <x v="0"/>
    <x v="0"/>
    <x v="0"/>
    <x v="0"/>
    <x v="0"/>
    <x v="0"/>
    <x v="0"/>
    <x v="0"/>
    <n v="10"/>
    <x v="0"/>
    <n v="13"/>
    <s v="Dirección superior Ejecutiva"/>
    <n v="0"/>
    <s v="-"/>
    <n v="2"/>
    <s v="BIENES DE CONSUMO"/>
    <s v="2.00"/>
    <s v="BIENES DE CONSUMO"/>
    <s v="2.00.00"/>
    <s v="BIENES DE CONSUMO"/>
    <s v="2.00.00.00"/>
    <x v="7"/>
    <n v="8406227"/>
    <s v="00.0.0.999"/>
    <s v="Tesoro Provincial"/>
    <x v="6"/>
    <x v="6"/>
    <s v="110.-11.-1.0.0.0.-2.00.00.00"/>
    <x v="0"/>
    <x v="6"/>
    <n v="11"/>
    <n v="1"/>
    <n v="0"/>
    <n v="0"/>
    <n v="0"/>
    <x v="10"/>
  </r>
  <r>
    <n v="2021"/>
    <x v="6"/>
    <s v="GOB"/>
    <x v="6"/>
    <s v="Administracion Central"/>
    <s v="1 - Gastos corrientes"/>
    <s v="2 - Gastos de consumo"/>
    <x v="0"/>
    <x v="0"/>
    <x v="0"/>
    <x v="0"/>
    <x v="0"/>
    <x v="0"/>
    <x v="0"/>
    <x v="0"/>
    <x v="0"/>
    <x v="0"/>
    <n v="10"/>
    <x v="0"/>
    <n v="13"/>
    <s v="Dirección superior Ejecutiva"/>
    <n v="0"/>
    <s v="-"/>
    <n v="3"/>
    <s v="SERVICIOS NO PERSONALES"/>
    <s v="3.00"/>
    <s v="SERVICIOS NO PERSONALES"/>
    <s v="3.00.00"/>
    <s v="SERVICIOS NO PERSONALES"/>
    <s v="3.00.00.00"/>
    <x v="8"/>
    <n v="11861193"/>
    <s v="00.0.0.999"/>
    <s v="Tesoro Provincial"/>
    <x v="6"/>
    <x v="6"/>
    <s v="110.-11.-1.0.0.0.-3.00.00.00"/>
    <x v="0"/>
    <x v="6"/>
    <n v="11"/>
    <n v="1"/>
    <n v="0"/>
    <n v="0"/>
    <n v="0"/>
    <x v="11"/>
  </r>
  <r>
    <n v="2021"/>
    <x v="6"/>
    <s v="GOB"/>
    <x v="6"/>
    <s v="Administracion Central"/>
    <s v="2 - Gastos de capital"/>
    <s v="1 - Inversión real directa"/>
    <x v="0"/>
    <x v="0"/>
    <x v="0"/>
    <x v="0"/>
    <x v="0"/>
    <x v="0"/>
    <x v="1"/>
    <x v="1"/>
    <x v="0"/>
    <x v="0"/>
    <n v="10"/>
    <x v="0"/>
    <n v="13"/>
    <s v="Dirección superior Ejecutiva"/>
    <n v="0"/>
    <s v="-"/>
    <n v="4"/>
    <s v="BIENES DE USO"/>
    <s v="4.03"/>
    <s v="Maquinaria y equipo"/>
    <s v="4.03.00"/>
    <s v="Maquinaria y equipo"/>
    <s v="4.03.00.00"/>
    <x v="9"/>
    <n v="1585954"/>
    <s v="00.0.0.999"/>
    <s v="Tesoro Provincial"/>
    <x v="6"/>
    <x v="6"/>
    <s v="110.-11.-1.0.1.0.-4.03.00.00"/>
    <x v="1"/>
    <x v="6"/>
    <n v="11"/>
    <n v="1"/>
    <n v="0"/>
    <n v="1"/>
    <n v="0"/>
    <x v="12"/>
  </r>
  <r>
    <n v="2021"/>
    <x v="6"/>
    <s v="GOB"/>
    <x v="6"/>
    <s v="Administracion Central"/>
    <s v="1 - Gastos corrientes"/>
    <s v="2 - Gastos de consumo"/>
    <x v="0"/>
    <x v="0"/>
    <x v="11"/>
    <x v="37"/>
    <x v="0"/>
    <x v="0"/>
    <x v="0"/>
    <x v="0"/>
    <x v="0"/>
    <x v="0"/>
    <n v="10"/>
    <x v="0"/>
    <n v="13"/>
    <s v="Dirección superior Ejecutiva"/>
    <n v="0"/>
    <s v="-"/>
    <n v="2"/>
    <s v="BIENES DE CONSUMO"/>
    <s v="2.00"/>
    <s v="BIENES DE CONSUMO"/>
    <s v="2.00.00"/>
    <s v="BIENES DE CONSUMO"/>
    <s v="2.00.00.00"/>
    <x v="7"/>
    <n v="2835000"/>
    <s v="00.0.0.999"/>
    <s v="Tesoro Provincial"/>
    <x v="6"/>
    <x v="6"/>
    <s v="110.-11.-16.0.0.0.-2.00.00.00"/>
    <x v="19"/>
    <x v="6"/>
    <n v="11"/>
    <n v="16"/>
    <n v="0"/>
    <n v="0"/>
    <n v="0"/>
    <x v="10"/>
  </r>
  <r>
    <n v="2021"/>
    <x v="6"/>
    <s v="GOB"/>
    <x v="6"/>
    <s v="Administracion Central"/>
    <s v="1 - Gastos corrientes"/>
    <s v="2 - Gastos de consumo"/>
    <x v="0"/>
    <x v="0"/>
    <x v="11"/>
    <x v="37"/>
    <x v="0"/>
    <x v="0"/>
    <x v="0"/>
    <x v="0"/>
    <x v="0"/>
    <x v="0"/>
    <n v="10"/>
    <x v="0"/>
    <n v="13"/>
    <s v="Dirección superior Ejecutiva"/>
    <n v="0"/>
    <s v="-"/>
    <n v="3"/>
    <s v="SERVICIOS NO PERSONALES"/>
    <s v="3.00"/>
    <s v="SERVICIOS NO PERSONALES"/>
    <s v="3.00.00"/>
    <s v="SERVICIOS NO PERSONALES"/>
    <s v="3.00.00.00"/>
    <x v="8"/>
    <n v="650000"/>
    <s v="00.0.0.999"/>
    <s v="Tesoro Provincial"/>
    <x v="6"/>
    <x v="6"/>
    <s v="110.-11.-16.0.0.0.-3.00.00.00"/>
    <x v="19"/>
    <x v="6"/>
    <n v="11"/>
    <n v="16"/>
    <n v="0"/>
    <n v="0"/>
    <n v="0"/>
    <x v="11"/>
  </r>
  <r>
    <n v="2021"/>
    <x v="6"/>
    <s v="GOB"/>
    <x v="6"/>
    <s v="Administracion Central"/>
    <s v="1 - Gastos corrientes"/>
    <s v="2 - Gastos de consumo"/>
    <x v="1"/>
    <x v="1"/>
    <x v="15"/>
    <x v="38"/>
    <x v="0"/>
    <x v="0"/>
    <x v="0"/>
    <x v="0"/>
    <x v="0"/>
    <x v="0"/>
    <n v="10"/>
    <x v="0"/>
    <n v="13"/>
    <s v="Dirección superior Ejecutiva"/>
    <n v="0"/>
    <s v="-"/>
    <n v="2"/>
    <s v="BIENES DE CONSUMO"/>
    <s v="2.00"/>
    <s v="BIENES DE CONSUMO"/>
    <s v="2.00.00"/>
    <s v="BIENES DE CONSUMO"/>
    <s v="2.00.00.00"/>
    <x v="7"/>
    <n v="957450"/>
    <s v="14.2.6.000"/>
    <s v="Escribanía Mayor de Gobierno Honorarios"/>
    <x v="6"/>
    <x v="6"/>
    <s v="110.-13.-20.0.0.0.-2.00.00.00"/>
    <x v="26"/>
    <x v="6"/>
    <n v="13"/>
    <n v="20"/>
    <n v="0"/>
    <n v="0"/>
    <n v="0"/>
    <x v="10"/>
  </r>
  <r>
    <n v="2021"/>
    <x v="6"/>
    <s v="GOB"/>
    <x v="6"/>
    <s v="Administracion Central"/>
    <s v="1 - Gastos corrientes"/>
    <s v="2 - Gastos de consumo"/>
    <x v="1"/>
    <x v="1"/>
    <x v="15"/>
    <x v="38"/>
    <x v="0"/>
    <x v="0"/>
    <x v="0"/>
    <x v="0"/>
    <x v="0"/>
    <x v="0"/>
    <n v="10"/>
    <x v="0"/>
    <n v="13"/>
    <s v="Dirección superior Ejecutiva"/>
    <n v="0"/>
    <s v="-"/>
    <n v="3"/>
    <s v="SERVICIOS NO PERSONALES"/>
    <s v="3.00"/>
    <s v="SERVICIOS NO PERSONALES"/>
    <s v="3.00.00"/>
    <s v="SERVICIOS NO PERSONALES"/>
    <s v="3.00.00.00"/>
    <x v="8"/>
    <n v="618660"/>
    <s v="14.2.6.000"/>
    <s v="Escribanía Mayor de Gobierno Honorarios"/>
    <x v="6"/>
    <x v="6"/>
    <s v="110.-13.-20.0.0.0.-3.00.00.00"/>
    <x v="26"/>
    <x v="6"/>
    <n v="13"/>
    <n v="20"/>
    <n v="0"/>
    <n v="0"/>
    <n v="0"/>
    <x v="11"/>
  </r>
  <r>
    <n v="2021"/>
    <x v="6"/>
    <s v="GOB"/>
    <x v="6"/>
    <s v="Administracion Central"/>
    <s v="2 - Gastos de capital"/>
    <s v="1 - Inversión real directa"/>
    <x v="1"/>
    <x v="1"/>
    <x v="15"/>
    <x v="38"/>
    <x v="0"/>
    <x v="0"/>
    <x v="1"/>
    <x v="1"/>
    <x v="0"/>
    <x v="0"/>
    <n v="10"/>
    <x v="0"/>
    <n v="13"/>
    <s v="Dirección superior Ejecutiva"/>
    <n v="0"/>
    <s v="-"/>
    <n v="4"/>
    <s v="BIENES DE USO"/>
    <s v="4.03"/>
    <s v="Maquinaria y equipo"/>
    <s v="4.03.00"/>
    <s v="Maquinaria y equipo"/>
    <s v="4.03.00.00"/>
    <x v="9"/>
    <n v="927990"/>
    <s v="14.2.6.000"/>
    <s v="Escribanía Mayor de Gobierno Honorarios"/>
    <x v="6"/>
    <x v="6"/>
    <s v="110.-13.-20.0.1.0.-4.03.00.00"/>
    <x v="27"/>
    <x v="6"/>
    <n v="13"/>
    <n v="20"/>
    <n v="0"/>
    <n v="1"/>
    <n v="0"/>
    <x v="12"/>
  </r>
  <r>
    <n v="2021"/>
    <x v="6"/>
    <s v="GOB"/>
    <x v="6"/>
    <s v="Administracion Central"/>
    <s v="1 - Gastos corrientes"/>
    <s v="2 - Gastos de consumo"/>
    <x v="0"/>
    <x v="0"/>
    <x v="27"/>
    <x v="27"/>
    <x v="0"/>
    <x v="0"/>
    <x v="0"/>
    <x v="0"/>
    <x v="0"/>
    <x v="0"/>
    <n v="10"/>
    <x v="0"/>
    <n v="13"/>
    <s v="Dirección superior Ejecutiva"/>
    <n v="0"/>
    <s v="-"/>
    <n v="2"/>
    <s v="BIENES DE CONSUMO"/>
    <s v="2.00"/>
    <s v="BIENES DE CONSUMO"/>
    <s v="2.00.00"/>
    <s v="BIENES DE CONSUMO"/>
    <s v="2.00.00.00"/>
    <x v="7"/>
    <n v="1260000"/>
    <s v="00.0.0.999"/>
    <s v="Tesoro Provincial"/>
    <x v="6"/>
    <x v="6"/>
    <s v="110.-11.-60.0.0.0.-2.00.00.00"/>
    <x v="48"/>
    <x v="6"/>
    <n v="11"/>
    <n v="60"/>
    <n v="0"/>
    <n v="0"/>
    <n v="0"/>
    <x v="10"/>
  </r>
  <r>
    <n v="2021"/>
    <x v="6"/>
    <s v="GOB"/>
    <x v="6"/>
    <s v="Administracion Central"/>
    <s v="1 - Gastos corrientes"/>
    <s v="2 - Gastos de consumo"/>
    <x v="0"/>
    <x v="0"/>
    <x v="27"/>
    <x v="27"/>
    <x v="0"/>
    <x v="0"/>
    <x v="0"/>
    <x v="0"/>
    <x v="0"/>
    <x v="0"/>
    <n v="10"/>
    <x v="0"/>
    <n v="13"/>
    <s v="Dirección superior Ejecutiva"/>
    <n v="0"/>
    <s v="-"/>
    <n v="3"/>
    <s v="SERVICIOS NO PERSONALES"/>
    <s v="3.00"/>
    <s v="SERVICIOS NO PERSONALES"/>
    <s v="3.00.00"/>
    <s v="SERVICIOS NO PERSONALES"/>
    <s v="3.00.00.00"/>
    <x v="8"/>
    <n v="460000"/>
    <s v="00.0.0.999"/>
    <s v="Tesoro Provincial"/>
    <x v="6"/>
    <x v="6"/>
    <s v="110.-11.-60.0.0.0.-3.00.00.00"/>
    <x v="48"/>
    <x v="6"/>
    <n v="11"/>
    <n v="60"/>
    <n v="0"/>
    <n v="0"/>
    <n v="0"/>
    <x v="11"/>
  </r>
  <r>
    <n v="2021"/>
    <x v="6"/>
    <s v="GOB"/>
    <x v="6"/>
    <s v="Administracion Central"/>
    <s v="2 - Gastos de capital"/>
    <s v="1 - Inversión real directa"/>
    <x v="0"/>
    <x v="0"/>
    <x v="27"/>
    <x v="27"/>
    <x v="0"/>
    <x v="0"/>
    <x v="1"/>
    <x v="1"/>
    <x v="0"/>
    <x v="0"/>
    <n v="10"/>
    <x v="0"/>
    <n v="13"/>
    <s v="Dirección superior Ejecutiva"/>
    <n v="0"/>
    <s v="-"/>
    <n v="4"/>
    <s v="BIENES DE USO"/>
    <s v="4.03"/>
    <s v="Maquinaria y equipo"/>
    <s v="4.03.00"/>
    <s v="Maquinaria y equipo"/>
    <s v="4.03.00.00"/>
    <x v="9"/>
    <n v="1540000"/>
    <s v="00.0.0.999"/>
    <s v="Tesoro Provincial"/>
    <x v="6"/>
    <x v="6"/>
    <s v="110.-11.-60.0.1.0.-4.03.00.00"/>
    <x v="50"/>
    <x v="6"/>
    <n v="11"/>
    <n v="60"/>
    <n v="0"/>
    <n v="1"/>
    <n v="0"/>
    <x v="12"/>
  </r>
  <r>
    <n v="2021"/>
    <x v="7"/>
    <s v="FdE"/>
    <x v="7"/>
    <s v="Administracion Central"/>
    <s v="1 - Gastos corrientes"/>
    <s v="2 - Gastos de consumo"/>
    <x v="0"/>
    <x v="0"/>
    <x v="0"/>
    <x v="0"/>
    <x v="0"/>
    <x v="0"/>
    <x v="0"/>
    <x v="0"/>
    <x v="0"/>
    <x v="0"/>
    <n v="10"/>
    <x v="0"/>
    <n v="17"/>
    <s v="Control de la gestión pública"/>
    <n v="0"/>
    <s v="-"/>
    <n v="1"/>
    <s v="GASTOS EN PERSONAL "/>
    <s v="1.01"/>
    <s v="Personal permanente"/>
    <s v="1.01.01"/>
    <s v="Retribuciones del cargo"/>
    <s v="1.01.01.00"/>
    <x v="0"/>
    <n v="43062157"/>
    <s v="00.0.0.999"/>
    <s v="Tesoro Provincial"/>
    <x v="7"/>
    <x v="7"/>
    <s v="130.-11.-1.0.0.0.-1.01.01.00"/>
    <x v="0"/>
    <x v="7"/>
    <n v="11"/>
    <n v="1"/>
    <n v="0"/>
    <n v="0"/>
    <n v="0"/>
    <x v="0"/>
  </r>
  <r>
    <n v="2021"/>
    <x v="7"/>
    <s v="FdE"/>
    <x v="7"/>
    <s v="Administracion Central"/>
    <s v="1 - Gastos corrientes"/>
    <s v="2 - Gastos de consumo"/>
    <x v="0"/>
    <x v="0"/>
    <x v="0"/>
    <x v="0"/>
    <x v="0"/>
    <x v="0"/>
    <x v="0"/>
    <x v="0"/>
    <x v="0"/>
    <x v="0"/>
    <n v="10"/>
    <x v="0"/>
    <n v="17"/>
    <s v="Control de la gestión pública"/>
    <n v="0"/>
    <s v="-"/>
    <n v="1"/>
    <s v="GASTOS EN PERSONAL "/>
    <s v="1.01"/>
    <s v="Personal permanente"/>
    <s v="1.01.04"/>
    <s v="Sueldo anual complementario"/>
    <s v="1.01.04.00"/>
    <x v="1"/>
    <n v="3599521"/>
    <s v="00.0.0.999"/>
    <s v="Tesoro Provincial"/>
    <x v="7"/>
    <x v="7"/>
    <s v="130.-11.-1.0.0.0.-1.01.04.00"/>
    <x v="0"/>
    <x v="7"/>
    <n v="11"/>
    <n v="1"/>
    <n v="0"/>
    <n v="0"/>
    <n v="0"/>
    <x v="1"/>
  </r>
  <r>
    <n v="2021"/>
    <x v="7"/>
    <s v="FdE"/>
    <x v="7"/>
    <s v="Administracion Central"/>
    <s v="1 - Gastos corrientes"/>
    <s v="2 - Gastos de consumo"/>
    <x v="0"/>
    <x v="0"/>
    <x v="0"/>
    <x v="0"/>
    <x v="0"/>
    <x v="0"/>
    <x v="0"/>
    <x v="0"/>
    <x v="0"/>
    <x v="0"/>
    <n v="10"/>
    <x v="0"/>
    <n v="17"/>
    <s v="Control de la gestión pública"/>
    <n v="0"/>
    <s v="-"/>
    <n v="1"/>
    <s v="GASTOS EN PERSONAL "/>
    <s v="1.01"/>
    <s v="Personal permanente"/>
    <s v="1.01.06"/>
    <s v="Contribuciones patronales"/>
    <s v="1.01.06.00"/>
    <x v="2"/>
    <n v="10514640"/>
    <s v="00.0.0.999"/>
    <s v="Tesoro Provincial"/>
    <x v="7"/>
    <x v="7"/>
    <s v="130.-11.-1.0.0.0.-1.01.06.00"/>
    <x v="0"/>
    <x v="7"/>
    <n v="11"/>
    <n v="1"/>
    <n v="0"/>
    <n v="0"/>
    <n v="0"/>
    <x v="2"/>
  </r>
  <r>
    <n v="2021"/>
    <x v="7"/>
    <s v="FdE"/>
    <x v="7"/>
    <s v="Administracion Central"/>
    <s v="1 - Gastos corrientes"/>
    <s v="2 - Gastos de consumo"/>
    <x v="0"/>
    <x v="0"/>
    <x v="0"/>
    <x v="0"/>
    <x v="0"/>
    <x v="0"/>
    <x v="0"/>
    <x v="0"/>
    <x v="0"/>
    <x v="0"/>
    <n v="10"/>
    <x v="0"/>
    <n v="17"/>
    <s v="Control de la gestión pública"/>
    <n v="0"/>
    <s v="-"/>
    <n v="1"/>
    <s v="GASTOS EN PERSONAL "/>
    <s v="1.02"/>
    <s v="Personal temporario"/>
    <s v="1.02.01"/>
    <s v="Retribuciones del cargo"/>
    <s v="1.02.01.00"/>
    <x v="0"/>
    <n v="1089543"/>
    <s v="00.0.0.999"/>
    <s v="Tesoro Provincial"/>
    <x v="7"/>
    <x v="7"/>
    <s v="130.-11.-1.0.0.0.-1.02.01.00"/>
    <x v="0"/>
    <x v="7"/>
    <n v="11"/>
    <n v="1"/>
    <n v="0"/>
    <n v="0"/>
    <n v="0"/>
    <x v="4"/>
  </r>
  <r>
    <n v="2021"/>
    <x v="7"/>
    <s v="FdE"/>
    <x v="7"/>
    <s v="Administracion Central"/>
    <s v="1 - Gastos corrientes"/>
    <s v="2 - Gastos de consumo"/>
    <x v="0"/>
    <x v="0"/>
    <x v="0"/>
    <x v="0"/>
    <x v="0"/>
    <x v="0"/>
    <x v="0"/>
    <x v="0"/>
    <x v="0"/>
    <x v="0"/>
    <n v="10"/>
    <x v="0"/>
    <n v="17"/>
    <s v="Control de la gestión pública"/>
    <n v="0"/>
    <s v="-"/>
    <n v="1"/>
    <s v="GASTOS EN PERSONAL "/>
    <s v="1.02"/>
    <s v="Personal temporario"/>
    <s v="1.02.03"/>
    <s v="Sueldo anual complementario"/>
    <s v="1.02.03.00"/>
    <x v="1"/>
    <n v="91074"/>
    <s v="00.0.0.999"/>
    <s v="Tesoro Provincial"/>
    <x v="7"/>
    <x v="7"/>
    <s v="130.-11.-1.0.0.0.-1.02.03.00"/>
    <x v="0"/>
    <x v="7"/>
    <n v="11"/>
    <n v="1"/>
    <n v="0"/>
    <n v="0"/>
    <n v="0"/>
    <x v="5"/>
  </r>
  <r>
    <n v="2021"/>
    <x v="7"/>
    <s v="FdE"/>
    <x v="7"/>
    <s v="Administracion Central"/>
    <s v="1 - Gastos corrientes"/>
    <s v="2 - Gastos de consumo"/>
    <x v="0"/>
    <x v="0"/>
    <x v="0"/>
    <x v="0"/>
    <x v="0"/>
    <x v="0"/>
    <x v="0"/>
    <x v="0"/>
    <x v="0"/>
    <x v="0"/>
    <n v="10"/>
    <x v="0"/>
    <n v="17"/>
    <s v="Control de la gestión pública"/>
    <n v="0"/>
    <s v="-"/>
    <n v="1"/>
    <s v="GASTOS EN PERSONAL "/>
    <s v="1.02"/>
    <s v="Personal temporario"/>
    <s v="1.02.05"/>
    <s v="Contribuciones patronales"/>
    <s v="1.02.05.00"/>
    <x v="2"/>
    <n v="266214"/>
    <s v="00.0.0.999"/>
    <s v="Tesoro Provincial"/>
    <x v="7"/>
    <x v="7"/>
    <s v="130.-11.-1.0.0.0.-1.02.05.00"/>
    <x v="0"/>
    <x v="7"/>
    <n v="11"/>
    <n v="1"/>
    <n v="0"/>
    <n v="0"/>
    <n v="0"/>
    <x v="6"/>
  </r>
  <r>
    <n v="2021"/>
    <x v="7"/>
    <s v="FdE"/>
    <x v="7"/>
    <s v="Administracion Central"/>
    <s v="1 - Gastos corrientes"/>
    <s v="2 - Gastos de consumo"/>
    <x v="0"/>
    <x v="0"/>
    <x v="0"/>
    <x v="0"/>
    <x v="0"/>
    <x v="0"/>
    <x v="0"/>
    <x v="0"/>
    <x v="0"/>
    <x v="0"/>
    <n v="10"/>
    <x v="0"/>
    <n v="17"/>
    <s v="Control de la gestión pública"/>
    <n v="0"/>
    <s v="-"/>
    <n v="1"/>
    <s v="GASTOS EN PERSONAL "/>
    <s v="1.04"/>
    <s v="Asignaciones familiares"/>
    <s v="1.04.00"/>
    <s v="Asignaciones familiares"/>
    <s v="1.04.00.00"/>
    <x v="4"/>
    <n v="91432"/>
    <s v="00.0.0.999"/>
    <s v="Tesoro Provincial"/>
    <x v="7"/>
    <x v="7"/>
    <s v="130.-11.-1.0.0.0.-1.04.00.00"/>
    <x v="0"/>
    <x v="7"/>
    <n v="11"/>
    <n v="1"/>
    <n v="0"/>
    <n v="0"/>
    <n v="0"/>
    <x v="7"/>
  </r>
  <r>
    <n v="2021"/>
    <x v="7"/>
    <s v="FdE"/>
    <x v="7"/>
    <s v="Administracion Central"/>
    <s v="1 - Gastos corrientes"/>
    <s v="2 - Gastos de consumo"/>
    <x v="0"/>
    <x v="0"/>
    <x v="0"/>
    <x v="0"/>
    <x v="0"/>
    <x v="0"/>
    <x v="0"/>
    <x v="0"/>
    <x v="0"/>
    <x v="0"/>
    <n v="10"/>
    <x v="0"/>
    <n v="17"/>
    <s v="Control de la gestión pública"/>
    <n v="0"/>
    <s v="-"/>
    <n v="2"/>
    <s v="BIENES DE CONSUMO"/>
    <s v="2.00"/>
    <s v="BIENES DE CONSUMO"/>
    <s v="2.00.00"/>
    <s v="BIENES DE CONSUMO"/>
    <s v="2.00.00.00"/>
    <x v="7"/>
    <n v="562403"/>
    <s v="00.0.0.999"/>
    <s v="Tesoro Provincial"/>
    <x v="7"/>
    <x v="7"/>
    <s v="130.-11.-1.0.0.0.-2.00.00.00"/>
    <x v="0"/>
    <x v="7"/>
    <n v="11"/>
    <n v="1"/>
    <n v="0"/>
    <n v="0"/>
    <n v="0"/>
    <x v="10"/>
  </r>
  <r>
    <n v="2021"/>
    <x v="7"/>
    <s v="FdE"/>
    <x v="7"/>
    <s v="Administracion Central"/>
    <s v="1 - Gastos corrientes"/>
    <s v="2 - Gastos de consumo"/>
    <x v="0"/>
    <x v="0"/>
    <x v="0"/>
    <x v="0"/>
    <x v="0"/>
    <x v="0"/>
    <x v="0"/>
    <x v="0"/>
    <x v="0"/>
    <x v="0"/>
    <n v="10"/>
    <x v="0"/>
    <n v="17"/>
    <s v="Control de la gestión pública"/>
    <n v="0"/>
    <s v="-"/>
    <n v="3"/>
    <s v="SERVICIOS NO PERSONALES"/>
    <s v="3.00"/>
    <s v="SERVICIOS NO PERSONALES"/>
    <s v="3.00.00"/>
    <s v="SERVICIOS NO PERSONALES"/>
    <s v="3.00.00.00"/>
    <x v="8"/>
    <n v="958800"/>
    <s v="00.0.0.999"/>
    <s v="Tesoro Provincial"/>
    <x v="7"/>
    <x v="7"/>
    <s v="130.-11.-1.0.0.0.-3.00.00.00"/>
    <x v="0"/>
    <x v="7"/>
    <n v="11"/>
    <n v="1"/>
    <n v="0"/>
    <n v="0"/>
    <n v="0"/>
    <x v="11"/>
  </r>
  <r>
    <n v="2021"/>
    <x v="7"/>
    <s v="FdE"/>
    <x v="7"/>
    <s v="Administracion Central"/>
    <s v="2 - Gastos de capital"/>
    <s v="1 - Inversión real directa"/>
    <x v="0"/>
    <x v="0"/>
    <x v="0"/>
    <x v="0"/>
    <x v="0"/>
    <x v="0"/>
    <x v="1"/>
    <x v="1"/>
    <x v="0"/>
    <x v="0"/>
    <n v="10"/>
    <x v="0"/>
    <n v="17"/>
    <s v="Control de la gestión pública"/>
    <n v="0"/>
    <s v="-"/>
    <n v="4"/>
    <s v="BIENES DE USO"/>
    <s v="4.03"/>
    <s v="Maquinaria y equipo"/>
    <s v="4.03.00"/>
    <s v="Maquinaria y equipo"/>
    <s v="4.03.00.00"/>
    <x v="9"/>
    <n v="1381254"/>
    <s v="00.0.0.999"/>
    <s v="Tesoro Provincial"/>
    <x v="7"/>
    <x v="7"/>
    <s v="130.-11.-1.0.1.0.-4.03.00.00"/>
    <x v="1"/>
    <x v="7"/>
    <n v="11"/>
    <n v="1"/>
    <n v="0"/>
    <n v="1"/>
    <n v="0"/>
    <x v="12"/>
  </r>
  <r>
    <n v="2021"/>
    <x v="8"/>
    <s v="IESC"/>
    <x v="8"/>
    <s v="Organismos Descentralizados"/>
    <s v="1 - Gastos corrientes"/>
    <s v="2 - Gastos de consumo"/>
    <x v="4"/>
    <x v="4"/>
    <x v="0"/>
    <x v="0"/>
    <x v="0"/>
    <x v="0"/>
    <x v="0"/>
    <x v="0"/>
    <x v="0"/>
    <x v="0"/>
    <n v="40"/>
    <x v="1"/>
    <n v="41"/>
    <s v="Energía, combustibles y minería"/>
    <n v="0"/>
    <s v="-"/>
    <n v="1"/>
    <s v="GASTOS EN PERSONAL "/>
    <s v="1.01"/>
    <s v="Personal permanente"/>
    <s v="1.01.01"/>
    <s v="Retribuciones del cargo"/>
    <s v="1.01.01.00"/>
    <x v="0"/>
    <n v="90680759"/>
    <s v="12.2.2.006"/>
    <s v="Canon Hidrocarburífero"/>
    <x v="0"/>
    <x v="0"/>
    <s v="134.-12.-1.0.0.0.-1.01.01.00"/>
    <x v="0"/>
    <x v="8"/>
    <n v="12"/>
    <n v="1"/>
    <n v="0"/>
    <n v="0"/>
    <n v="0"/>
    <x v="0"/>
  </r>
  <r>
    <n v="2021"/>
    <x v="8"/>
    <s v="IESC"/>
    <x v="8"/>
    <s v="Organismos Descentralizados"/>
    <s v="1 - Gastos corrientes"/>
    <s v="2 - Gastos de consumo"/>
    <x v="4"/>
    <x v="4"/>
    <x v="0"/>
    <x v="0"/>
    <x v="0"/>
    <x v="0"/>
    <x v="0"/>
    <x v="0"/>
    <x v="0"/>
    <x v="0"/>
    <n v="40"/>
    <x v="1"/>
    <n v="41"/>
    <s v="Energía, combustibles y minería"/>
    <n v="0"/>
    <s v="-"/>
    <n v="1"/>
    <s v="GASTOS EN PERSONAL "/>
    <s v="1.01"/>
    <s v="Personal permanente"/>
    <s v="1.01.04"/>
    <s v="Sueldo anual complementario"/>
    <s v="1.01.04.00"/>
    <x v="1"/>
    <n v="7446940"/>
    <s v="12.2.2.006"/>
    <s v="Canon Hidrocarburífero"/>
    <x v="0"/>
    <x v="0"/>
    <s v="134.-12.-1.0.0.0.-1.01.04.00"/>
    <x v="0"/>
    <x v="8"/>
    <n v="12"/>
    <n v="1"/>
    <n v="0"/>
    <n v="0"/>
    <n v="0"/>
    <x v="1"/>
  </r>
  <r>
    <n v="2021"/>
    <x v="8"/>
    <s v="IESC"/>
    <x v="8"/>
    <s v="Organismos Descentralizados"/>
    <s v="1 - Gastos corrientes"/>
    <s v="2 - Gastos de consumo"/>
    <x v="4"/>
    <x v="4"/>
    <x v="0"/>
    <x v="0"/>
    <x v="0"/>
    <x v="0"/>
    <x v="0"/>
    <x v="0"/>
    <x v="0"/>
    <x v="0"/>
    <n v="40"/>
    <x v="1"/>
    <n v="41"/>
    <s v="Energía, combustibles y minería"/>
    <n v="0"/>
    <s v="-"/>
    <n v="1"/>
    <s v="GASTOS EN PERSONAL "/>
    <s v="1.01"/>
    <s v="Personal permanente"/>
    <s v="1.01.06"/>
    <s v="Contribuciones patronales"/>
    <s v="1.01.06.00"/>
    <x v="2"/>
    <n v="26372562"/>
    <s v="12.2.2.006"/>
    <s v="Canon Hidrocarburífero"/>
    <x v="0"/>
    <x v="0"/>
    <s v="134.-12.-1.0.0.0.-1.01.06.00"/>
    <x v="0"/>
    <x v="8"/>
    <n v="12"/>
    <n v="1"/>
    <n v="0"/>
    <n v="0"/>
    <n v="0"/>
    <x v="2"/>
  </r>
  <r>
    <n v="2021"/>
    <x v="8"/>
    <s v="IESC"/>
    <x v="8"/>
    <s v="Organismos Descentralizados"/>
    <s v="1 - Gastos corrientes"/>
    <s v="2 - Gastos de consumo"/>
    <x v="4"/>
    <x v="4"/>
    <x v="0"/>
    <x v="0"/>
    <x v="0"/>
    <x v="0"/>
    <x v="0"/>
    <x v="0"/>
    <x v="0"/>
    <x v="0"/>
    <n v="40"/>
    <x v="1"/>
    <n v="41"/>
    <s v="Energía, combustibles y minería"/>
    <n v="0"/>
    <s v="-"/>
    <n v="1"/>
    <s v="GASTOS EN PERSONAL "/>
    <s v="1.01"/>
    <s v="Personal permanente"/>
    <s v="1.01.07"/>
    <s v="Complementos"/>
    <s v="1.01.07.00"/>
    <x v="3"/>
    <n v="20295526"/>
    <s v="12.2.2.006"/>
    <s v="Canon Hidrocarburífero"/>
    <x v="0"/>
    <x v="0"/>
    <s v="134.-12.-1.0.0.0.-1.01.07.00"/>
    <x v="0"/>
    <x v="8"/>
    <n v="12"/>
    <n v="1"/>
    <n v="0"/>
    <n v="0"/>
    <n v="0"/>
    <x v="3"/>
  </r>
  <r>
    <n v="2021"/>
    <x v="8"/>
    <s v="IESC"/>
    <x v="8"/>
    <s v="Organismos Descentralizados"/>
    <s v="1 - Gastos corrientes"/>
    <s v="2 - Gastos de consumo"/>
    <x v="4"/>
    <x v="4"/>
    <x v="0"/>
    <x v="0"/>
    <x v="0"/>
    <x v="0"/>
    <x v="0"/>
    <x v="0"/>
    <x v="0"/>
    <x v="0"/>
    <n v="40"/>
    <x v="1"/>
    <n v="41"/>
    <s v="Energía, combustibles y minería"/>
    <n v="0"/>
    <s v="-"/>
    <n v="1"/>
    <s v="GASTOS EN PERSONAL "/>
    <s v="1.02"/>
    <s v="Personal temporario"/>
    <s v="1.02.01"/>
    <s v="Retribuciones del cargo"/>
    <s v="1.02.01.00"/>
    <x v="0"/>
    <n v="204213"/>
    <s v="12.2.2.006"/>
    <s v="Canon Hidrocarburífero"/>
    <x v="0"/>
    <x v="0"/>
    <s v="134.-12.-1.0.0.0.-1.02.01.00"/>
    <x v="0"/>
    <x v="8"/>
    <n v="12"/>
    <n v="1"/>
    <n v="0"/>
    <n v="0"/>
    <n v="0"/>
    <x v="4"/>
  </r>
  <r>
    <n v="2021"/>
    <x v="8"/>
    <s v="IESC"/>
    <x v="8"/>
    <s v="Organismos Descentralizados"/>
    <s v="1 - Gastos corrientes"/>
    <s v="2 - Gastos de consumo"/>
    <x v="4"/>
    <x v="4"/>
    <x v="0"/>
    <x v="0"/>
    <x v="0"/>
    <x v="0"/>
    <x v="0"/>
    <x v="0"/>
    <x v="0"/>
    <x v="0"/>
    <n v="40"/>
    <x v="1"/>
    <n v="41"/>
    <s v="Energía, combustibles y minería"/>
    <n v="0"/>
    <s v="-"/>
    <n v="1"/>
    <s v="GASTOS EN PERSONAL "/>
    <s v="1.02"/>
    <s v="Personal temporario"/>
    <s v="1.02.01"/>
    <s v="Retribuciones del cargo"/>
    <s v="1.02.01.00"/>
    <x v="0"/>
    <n v="5091306"/>
    <s v="12.2.2.018"/>
    <s v="Fondo Capacitación I.E.S.C."/>
    <x v="0"/>
    <x v="0"/>
    <s v="134.-12.-1.0.0.0.-1.02.01.00"/>
    <x v="0"/>
    <x v="8"/>
    <n v="12"/>
    <n v="1"/>
    <n v="0"/>
    <n v="0"/>
    <n v="0"/>
    <x v="4"/>
  </r>
  <r>
    <n v="2021"/>
    <x v="8"/>
    <s v="IESC"/>
    <x v="8"/>
    <s v="Organismos Descentralizados"/>
    <s v="1 - Gastos corrientes"/>
    <s v="2 - Gastos de consumo"/>
    <x v="4"/>
    <x v="4"/>
    <x v="0"/>
    <x v="0"/>
    <x v="0"/>
    <x v="0"/>
    <x v="0"/>
    <x v="0"/>
    <x v="0"/>
    <x v="0"/>
    <n v="40"/>
    <x v="1"/>
    <n v="41"/>
    <s v="Energía, combustibles y minería"/>
    <n v="0"/>
    <s v="-"/>
    <n v="1"/>
    <s v="GASTOS EN PERSONAL "/>
    <s v="1.02"/>
    <s v="Personal temporario"/>
    <s v="1.02.01"/>
    <s v="Retribuciones del cargo"/>
    <s v="1.02.01.00"/>
    <x v="0"/>
    <n v="783342"/>
    <s v="12.9.2.000"/>
    <s v="IESC - Auditoría y Control"/>
    <x v="0"/>
    <x v="0"/>
    <s v="134.-12.-1.0.0.0.-1.02.01.00"/>
    <x v="0"/>
    <x v="8"/>
    <n v="12"/>
    <n v="1"/>
    <n v="0"/>
    <n v="0"/>
    <n v="0"/>
    <x v="4"/>
  </r>
  <r>
    <n v="2021"/>
    <x v="8"/>
    <s v="IESC"/>
    <x v="8"/>
    <s v="Organismos Descentralizados"/>
    <s v="1 - Gastos corrientes"/>
    <s v="2 - Gastos de consumo"/>
    <x v="4"/>
    <x v="4"/>
    <x v="0"/>
    <x v="0"/>
    <x v="0"/>
    <x v="0"/>
    <x v="0"/>
    <x v="0"/>
    <x v="0"/>
    <x v="0"/>
    <n v="40"/>
    <x v="1"/>
    <n v="41"/>
    <s v="Energía, combustibles y minería"/>
    <n v="0"/>
    <s v="-"/>
    <n v="1"/>
    <s v="GASTOS EN PERSONAL "/>
    <s v="1.02"/>
    <s v="Personal temporario"/>
    <s v="1.02.03"/>
    <s v="Sueldo anual complementario"/>
    <s v="1.02.03.00"/>
    <x v="1"/>
    <n v="515401"/>
    <s v="12.9.2.000"/>
    <s v="IESC - Auditoría y Control"/>
    <x v="0"/>
    <x v="0"/>
    <s v="134.-12.-1.0.0.0.-1.02.03.00"/>
    <x v="0"/>
    <x v="8"/>
    <n v="12"/>
    <n v="1"/>
    <n v="0"/>
    <n v="0"/>
    <n v="0"/>
    <x v="5"/>
  </r>
  <r>
    <n v="2021"/>
    <x v="8"/>
    <s v="IESC"/>
    <x v="8"/>
    <s v="Organismos Descentralizados"/>
    <s v="1 - Gastos corrientes"/>
    <s v="2 - Gastos de consumo"/>
    <x v="4"/>
    <x v="4"/>
    <x v="0"/>
    <x v="0"/>
    <x v="0"/>
    <x v="0"/>
    <x v="0"/>
    <x v="0"/>
    <x v="0"/>
    <x v="0"/>
    <n v="40"/>
    <x v="1"/>
    <n v="41"/>
    <s v="Energía, combustibles y minería"/>
    <n v="0"/>
    <s v="-"/>
    <n v="1"/>
    <s v="GASTOS EN PERSONAL "/>
    <s v="1.02"/>
    <s v="Personal temporario"/>
    <s v="1.02.05"/>
    <s v="Contribuciones patronales"/>
    <s v="1.02.05.00"/>
    <x v="2"/>
    <n v="1846226"/>
    <s v="12.9.2.000"/>
    <s v="IESC - Auditoría y Control"/>
    <x v="0"/>
    <x v="0"/>
    <s v="134.-12.-1.0.0.0.-1.02.05.00"/>
    <x v="0"/>
    <x v="8"/>
    <n v="12"/>
    <n v="1"/>
    <n v="0"/>
    <n v="0"/>
    <n v="0"/>
    <x v="6"/>
  </r>
  <r>
    <n v="2021"/>
    <x v="8"/>
    <s v="IESC"/>
    <x v="8"/>
    <s v="Organismos Descentralizados"/>
    <s v="1 - Gastos corrientes"/>
    <s v="2 - Gastos de consumo"/>
    <x v="4"/>
    <x v="4"/>
    <x v="0"/>
    <x v="0"/>
    <x v="0"/>
    <x v="0"/>
    <x v="0"/>
    <x v="0"/>
    <x v="0"/>
    <x v="0"/>
    <n v="40"/>
    <x v="1"/>
    <n v="41"/>
    <s v="Energía, combustibles y minería"/>
    <n v="0"/>
    <s v="-"/>
    <n v="1"/>
    <s v="GASTOS EN PERSONAL "/>
    <s v="1.02"/>
    <s v="Personal temporario"/>
    <s v="1.02.06"/>
    <s v="Complementos"/>
    <s v="1.02.06.00"/>
    <x v="3"/>
    <n v="892628"/>
    <s v="12.9.2.000"/>
    <s v="IESC - Auditoría y Control"/>
    <x v="0"/>
    <x v="0"/>
    <s v="134.-12.-1.0.0.0.-1.02.06.00"/>
    <x v="0"/>
    <x v="8"/>
    <n v="12"/>
    <n v="1"/>
    <n v="0"/>
    <n v="0"/>
    <n v="0"/>
    <x v="22"/>
  </r>
  <r>
    <n v="2021"/>
    <x v="8"/>
    <s v="IESC"/>
    <x v="8"/>
    <s v="Organismos Descentralizados"/>
    <s v="1 - Gastos corrientes"/>
    <s v="2 - Gastos de consumo"/>
    <x v="4"/>
    <x v="4"/>
    <x v="0"/>
    <x v="0"/>
    <x v="0"/>
    <x v="0"/>
    <x v="0"/>
    <x v="0"/>
    <x v="0"/>
    <x v="0"/>
    <n v="40"/>
    <x v="1"/>
    <n v="41"/>
    <s v="Energía, combustibles y minería"/>
    <n v="0"/>
    <s v="-"/>
    <n v="1"/>
    <s v="GASTOS EN PERSONAL "/>
    <s v="1.04"/>
    <s v="Asignaciones familiares"/>
    <s v="1.04.00"/>
    <s v="Asignaciones familiares"/>
    <s v="1.04.00.00"/>
    <x v="4"/>
    <n v="1008226"/>
    <s v="12.9.2.000"/>
    <s v="IESC - Auditoría y Control"/>
    <x v="0"/>
    <x v="0"/>
    <s v="134.-12.-1.0.0.0.-1.04.00.00"/>
    <x v="0"/>
    <x v="8"/>
    <n v="12"/>
    <n v="1"/>
    <n v="0"/>
    <n v="0"/>
    <n v="0"/>
    <x v="7"/>
  </r>
  <r>
    <n v="2021"/>
    <x v="8"/>
    <s v="IESC"/>
    <x v="8"/>
    <s v="Organismos Descentralizados"/>
    <s v="1 - Gastos corrientes"/>
    <s v="2 - Gastos de consumo"/>
    <x v="4"/>
    <x v="4"/>
    <x v="0"/>
    <x v="0"/>
    <x v="0"/>
    <x v="0"/>
    <x v="0"/>
    <x v="0"/>
    <x v="0"/>
    <x v="0"/>
    <n v="40"/>
    <x v="1"/>
    <n v="41"/>
    <s v="Energía, combustibles y minería"/>
    <n v="0"/>
    <s v="-"/>
    <n v="2"/>
    <s v="BIENES DE CONSUMO"/>
    <s v="2.00"/>
    <s v="BIENES DE CONSUMO"/>
    <s v="2.00.00"/>
    <s v="BIENES DE CONSUMO"/>
    <s v="2.00.00.00"/>
    <x v="7"/>
    <n v="1477883"/>
    <s v="12.9.2.000"/>
    <s v="IESC - Auditoría y Control"/>
    <x v="0"/>
    <x v="0"/>
    <s v="134.-12.-1.0.0.0.-2.00.00.00"/>
    <x v="0"/>
    <x v="8"/>
    <n v="12"/>
    <n v="1"/>
    <n v="0"/>
    <n v="0"/>
    <n v="0"/>
    <x v="10"/>
  </r>
  <r>
    <n v="2021"/>
    <x v="8"/>
    <s v="IESC"/>
    <x v="8"/>
    <s v="Organismos Descentralizados"/>
    <s v="1 - Gastos corrientes"/>
    <s v="2 - Gastos de consumo"/>
    <x v="0"/>
    <x v="0"/>
    <x v="0"/>
    <x v="0"/>
    <x v="0"/>
    <x v="0"/>
    <x v="0"/>
    <x v="0"/>
    <x v="0"/>
    <x v="0"/>
    <n v="40"/>
    <x v="1"/>
    <n v="41"/>
    <s v="Energía, combustibles y minería"/>
    <n v="0"/>
    <s v="-"/>
    <n v="2"/>
    <s v="BIENES DE CONSUMO"/>
    <s v="2.00"/>
    <s v="BIENES DE CONSUMO"/>
    <s v="2.00.00"/>
    <s v="BIENES DE CONSUMO"/>
    <s v="2.00.00.00"/>
    <x v="7"/>
    <n v="7132507"/>
    <s v="41.2.1.001"/>
    <s v="Contribuciones Figurativas de la Administración Central"/>
    <x v="0"/>
    <x v="0"/>
    <s v="134.-11.-1.0.0.0.-2.00.00.00"/>
    <x v="0"/>
    <x v="8"/>
    <n v="11"/>
    <n v="1"/>
    <n v="0"/>
    <n v="0"/>
    <n v="0"/>
    <x v="10"/>
  </r>
  <r>
    <n v="2021"/>
    <x v="8"/>
    <s v="IESC"/>
    <x v="8"/>
    <s v="Organismos Descentralizados"/>
    <s v="1 - Gastos corrientes"/>
    <s v="2 - Gastos de consumo"/>
    <x v="4"/>
    <x v="4"/>
    <x v="0"/>
    <x v="0"/>
    <x v="0"/>
    <x v="0"/>
    <x v="0"/>
    <x v="0"/>
    <x v="0"/>
    <x v="0"/>
    <n v="40"/>
    <x v="1"/>
    <n v="41"/>
    <s v="Energía, combustibles y minería"/>
    <n v="0"/>
    <s v="-"/>
    <n v="3"/>
    <s v="SERVICIOS NO PERSONALES"/>
    <s v="3.00"/>
    <s v="SERVICIOS NO PERSONALES"/>
    <s v="3.00.00"/>
    <s v="SERVICIOS NO PERSONALES"/>
    <s v="3.00.00.00"/>
    <x v="8"/>
    <n v="1350000"/>
    <s v="12.9.2.000"/>
    <s v="IESC - Auditoría y Control"/>
    <x v="0"/>
    <x v="0"/>
    <s v="134.-12.-1.0.0.0.-3.00.00.00"/>
    <x v="0"/>
    <x v="8"/>
    <n v="12"/>
    <n v="1"/>
    <n v="0"/>
    <n v="0"/>
    <n v="0"/>
    <x v="11"/>
  </r>
  <r>
    <n v="2021"/>
    <x v="8"/>
    <s v="IESC"/>
    <x v="8"/>
    <s v="Organismos Descentralizados"/>
    <s v="1 - Gastos corrientes"/>
    <s v="2 - Gastos de consumo"/>
    <x v="0"/>
    <x v="0"/>
    <x v="0"/>
    <x v="0"/>
    <x v="0"/>
    <x v="0"/>
    <x v="0"/>
    <x v="0"/>
    <x v="0"/>
    <x v="0"/>
    <n v="40"/>
    <x v="1"/>
    <n v="41"/>
    <s v="Energía, combustibles y minería"/>
    <n v="0"/>
    <s v="-"/>
    <n v="3"/>
    <s v="SERVICIOS NO PERSONALES"/>
    <s v="3.00"/>
    <s v="SERVICIOS NO PERSONALES"/>
    <s v="3.00.00"/>
    <s v="SERVICIOS NO PERSONALES"/>
    <s v="3.00.00.00"/>
    <x v="8"/>
    <n v="17315115"/>
    <s v="41.2.1.001"/>
    <s v="Contribuciones Figurativas de la Administración Central"/>
    <x v="0"/>
    <x v="0"/>
    <s v="134.-11.-1.0.0.0.-3.00.00.00"/>
    <x v="0"/>
    <x v="8"/>
    <n v="11"/>
    <n v="1"/>
    <n v="0"/>
    <n v="0"/>
    <n v="0"/>
    <x v="11"/>
  </r>
  <r>
    <n v="2021"/>
    <x v="8"/>
    <s v="IESC"/>
    <x v="8"/>
    <s v="Organismos Descentralizados"/>
    <s v="1 - Gastos corrientes"/>
    <s v="7 - Transferencias corrientes"/>
    <x v="4"/>
    <x v="4"/>
    <x v="0"/>
    <x v="0"/>
    <x v="0"/>
    <x v="0"/>
    <x v="0"/>
    <x v="0"/>
    <x v="0"/>
    <x v="0"/>
    <n v="40"/>
    <x v="1"/>
    <n v="41"/>
    <s v="Energía, combustibles y minería"/>
    <n v="0"/>
    <s v="-"/>
    <n v="5"/>
    <s v="TRANSFERENCIAS"/>
    <s v="5.03"/>
    <s v="Transferencias al Sector Público Nacional para financiar gastos corrientes"/>
    <s v="5.03.04"/>
    <s v="A otras instituciones públicas nacionales"/>
    <s v="5.03.04.10"/>
    <x v="49"/>
    <n v="1300000"/>
    <s v="12.9.2.000"/>
    <s v="IESC - Auditoría y Control"/>
    <x v="0"/>
    <x v="0"/>
    <s v="134.-12.-1.0.0.0.-5.03.04.10"/>
    <x v="0"/>
    <x v="8"/>
    <n v="12"/>
    <n v="1"/>
    <n v="0"/>
    <n v="0"/>
    <n v="0"/>
    <x v="54"/>
  </r>
  <r>
    <n v="2021"/>
    <x v="8"/>
    <s v="IESC"/>
    <x v="8"/>
    <s v="Organismos Descentralizados"/>
    <s v="1 - Gastos corrientes"/>
    <s v="2 - Gastos de consumo"/>
    <x v="4"/>
    <x v="4"/>
    <x v="15"/>
    <x v="39"/>
    <x v="0"/>
    <x v="0"/>
    <x v="0"/>
    <x v="0"/>
    <x v="0"/>
    <x v="0"/>
    <n v="40"/>
    <x v="1"/>
    <n v="41"/>
    <s v="Energía, combustibles y minería"/>
    <n v="0"/>
    <s v="-"/>
    <n v="2"/>
    <s v="BIENES DE CONSUMO"/>
    <s v="2.00"/>
    <s v="BIENES DE CONSUMO"/>
    <s v="2.00.00"/>
    <s v="BIENES DE CONSUMO"/>
    <s v="2.00.00.00"/>
    <x v="7"/>
    <n v="2676846"/>
    <s v="12.2.2.015"/>
    <s v="Fondo Fortalecimiento I.E.S.C."/>
    <x v="0"/>
    <x v="0"/>
    <s v="134.-12.-20.0.0.0.-2.00.00.00"/>
    <x v="26"/>
    <x v="8"/>
    <n v="12"/>
    <n v="20"/>
    <n v="0"/>
    <n v="0"/>
    <n v="0"/>
    <x v="10"/>
  </r>
  <r>
    <n v="2021"/>
    <x v="8"/>
    <s v="IESC"/>
    <x v="8"/>
    <s v="Organismos Descentralizados"/>
    <s v="1 - Gastos corrientes"/>
    <s v="2 - Gastos de consumo"/>
    <x v="4"/>
    <x v="4"/>
    <x v="15"/>
    <x v="39"/>
    <x v="0"/>
    <x v="0"/>
    <x v="0"/>
    <x v="0"/>
    <x v="0"/>
    <x v="0"/>
    <n v="40"/>
    <x v="1"/>
    <n v="41"/>
    <s v="Energía, combustibles y minería"/>
    <n v="0"/>
    <s v="-"/>
    <n v="3"/>
    <s v="SERVICIOS NO PERSONALES"/>
    <s v="3.00"/>
    <s v="SERVICIOS NO PERSONALES"/>
    <s v="3.00.00"/>
    <s v="SERVICIOS NO PERSONALES"/>
    <s v="3.00.00.00"/>
    <x v="8"/>
    <n v="2692794"/>
    <s v="12.2.2.015"/>
    <s v="Fondo Fortalecimiento I.E.S.C."/>
    <x v="0"/>
    <x v="0"/>
    <s v="134.-12.-20.0.0.0.-3.00.00.00"/>
    <x v="26"/>
    <x v="8"/>
    <n v="12"/>
    <n v="20"/>
    <n v="0"/>
    <n v="0"/>
    <n v="0"/>
    <x v="11"/>
  </r>
  <r>
    <n v="2021"/>
    <x v="8"/>
    <s v="IESC"/>
    <x v="8"/>
    <s v="Organismos Descentralizados"/>
    <s v="2 - Gastos de capital"/>
    <s v="1 - Inversión real directa"/>
    <x v="4"/>
    <x v="4"/>
    <x v="15"/>
    <x v="39"/>
    <x v="0"/>
    <x v="0"/>
    <x v="1"/>
    <x v="1"/>
    <x v="0"/>
    <x v="0"/>
    <n v="40"/>
    <x v="1"/>
    <n v="41"/>
    <s v="Energía, combustibles y minería"/>
    <n v="0"/>
    <s v="-"/>
    <n v="4"/>
    <s v="BIENES DE USO"/>
    <s v="4.02"/>
    <s v="Construcciones"/>
    <s v="4.02.00"/>
    <s v="Construcciones"/>
    <s v="4.02.00.00"/>
    <x v="50"/>
    <n v="21000000"/>
    <s v="12.2.2.015"/>
    <s v="Fondo Fortalecimiento I.E.S.C."/>
    <x v="0"/>
    <x v="0"/>
    <s v="134.-12.-20.0.1.0.-4.02.00.00"/>
    <x v="27"/>
    <x v="8"/>
    <n v="12"/>
    <n v="20"/>
    <n v="0"/>
    <n v="1"/>
    <n v="0"/>
    <x v="55"/>
  </r>
  <r>
    <n v="2021"/>
    <x v="8"/>
    <s v="IESC"/>
    <x v="8"/>
    <s v="Organismos Descentralizados"/>
    <s v="2 - Gastos de capital"/>
    <s v="1 - Inversión real directa"/>
    <x v="4"/>
    <x v="4"/>
    <x v="15"/>
    <x v="39"/>
    <x v="0"/>
    <x v="0"/>
    <x v="1"/>
    <x v="1"/>
    <x v="0"/>
    <x v="0"/>
    <n v="40"/>
    <x v="1"/>
    <n v="41"/>
    <s v="Energía, combustibles y minería"/>
    <n v="0"/>
    <s v="-"/>
    <n v="4"/>
    <s v="BIENES DE USO"/>
    <s v="4.03"/>
    <s v="Maquinaria y equipo"/>
    <s v="4.03.00"/>
    <s v="Maquinaria y equipo"/>
    <s v="4.03.00.00"/>
    <x v="9"/>
    <n v="6150000"/>
    <s v="12.2.2.015"/>
    <s v="Fondo Fortalecimiento I.E.S.C."/>
    <x v="0"/>
    <x v="0"/>
    <s v="134.-12.-20.0.1.0.-4.03.00.00"/>
    <x v="27"/>
    <x v="8"/>
    <n v="12"/>
    <n v="20"/>
    <n v="0"/>
    <n v="1"/>
    <n v="0"/>
    <x v="12"/>
  </r>
  <r>
    <n v="2021"/>
    <x v="8"/>
    <s v="IESC"/>
    <x v="8"/>
    <s v="Organismos Descentralizados"/>
    <s v="1 - Gastos corrientes"/>
    <s v="2 - Gastos de consumo"/>
    <x v="4"/>
    <x v="4"/>
    <x v="30"/>
    <x v="40"/>
    <x v="0"/>
    <x v="0"/>
    <x v="0"/>
    <x v="0"/>
    <x v="0"/>
    <x v="0"/>
    <n v="40"/>
    <x v="1"/>
    <n v="41"/>
    <s v="Energía, combustibles y minería"/>
    <n v="0"/>
    <s v="-"/>
    <n v="2"/>
    <s v="BIENES DE CONSUMO"/>
    <s v="2.00"/>
    <s v="BIENES DE CONSUMO"/>
    <s v="2.00.00"/>
    <s v="BIENES DE CONSUMO"/>
    <s v="2.00.00.00"/>
    <x v="7"/>
    <n v="5527543"/>
    <s v="12.2.2.018"/>
    <s v="Fondo Capacitación I.E.S.C."/>
    <x v="0"/>
    <x v="0"/>
    <s v="134.-12.-21.0.0.0.-2.00.00.00"/>
    <x v="56"/>
    <x v="8"/>
    <n v="12"/>
    <n v="21"/>
    <n v="0"/>
    <n v="0"/>
    <n v="0"/>
    <x v="10"/>
  </r>
  <r>
    <n v="2021"/>
    <x v="8"/>
    <s v="IESC"/>
    <x v="8"/>
    <s v="Organismos Descentralizados"/>
    <s v="1 - Gastos corrientes"/>
    <s v="2 - Gastos de consumo"/>
    <x v="4"/>
    <x v="4"/>
    <x v="30"/>
    <x v="40"/>
    <x v="0"/>
    <x v="0"/>
    <x v="0"/>
    <x v="0"/>
    <x v="0"/>
    <x v="0"/>
    <n v="40"/>
    <x v="1"/>
    <n v="41"/>
    <s v="Energía, combustibles y minería"/>
    <n v="0"/>
    <s v="-"/>
    <n v="3"/>
    <s v="SERVICIOS NO PERSONALES"/>
    <s v="3.00"/>
    <s v="SERVICIOS NO PERSONALES"/>
    <s v="3.00.00"/>
    <s v="SERVICIOS NO PERSONALES"/>
    <s v="3.00.00.00"/>
    <x v="8"/>
    <n v="39129040"/>
    <s v="12.2.2.018"/>
    <s v="Fondo Capacitación I.E.S.C."/>
    <x v="0"/>
    <x v="0"/>
    <s v="134.-12.-21.0.0.0.-3.00.00.00"/>
    <x v="56"/>
    <x v="8"/>
    <n v="12"/>
    <n v="21"/>
    <n v="0"/>
    <n v="0"/>
    <n v="0"/>
    <x v="11"/>
  </r>
  <r>
    <n v="2021"/>
    <x v="8"/>
    <s v="IESC"/>
    <x v="8"/>
    <s v="Organismos Descentralizados"/>
    <s v="2 - Gastos de capital"/>
    <s v="1 - Inversión real directa"/>
    <x v="4"/>
    <x v="4"/>
    <x v="30"/>
    <x v="40"/>
    <x v="0"/>
    <x v="0"/>
    <x v="1"/>
    <x v="1"/>
    <x v="0"/>
    <x v="0"/>
    <n v="40"/>
    <x v="1"/>
    <n v="41"/>
    <s v="Energía, combustibles y minería"/>
    <n v="0"/>
    <s v="-"/>
    <n v="4"/>
    <s v="BIENES DE USO"/>
    <s v="4.03"/>
    <s v="Maquinaria y equipo"/>
    <s v="4.03.00"/>
    <s v="Maquinaria y equipo"/>
    <s v="4.03.00.00"/>
    <x v="9"/>
    <n v="5527543"/>
    <s v="12.2.2.018"/>
    <s v="Fondo Capacitación I.E.S.C."/>
    <x v="0"/>
    <x v="0"/>
    <s v="134.-12.-21.0.1.0.-4.03.00.00"/>
    <x v="57"/>
    <x v="8"/>
    <n v="12"/>
    <n v="21"/>
    <n v="0"/>
    <n v="1"/>
    <n v="0"/>
    <x v="12"/>
  </r>
  <r>
    <n v="2021"/>
    <x v="8"/>
    <s v="IESC"/>
    <x v="8"/>
    <s v="Organismos Descentralizados"/>
    <s v="1 - Gastos corrientes"/>
    <s v="2 - Gastos de consumo"/>
    <x v="4"/>
    <x v="4"/>
    <x v="16"/>
    <x v="41"/>
    <x v="0"/>
    <x v="0"/>
    <x v="0"/>
    <x v="0"/>
    <x v="0"/>
    <x v="0"/>
    <n v="40"/>
    <x v="1"/>
    <n v="41"/>
    <s v="Energía, combustibles y minería"/>
    <n v="0"/>
    <s v="-"/>
    <n v="2"/>
    <s v="BIENES DE CONSUMO"/>
    <s v="2.00"/>
    <s v="BIENES DE CONSUMO"/>
    <s v="2.00.00"/>
    <s v="BIENES DE CONSUMO"/>
    <s v="2.00.00.00"/>
    <x v="7"/>
    <n v="3256602"/>
    <s v="12.9.2.000"/>
    <s v="IESC - Auditoría y Control"/>
    <x v="0"/>
    <x v="0"/>
    <s v="134.-12.-22.0.0.0.-2.00.00.00"/>
    <x v="58"/>
    <x v="8"/>
    <n v="12"/>
    <n v="22"/>
    <n v="0"/>
    <n v="0"/>
    <n v="0"/>
    <x v="10"/>
  </r>
  <r>
    <n v="2021"/>
    <x v="8"/>
    <s v="IESC"/>
    <x v="8"/>
    <s v="Organismos Descentralizados"/>
    <s v="1 - Gastos corrientes"/>
    <s v="2 - Gastos de consumo"/>
    <x v="4"/>
    <x v="4"/>
    <x v="16"/>
    <x v="41"/>
    <x v="0"/>
    <x v="0"/>
    <x v="0"/>
    <x v="0"/>
    <x v="0"/>
    <x v="0"/>
    <n v="40"/>
    <x v="1"/>
    <n v="41"/>
    <s v="Energía, combustibles y minería"/>
    <n v="0"/>
    <s v="-"/>
    <n v="3"/>
    <s v="SERVICIOS NO PERSONALES"/>
    <s v="3.00"/>
    <s v="SERVICIOS NO PERSONALES"/>
    <s v="3.00.00"/>
    <s v="SERVICIOS NO PERSONALES"/>
    <s v="3.00.00.00"/>
    <x v="8"/>
    <n v="17679692"/>
    <s v="12.9.2.000"/>
    <s v="IESC - Auditoría y Control"/>
    <x v="0"/>
    <x v="0"/>
    <s v="134.-12.-22.0.0.0.-3.00.00.00"/>
    <x v="58"/>
    <x v="8"/>
    <n v="12"/>
    <n v="22"/>
    <n v="0"/>
    <n v="0"/>
    <n v="0"/>
    <x v="11"/>
  </r>
  <r>
    <n v="2021"/>
    <x v="8"/>
    <s v="IESC"/>
    <x v="8"/>
    <s v="Organismos Descentralizados"/>
    <s v="2 - Gastos de capital"/>
    <s v="1 - Inversión real directa"/>
    <x v="4"/>
    <x v="4"/>
    <x v="16"/>
    <x v="41"/>
    <x v="0"/>
    <x v="0"/>
    <x v="1"/>
    <x v="1"/>
    <x v="0"/>
    <x v="0"/>
    <n v="40"/>
    <x v="1"/>
    <n v="41"/>
    <s v="Energía, combustibles y minería"/>
    <n v="0"/>
    <s v="-"/>
    <n v="4"/>
    <s v="BIENES DE USO"/>
    <s v="4.03"/>
    <s v="Maquinaria y equipo"/>
    <s v="4.03.00"/>
    <s v="Maquinaria y equipo"/>
    <s v="4.03.00.00"/>
    <x v="9"/>
    <n v="1000000"/>
    <s v="12.9.2.000"/>
    <s v="IESC - Auditoría y Control"/>
    <x v="0"/>
    <x v="0"/>
    <s v="134.-12.-22.0.1.0.-4.03.00.00"/>
    <x v="59"/>
    <x v="8"/>
    <n v="12"/>
    <n v="22"/>
    <n v="0"/>
    <n v="1"/>
    <n v="0"/>
    <x v="12"/>
  </r>
  <r>
    <n v="2021"/>
    <x v="9"/>
    <s v="HRRG"/>
    <x v="9"/>
    <s v="Administracion Central"/>
    <s v="1 - Gastos corrientes"/>
    <s v="2 - Gastos de consumo"/>
    <x v="0"/>
    <x v="0"/>
    <x v="1"/>
    <x v="15"/>
    <x v="0"/>
    <x v="0"/>
    <x v="0"/>
    <x v="0"/>
    <x v="2"/>
    <x v="9"/>
    <n v="30"/>
    <x v="2"/>
    <n v="31"/>
    <s v="Salud"/>
    <n v="0"/>
    <s v="-"/>
    <n v="2"/>
    <s v="BIENES DE CONSUMO"/>
    <s v="2.00"/>
    <s v="BIENES DE CONSUMO"/>
    <s v="2.00.00"/>
    <s v="BIENES DE CONSUMO"/>
    <s v="2.00.00.00"/>
    <x v="7"/>
    <n v="491997811"/>
    <s v="00.0.0.999"/>
    <s v="Tesoro Provincial"/>
    <x v="1"/>
    <x v="1"/>
    <s v="141.-11.-2.0.0.1.-2.00.00.00"/>
    <x v="60"/>
    <x v="9"/>
    <n v="11"/>
    <n v="2"/>
    <n v="0"/>
    <n v="0"/>
    <n v="1"/>
    <x v="10"/>
  </r>
  <r>
    <n v="2021"/>
    <x v="9"/>
    <s v="HRRG"/>
    <x v="9"/>
    <s v="Administracion Central"/>
    <s v="1 - Gastos corrientes"/>
    <s v="2 - Gastos de consumo"/>
    <x v="0"/>
    <x v="0"/>
    <x v="1"/>
    <x v="15"/>
    <x v="0"/>
    <x v="0"/>
    <x v="0"/>
    <x v="0"/>
    <x v="2"/>
    <x v="9"/>
    <n v="30"/>
    <x v="2"/>
    <n v="31"/>
    <s v="Salud"/>
    <n v="0"/>
    <s v="-"/>
    <n v="3"/>
    <s v="SERVICIOS NO PERSONALES"/>
    <s v="3.00"/>
    <s v="SERVICIOS NO PERSONALES"/>
    <s v="3.00.00"/>
    <s v="SERVICIOS NO PERSONALES"/>
    <s v="3.00.00.00"/>
    <x v="8"/>
    <n v="447953323"/>
    <s v="00.0.0.999"/>
    <s v="Tesoro Provincial"/>
    <x v="1"/>
    <x v="1"/>
    <s v="141.-11.-2.0.0.1.-3.00.00.00"/>
    <x v="60"/>
    <x v="9"/>
    <n v="11"/>
    <n v="2"/>
    <n v="0"/>
    <n v="0"/>
    <n v="1"/>
    <x v="11"/>
  </r>
  <r>
    <n v="2021"/>
    <x v="9"/>
    <s v="HRRG"/>
    <x v="9"/>
    <s v="Administracion Central"/>
    <s v="2 - Gastos de capital"/>
    <s v="1 - Inversión real directa"/>
    <x v="0"/>
    <x v="0"/>
    <x v="1"/>
    <x v="15"/>
    <x v="0"/>
    <x v="0"/>
    <x v="1"/>
    <x v="1"/>
    <x v="0"/>
    <x v="0"/>
    <n v="30"/>
    <x v="2"/>
    <n v="31"/>
    <s v="Salud"/>
    <n v="0"/>
    <s v="-"/>
    <n v="4"/>
    <s v="BIENES DE USO"/>
    <s v="4.03"/>
    <s v="Maquinaria y equipo"/>
    <s v="4.03.00"/>
    <s v="Maquinaria y equipo"/>
    <s v="4.03.00.00"/>
    <x v="9"/>
    <n v="33778836"/>
    <s v="00.0.0.999"/>
    <s v="Tesoro Provincial"/>
    <x v="1"/>
    <x v="1"/>
    <s v="141.-11.-2.0.1.0.-4.03.00.00"/>
    <x v="3"/>
    <x v="9"/>
    <n v="11"/>
    <n v="2"/>
    <n v="0"/>
    <n v="1"/>
    <n v="0"/>
    <x v="12"/>
  </r>
  <r>
    <n v="2021"/>
    <x v="9"/>
    <s v="HRRG"/>
    <x v="9"/>
    <s v="Administracion Central"/>
    <s v="1 - Gastos corrientes"/>
    <s v="2 - Gastos de consumo"/>
    <x v="1"/>
    <x v="1"/>
    <x v="30"/>
    <x v="42"/>
    <x v="0"/>
    <x v="0"/>
    <x v="0"/>
    <x v="0"/>
    <x v="0"/>
    <x v="0"/>
    <n v="30"/>
    <x v="2"/>
    <n v="31"/>
    <s v="Salud"/>
    <n v="0"/>
    <s v="-"/>
    <n v="1"/>
    <s v="GASTOS EN PERSONAL "/>
    <s v="1.01"/>
    <s v="Personal permanente"/>
    <s v="1.01.07"/>
    <s v="Complementos"/>
    <s v="1.01.07.00"/>
    <x v="3"/>
    <n v="268508158"/>
    <s v="12.7.1.141"/>
    <s v="Arancelamiento Hospitalario - HRRG"/>
    <x v="1"/>
    <x v="1"/>
    <s v="141.-13.-21.0.0.0.-1.01.07.00"/>
    <x v="56"/>
    <x v="9"/>
    <n v="13"/>
    <n v="21"/>
    <n v="0"/>
    <n v="0"/>
    <n v="0"/>
    <x v="3"/>
  </r>
  <r>
    <n v="2021"/>
    <x v="9"/>
    <s v="HRRG"/>
    <x v="9"/>
    <s v="Administracion Central"/>
    <s v="1 - Gastos corrientes"/>
    <s v="2 - Gastos de consumo"/>
    <x v="1"/>
    <x v="1"/>
    <x v="30"/>
    <x v="42"/>
    <x v="0"/>
    <x v="0"/>
    <x v="0"/>
    <x v="0"/>
    <x v="0"/>
    <x v="0"/>
    <n v="30"/>
    <x v="2"/>
    <n v="31"/>
    <s v="Salud"/>
    <n v="0"/>
    <s v="-"/>
    <n v="2"/>
    <s v="BIENES DE CONSUMO"/>
    <s v="2.00"/>
    <s v="BIENES DE CONSUMO"/>
    <s v="2.00.00"/>
    <s v="BIENES DE CONSUMO"/>
    <s v="2.00.00.00"/>
    <x v="7"/>
    <n v="92929027"/>
    <s v="12.7.1.141"/>
    <s v="Arancelamiento Hospitalario - HRRG"/>
    <x v="1"/>
    <x v="1"/>
    <s v="141.-13.-21.0.0.0.-2.00.00.00"/>
    <x v="56"/>
    <x v="9"/>
    <n v="13"/>
    <n v="21"/>
    <n v="0"/>
    <n v="0"/>
    <n v="0"/>
    <x v="10"/>
  </r>
  <r>
    <n v="2021"/>
    <x v="9"/>
    <s v="HRRG"/>
    <x v="9"/>
    <s v="Administracion Central"/>
    <s v="1 - Gastos corrientes"/>
    <s v="2 - Gastos de consumo"/>
    <x v="1"/>
    <x v="1"/>
    <x v="30"/>
    <x v="42"/>
    <x v="0"/>
    <x v="0"/>
    <x v="0"/>
    <x v="0"/>
    <x v="0"/>
    <x v="0"/>
    <n v="30"/>
    <x v="2"/>
    <n v="31"/>
    <s v="Salud"/>
    <n v="0"/>
    <s v="-"/>
    <n v="3"/>
    <s v="SERVICIOS NO PERSONALES"/>
    <s v="3.00"/>
    <s v="SERVICIOS NO PERSONALES"/>
    <s v="3.00.00"/>
    <s v="SERVICIOS NO PERSONALES"/>
    <s v="3.00.00.00"/>
    <x v="8"/>
    <n v="73187513"/>
    <s v="12.7.1.141"/>
    <s v="Arancelamiento Hospitalario - HRRG"/>
    <x v="1"/>
    <x v="1"/>
    <s v="141.-13.-21.0.0.0.-3.00.00.00"/>
    <x v="56"/>
    <x v="9"/>
    <n v="13"/>
    <n v="21"/>
    <n v="0"/>
    <n v="0"/>
    <n v="0"/>
    <x v="11"/>
  </r>
  <r>
    <n v="2021"/>
    <x v="9"/>
    <s v="HRRG"/>
    <x v="9"/>
    <s v="Administracion Central"/>
    <s v="2 - Gastos de capital"/>
    <s v="1 - Inversión real directa"/>
    <x v="1"/>
    <x v="1"/>
    <x v="30"/>
    <x v="42"/>
    <x v="0"/>
    <x v="0"/>
    <x v="1"/>
    <x v="1"/>
    <x v="0"/>
    <x v="0"/>
    <n v="30"/>
    <x v="2"/>
    <n v="31"/>
    <s v="Salud"/>
    <n v="0"/>
    <s v="-"/>
    <n v="4"/>
    <s v="BIENES DE USO"/>
    <s v="4.03"/>
    <s v="Maquinaria y equipo"/>
    <s v="4.03.00"/>
    <s v="Maquinaria y equipo"/>
    <s v="4.03.00.00"/>
    <x v="9"/>
    <n v="11552688"/>
    <s v="12.7.1.141"/>
    <s v="Arancelamiento Hospitalario - HRRG"/>
    <x v="1"/>
    <x v="1"/>
    <s v="141.-13.-21.0.1.0.-4.03.00.00"/>
    <x v="57"/>
    <x v="9"/>
    <n v="13"/>
    <n v="21"/>
    <n v="0"/>
    <n v="1"/>
    <n v="0"/>
    <x v="12"/>
  </r>
  <r>
    <n v="2021"/>
    <x v="10"/>
    <s v="UCSEC"/>
    <x v="10"/>
    <s v="Administracion Central"/>
    <s v="1 - Gastos corrientes"/>
    <s v="2 - Gastos de consumo"/>
    <x v="0"/>
    <x v="0"/>
    <x v="1"/>
    <x v="15"/>
    <x v="0"/>
    <x v="0"/>
    <x v="0"/>
    <x v="0"/>
    <x v="3"/>
    <x v="10"/>
    <n v="30"/>
    <x v="2"/>
    <n v="31"/>
    <s v="Salud"/>
    <n v="0"/>
    <s v="-"/>
    <n v="2"/>
    <s v="BIENES DE CONSUMO"/>
    <s v="2.00"/>
    <s v="BIENES DE CONSUMO"/>
    <s v="2.00.00"/>
    <s v="BIENES DE CONSUMO"/>
    <s v="2.00.00.00"/>
    <x v="7"/>
    <n v="22801000"/>
    <s v="00.0.0.999"/>
    <s v="Tesoro Provincial"/>
    <x v="1"/>
    <x v="1"/>
    <s v="142.-11.-2.0.0.11.-2.00.00.00"/>
    <x v="61"/>
    <x v="10"/>
    <n v="11"/>
    <n v="2"/>
    <n v="0"/>
    <n v="0"/>
    <n v="11"/>
    <x v="10"/>
  </r>
  <r>
    <n v="2021"/>
    <x v="10"/>
    <s v="UCSEC"/>
    <x v="10"/>
    <s v="Administracion Central"/>
    <s v="1 - Gastos corrientes"/>
    <s v="2 - Gastos de consumo"/>
    <x v="0"/>
    <x v="0"/>
    <x v="1"/>
    <x v="15"/>
    <x v="0"/>
    <x v="0"/>
    <x v="0"/>
    <x v="0"/>
    <x v="3"/>
    <x v="10"/>
    <n v="30"/>
    <x v="2"/>
    <n v="31"/>
    <s v="Salud"/>
    <n v="0"/>
    <s v="-"/>
    <n v="3"/>
    <s v="SERVICIOS NO PERSONALES"/>
    <s v="3.00"/>
    <s v="SERVICIOS NO PERSONALES"/>
    <s v="3.00.00"/>
    <s v="SERVICIOS NO PERSONALES"/>
    <s v="3.00.00.00"/>
    <x v="8"/>
    <n v="19095000"/>
    <s v="00.0.0.999"/>
    <s v="Tesoro Provincial"/>
    <x v="1"/>
    <x v="1"/>
    <s v="142.-11.-2.0.0.11.-3.00.00.00"/>
    <x v="61"/>
    <x v="10"/>
    <n v="11"/>
    <n v="2"/>
    <n v="0"/>
    <n v="0"/>
    <n v="11"/>
    <x v="11"/>
  </r>
  <r>
    <n v="2021"/>
    <x v="10"/>
    <s v="UCSEC"/>
    <x v="10"/>
    <s v="Administracion Central"/>
    <s v="1 - Gastos corrientes"/>
    <s v="2 - Gastos de consumo"/>
    <x v="1"/>
    <x v="1"/>
    <x v="30"/>
    <x v="42"/>
    <x v="0"/>
    <x v="0"/>
    <x v="0"/>
    <x v="0"/>
    <x v="0"/>
    <x v="0"/>
    <n v="30"/>
    <x v="2"/>
    <n v="31"/>
    <s v="Salud"/>
    <n v="0"/>
    <s v="-"/>
    <n v="1"/>
    <s v="GASTOS EN PERSONAL "/>
    <s v="1.01"/>
    <s v="Personal permanente"/>
    <s v="1.01.07"/>
    <s v="Complementos"/>
    <s v="1.01.07.00"/>
    <x v="3"/>
    <n v="15692126"/>
    <s v="12.7.1.142"/>
    <s v="Hospital del Calafate"/>
    <x v="1"/>
    <x v="1"/>
    <s v="142.-13.-21.0.0.0.-1.01.07.00"/>
    <x v="56"/>
    <x v="10"/>
    <n v="13"/>
    <n v="21"/>
    <n v="0"/>
    <n v="0"/>
    <n v="0"/>
    <x v="3"/>
  </r>
  <r>
    <n v="2021"/>
    <x v="10"/>
    <s v="UCSEC"/>
    <x v="10"/>
    <s v="Administracion Central"/>
    <s v="1 - Gastos corrientes"/>
    <s v="2 - Gastos de consumo"/>
    <x v="1"/>
    <x v="1"/>
    <x v="30"/>
    <x v="42"/>
    <x v="0"/>
    <x v="0"/>
    <x v="0"/>
    <x v="0"/>
    <x v="0"/>
    <x v="0"/>
    <n v="30"/>
    <x v="2"/>
    <n v="31"/>
    <s v="Salud"/>
    <n v="0"/>
    <s v="-"/>
    <n v="2"/>
    <s v="BIENES DE CONSUMO"/>
    <s v="2.00"/>
    <s v="BIENES DE CONSUMO"/>
    <s v="2.00.00"/>
    <s v="BIENES DE CONSUMO"/>
    <s v="2.00.00.00"/>
    <x v="7"/>
    <n v="3905982"/>
    <s v="12.7.1.142"/>
    <s v="Hospital del Calafate"/>
    <x v="1"/>
    <x v="1"/>
    <s v="142.-13.-21.0.0.0.-2.00.00.00"/>
    <x v="56"/>
    <x v="10"/>
    <n v="13"/>
    <n v="21"/>
    <n v="0"/>
    <n v="0"/>
    <n v="0"/>
    <x v="10"/>
  </r>
  <r>
    <n v="2021"/>
    <x v="10"/>
    <s v="UCSEC"/>
    <x v="10"/>
    <s v="Administracion Central"/>
    <s v="1 - Gastos corrientes"/>
    <s v="2 - Gastos de consumo"/>
    <x v="1"/>
    <x v="1"/>
    <x v="30"/>
    <x v="42"/>
    <x v="0"/>
    <x v="0"/>
    <x v="0"/>
    <x v="0"/>
    <x v="0"/>
    <x v="0"/>
    <n v="30"/>
    <x v="2"/>
    <n v="31"/>
    <s v="Salud"/>
    <n v="0"/>
    <s v="-"/>
    <n v="3"/>
    <s v="SERVICIOS NO PERSONALES"/>
    <s v="3.00"/>
    <s v="SERVICIOS NO PERSONALES"/>
    <s v="3.00.00"/>
    <s v="SERVICIOS NO PERSONALES"/>
    <s v="3.00.00.00"/>
    <x v="8"/>
    <n v="2003004"/>
    <s v="12.7.1.142"/>
    <s v="Hospital del Calafate"/>
    <x v="1"/>
    <x v="1"/>
    <s v="142.-13.-21.0.0.0.-3.00.00.00"/>
    <x v="56"/>
    <x v="10"/>
    <n v="13"/>
    <n v="21"/>
    <n v="0"/>
    <n v="0"/>
    <n v="0"/>
    <x v="11"/>
  </r>
  <r>
    <n v="2021"/>
    <x v="10"/>
    <s v="UCSEC"/>
    <x v="10"/>
    <s v="Administracion Central"/>
    <s v="2 - Gastos de capital"/>
    <s v="1 - Inversión real directa"/>
    <x v="1"/>
    <x v="1"/>
    <x v="30"/>
    <x v="42"/>
    <x v="0"/>
    <x v="0"/>
    <x v="1"/>
    <x v="1"/>
    <x v="0"/>
    <x v="0"/>
    <n v="30"/>
    <x v="2"/>
    <n v="31"/>
    <s v="Salud"/>
    <n v="0"/>
    <s v="-"/>
    <n v="4"/>
    <s v="BIENES DE USO"/>
    <s v="4.03"/>
    <s v="Maquinaria y equipo"/>
    <s v="4.03.00"/>
    <s v="Maquinaria y equipo"/>
    <s v="4.03.00.00"/>
    <x v="9"/>
    <n v="1635650"/>
    <s v="12.7.1.142"/>
    <s v="Hospital del Calafate"/>
    <x v="1"/>
    <x v="1"/>
    <s v="142.-13.-21.0.1.0.-4.03.00.00"/>
    <x v="57"/>
    <x v="10"/>
    <n v="13"/>
    <n v="21"/>
    <n v="0"/>
    <n v="1"/>
    <n v="0"/>
    <x v="12"/>
  </r>
  <r>
    <n v="2021"/>
    <x v="11"/>
    <s v="HRT"/>
    <x v="11"/>
    <s v="Administracion Central"/>
    <s v="1 - Gastos corrientes"/>
    <s v="2 - Gastos de consumo"/>
    <x v="0"/>
    <x v="0"/>
    <x v="1"/>
    <x v="15"/>
    <x v="0"/>
    <x v="0"/>
    <x v="0"/>
    <x v="0"/>
    <x v="4"/>
    <x v="11"/>
    <n v="30"/>
    <x v="2"/>
    <n v="31"/>
    <s v="Salud"/>
    <n v="0"/>
    <s v="-"/>
    <n v="2"/>
    <s v="BIENES DE CONSUMO"/>
    <s v="2.00"/>
    <s v="BIENES DE CONSUMO"/>
    <s v="2.00.00"/>
    <s v="BIENES DE CONSUMO"/>
    <s v="2.00.00.00"/>
    <x v="7"/>
    <n v="85305000"/>
    <s v="00.0.0.999"/>
    <s v="Tesoro Provincial"/>
    <x v="1"/>
    <x v="1"/>
    <s v="143.-11.-2.0.0.5.-2.00.00.00"/>
    <x v="62"/>
    <x v="11"/>
    <n v="11"/>
    <n v="2"/>
    <n v="0"/>
    <n v="0"/>
    <n v="5"/>
    <x v="10"/>
  </r>
  <r>
    <n v="2021"/>
    <x v="11"/>
    <s v="HRT"/>
    <x v="11"/>
    <s v="Administracion Central"/>
    <s v="1 - Gastos corrientes"/>
    <s v="2 - Gastos de consumo"/>
    <x v="0"/>
    <x v="0"/>
    <x v="1"/>
    <x v="15"/>
    <x v="0"/>
    <x v="0"/>
    <x v="0"/>
    <x v="0"/>
    <x v="4"/>
    <x v="11"/>
    <n v="30"/>
    <x v="2"/>
    <n v="31"/>
    <s v="Salud"/>
    <n v="0"/>
    <s v="-"/>
    <n v="3"/>
    <s v="SERVICIOS NO PERSONALES"/>
    <s v="3.00"/>
    <s v="SERVICIOS NO PERSONALES"/>
    <s v="3.00.00"/>
    <s v="SERVICIOS NO PERSONALES"/>
    <s v="3.00.00.00"/>
    <x v="8"/>
    <n v="45760000"/>
    <s v="00.0.0.999"/>
    <s v="Tesoro Provincial"/>
    <x v="1"/>
    <x v="1"/>
    <s v="143.-11.-2.0.0.5.-3.00.00.00"/>
    <x v="62"/>
    <x v="11"/>
    <n v="11"/>
    <n v="2"/>
    <n v="0"/>
    <n v="0"/>
    <n v="5"/>
    <x v="11"/>
  </r>
  <r>
    <n v="2021"/>
    <x v="11"/>
    <s v="HRT"/>
    <x v="11"/>
    <s v="Administracion Central"/>
    <s v="1 - Gastos corrientes"/>
    <s v="2 - Gastos de consumo"/>
    <x v="1"/>
    <x v="1"/>
    <x v="30"/>
    <x v="42"/>
    <x v="0"/>
    <x v="0"/>
    <x v="0"/>
    <x v="0"/>
    <x v="0"/>
    <x v="0"/>
    <n v="30"/>
    <x v="2"/>
    <n v="31"/>
    <s v="Salud"/>
    <n v="0"/>
    <s v="-"/>
    <n v="1"/>
    <s v="GASTOS EN PERSONAL "/>
    <s v="1.01"/>
    <s v="Personal permanente"/>
    <s v="1.01.07"/>
    <s v="Complementos"/>
    <s v="1.01.07.00"/>
    <x v="3"/>
    <n v="40000000"/>
    <s v="12.7.1.143"/>
    <s v="Hospital De Rio Turbio - Dr. José Sánchez"/>
    <x v="1"/>
    <x v="1"/>
    <s v="143.-13.-21.0.0.0.-1.01.07.00"/>
    <x v="56"/>
    <x v="11"/>
    <n v="13"/>
    <n v="21"/>
    <n v="0"/>
    <n v="0"/>
    <n v="0"/>
    <x v="3"/>
  </r>
  <r>
    <n v="2021"/>
    <x v="11"/>
    <s v="HRT"/>
    <x v="11"/>
    <s v="Administracion Central"/>
    <s v="1 - Gastos corrientes"/>
    <s v="2 - Gastos de consumo"/>
    <x v="1"/>
    <x v="1"/>
    <x v="30"/>
    <x v="42"/>
    <x v="0"/>
    <x v="0"/>
    <x v="0"/>
    <x v="0"/>
    <x v="0"/>
    <x v="0"/>
    <n v="30"/>
    <x v="2"/>
    <n v="31"/>
    <s v="Salud"/>
    <n v="0"/>
    <s v="-"/>
    <n v="2"/>
    <s v="BIENES DE CONSUMO"/>
    <s v="2.00"/>
    <s v="BIENES DE CONSUMO"/>
    <s v="2.00.00"/>
    <s v="BIENES DE CONSUMO"/>
    <s v="2.00.00.00"/>
    <x v="7"/>
    <n v="8000000"/>
    <s v="12.7.1.143"/>
    <s v="Hospital De Rio Turbio - Dr. José Sánchez"/>
    <x v="1"/>
    <x v="1"/>
    <s v="143.-13.-21.0.0.0.-2.00.00.00"/>
    <x v="56"/>
    <x v="11"/>
    <n v="13"/>
    <n v="21"/>
    <n v="0"/>
    <n v="0"/>
    <n v="0"/>
    <x v="10"/>
  </r>
  <r>
    <n v="2021"/>
    <x v="11"/>
    <s v="HRT"/>
    <x v="11"/>
    <s v="Administracion Central"/>
    <s v="1 - Gastos corrientes"/>
    <s v="2 - Gastos de consumo"/>
    <x v="1"/>
    <x v="1"/>
    <x v="30"/>
    <x v="42"/>
    <x v="0"/>
    <x v="0"/>
    <x v="0"/>
    <x v="0"/>
    <x v="0"/>
    <x v="0"/>
    <n v="30"/>
    <x v="2"/>
    <n v="31"/>
    <s v="Salud"/>
    <n v="0"/>
    <s v="-"/>
    <n v="3"/>
    <s v="SERVICIOS NO PERSONALES"/>
    <s v="3.00"/>
    <s v="SERVICIOS NO PERSONALES"/>
    <s v="3.00.00"/>
    <s v="SERVICIOS NO PERSONALES"/>
    <s v="3.00.00.00"/>
    <x v="8"/>
    <n v="12000000"/>
    <s v="12.7.1.143"/>
    <s v="Hospital De Rio Turbio - Dr. José Sánchez"/>
    <x v="1"/>
    <x v="1"/>
    <s v="143.-13.-21.0.0.0.-3.00.00.00"/>
    <x v="56"/>
    <x v="11"/>
    <n v="13"/>
    <n v="21"/>
    <n v="0"/>
    <n v="0"/>
    <n v="0"/>
    <x v="11"/>
  </r>
  <r>
    <n v="2021"/>
    <x v="11"/>
    <s v="HRT"/>
    <x v="11"/>
    <s v="Administracion Central"/>
    <s v="2 - Gastos de capital"/>
    <s v="1 - Inversión real directa"/>
    <x v="1"/>
    <x v="1"/>
    <x v="30"/>
    <x v="42"/>
    <x v="0"/>
    <x v="0"/>
    <x v="1"/>
    <x v="1"/>
    <x v="0"/>
    <x v="0"/>
    <n v="30"/>
    <x v="2"/>
    <n v="31"/>
    <s v="Salud"/>
    <n v="0"/>
    <s v="-"/>
    <n v="4"/>
    <s v="BIENES DE USO"/>
    <s v="4.03"/>
    <s v="Maquinaria y equipo"/>
    <s v="4.03.00"/>
    <s v="Maquinaria y equipo"/>
    <s v="4.03.00.00"/>
    <x v="9"/>
    <n v="10000000"/>
    <s v="12.7.1.143"/>
    <s v="Hospital De Rio Turbio - Dr. José Sánchez"/>
    <x v="1"/>
    <x v="1"/>
    <s v="143.-13.-21.0.1.0.-4.03.00.00"/>
    <x v="57"/>
    <x v="11"/>
    <n v="13"/>
    <n v="21"/>
    <n v="0"/>
    <n v="1"/>
    <n v="0"/>
    <x v="12"/>
  </r>
  <r>
    <n v="2021"/>
    <x v="12"/>
    <s v="H28N"/>
    <x v="12"/>
    <s v="Administracion Central"/>
    <s v="1 - Gastos corrientes"/>
    <s v="2 - Gastos de consumo"/>
    <x v="0"/>
    <x v="0"/>
    <x v="1"/>
    <x v="15"/>
    <x v="0"/>
    <x v="0"/>
    <x v="0"/>
    <x v="0"/>
    <x v="5"/>
    <x v="12"/>
    <n v="30"/>
    <x v="2"/>
    <n v="31"/>
    <s v="Salud"/>
    <n v="0"/>
    <s v="-"/>
    <n v="2"/>
    <s v="BIENES DE CONSUMO"/>
    <s v="2.00"/>
    <s v="BIENES DE CONSUMO"/>
    <s v="2.00.00"/>
    <s v="BIENES DE CONSUMO"/>
    <s v="2.00.00.00"/>
    <x v="7"/>
    <n v="30312630"/>
    <s v="00.0.0.999"/>
    <s v="Tesoro Provincial"/>
    <x v="1"/>
    <x v="1"/>
    <s v="144.-11.-2.0.0.13.-2.00.00.00"/>
    <x v="63"/>
    <x v="12"/>
    <n v="11"/>
    <n v="2"/>
    <n v="0"/>
    <n v="0"/>
    <n v="13"/>
    <x v="10"/>
  </r>
  <r>
    <n v="2021"/>
    <x v="12"/>
    <s v="H28N"/>
    <x v="12"/>
    <s v="Administracion Central"/>
    <s v="1 - Gastos corrientes"/>
    <s v="2 - Gastos de consumo"/>
    <x v="0"/>
    <x v="0"/>
    <x v="1"/>
    <x v="15"/>
    <x v="0"/>
    <x v="0"/>
    <x v="0"/>
    <x v="0"/>
    <x v="5"/>
    <x v="12"/>
    <n v="30"/>
    <x v="2"/>
    <n v="31"/>
    <s v="Salud"/>
    <n v="0"/>
    <s v="-"/>
    <n v="3"/>
    <s v="SERVICIOS NO PERSONALES"/>
    <s v="3.00"/>
    <s v="SERVICIOS NO PERSONALES"/>
    <s v="3.00.00"/>
    <s v="SERVICIOS NO PERSONALES"/>
    <s v="3.00.00.00"/>
    <x v="8"/>
    <n v="26306869"/>
    <s v="00.0.0.999"/>
    <s v="Tesoro Provincial"/>
    <x v="1"/>
    <x v="1"/>
    <s v="144.-11.-2.0.0.13.-3.00.00.00"/>
    <x v="63"/>
    <x v="12"/>
    <n v="11"/>
    <n v="2"/>
    <n v="0"/>
    <n v="0"/>
    <n v="13"/>
    <x v="11"/>
  </r>
  <r>
    <n v="2021"/>
    <x v="12"/>
    <s v="H28N"/>
    <x v="12"/>
    <s v="Administracion Central"/>
    <s v="1 - Gastos corrientes"/>
    <s v="7 - Transferencias corrientes"/>
    <x v="0"/>
    <x v="0"/>
    <x v="1"/>
    <x v="15"/>
    <x v="0"/>
    <x v="0"/>
    <x v="0"/>
    <x v="0"/>
    <x v="5"/>
    <x v="12"/>
    <n v="30"/>
    <x v="2"/>
    <n v="31"/>
    <s v="Salud"/>
    <n v="0"/>
    <s v="-"/>
    <n v="5"/>
    <s v="TRANSFERENCIAS"/>
    <s v="5.01"/>
    <s v="Transferencias al sector privado para financiar gastos corrientes"/>
    <s v="5.01.04"/>
    <s v="Ayudas sociales a personas"/>
    <s v="5.01.04.15"/>
    <x v="20"/>
    <n v="891000"/>
    <s v="00.0.0.999"/>
    <s v="Tesoro Provincial"/>
    <x v="1"/>
    <x v="1"/>
    <s v="144.-11.-2.0.0.13.-5.01.04.15"/>
    <x v="63"/>
    <x v="12"/>
    <n v="11"/>
    <n v="2"/>
    <n v="0"/>
    <n v="0"/>
    <n v="13"/>
    <x v="24"/>
  </r>
  <r>
    <n v="2021"/>
    <x v="12"/>
    <s v="H28N"/>
    <x v="12"/>
    <s v="Administracion Central"/>
    <s v="1 - Gastos corrientes"/>
    <s v="2 - Gastos de consumo"/>
    <x v="1"/>
    <x v="1"/>
    <x v="30"/>
    <x v="42"/>
    <x v="0"/>
    <x v="0"/>
    <x v="0"/>
    <x v="0"/>
    <x v="0"/>
    <x v="0"/>
    <n v="30"/>
    <x v="2"/>
    <n v="31"/>
    <s v="Salud"/>
    <n v="0"/>
    <s v="-"/>
    <n v="1"/>
    <s v="GASTOS EN PERSONAL "/>
    <s v="1.01"/>
    <s v="Personal permanente"/>
    <s v="1.01.07"/>
    <s v="Complementos"/>
    <s v="1.01.07.00"/>
    <x v="3"/>
    <n v="10248229"/>
    <s v="12.7.1.144"/>
    <s v="Hospital 28 de Noviembre"/>
    <x v="1"/>
    <x v="1"/>
    <s v="144.-13.-21.0.0.0.-1.01.07.00"/>
    <x v="56"/>
    <x v="12"/>
    <n v="13"/>
    <n v="21"/>
    <n v="0"/>
    <n v="0"/>
    <n v="0"/>
    <x v="3"/>
  </r>
  <r>
    <n v="2021"/>
    <x v="12"/>
    <s v="H28N"/>
    <x v="12"/>
    <s v="Administracion Central"/>
    <s v="1 - Gastos corrientes"/>
    <s v="2 - Gastos de consumo"/>
    <x v="1"/>
    <x v="1"/>
    <x v="30"/>
    <x v="42"/>
    <x v="0"/>
    <x v="0"/>
    <x v="0"/>
    <x v="0"/>
    <x v="0"/>
    <x v="0"/>
    <n v="30"/>
    <x v="2"/>
    <n v="31"/>
    <s v="Salud"/>
    <n v="0"/>
    <s v="-"/>
    <n v="2"/>
    <s v="BIENES DE CONSUMO"/>
    <s v="2.00"/>
    <s v="BIENES DE CONSUMO"/>
    <s v="2.00.00"/>
    <s v="BIENES DE CONSUMO"/>
    <s v="2.00.00.00"/>
    <x v="7"/>
    <n v="2658132"/>
    <s v="12.7.1.144"/>
    <s v="Hospital 28 de Noviembre"/>
    <x v="1"/>
    <x v="1"/>
    <s v="144.-13.-21.0.0.0.-2.00.00.00"/>
    <x v="56"/>
    <x v="12"/>
    <n v="13"/>
    <n v="21"/>
    <n v="0"/>
    <n v="0"/>
    <n v="0"/>
    <x v="10"/>
  </r>
  <r>
    <n v="2021"/>
    <x v="12"/>
    <s v="H28N"/>
    <x v="12"/>
    <s v="Administracion Central"/>
    <s v="1 - Gastos corrientes"/>
    <s v="2 - Gastos de consumo"/>
    <x v="1"/>
    <x v="1"/>
    <x v="30"/>
    <x v="42"/>
    <x v="0"/>
    <x v="0"/>
    <x v="0"/>
    <x v="0"/>
    <x v="0"/>
    <x v="0"/>
    <n v="30"/>
    <x v="2"/>
    <n v="31"/>
    <s v="Salud"/>
    <n v="0"/>
    <s v="-"/>
    <n v="3"/>
    <s v="SERVICIOS NO PERSONALES"/>
    <s v="3.00"/>
    <s v="SERVICIOS NO PERSONALES"/>
    <s v="3.00.00"/>
    <s v="SERVICIOS NO PERSONALES"/>
    <s v="3.00.00.00"/>
    <x v="8"/>
    <n v="2072071"/>
    <s v="12.7.1.144"/>
    <s v="Hospital 28 de Noviembre"/>
    <x v="1"/>
    <x v="1"/>
    <s v="144.-13.-21.0.0.0.-3.00.00.00"/>
    <x v="56"/>
    <x v="12"/>
    <n v="13"/>
    <n v="21"/>
    <n v="0"/>
    <n v="0"/>
    <n v="0"/>
    <x v="11"/>
  </r>
  <r>
    <n v="2021"/>
    <x v="12"/>
    <s v="H28N"/>
    <x v="12"/>
    <s v="Administracion Central"/>
    <s v="2 - Gastos de capital"/>
    <s v="1 - Inversión real directa"/>
    <x v="1"/>
    <x v="1"/>
    <x v="30"/>
    <x v="42"/>
    <x v="0"/>
    <x v="0"/>
    <x v="1"/>
    <x v="1"/>
    <x v="0"/>
    <x v="0"/>
    <n v="30"/>
    <x v="2"/>
    <n v="31"/>
    <s v="Salud"/>
    <n v="0"/>
    <s v="-"/>
    <n v="4"/>
    <s v="BIENES DE USO"/>
    <s v="4.03"/>
    <s v="Maquinaria y equipo"/>
    <s v="4.03.00"/>
    <s v="Maquinaria y equipo"/>
    <s v="4.03.00.00"/>
    <x v="9"/>
    <n v="532645"/>
    <s v="12.7.1.144"/>
    <s v="Hospital 28 de Noviembre"/>
    <x v="1"/>
    <x v="1"/>
    <s v="144.-13.-21.0.1.0.-4.03.00.00"/>
    <x v="57"/>
    <x v="12"/>
    <n v="13"/>
    <n v="21"/>
    <n v="0"/>
    <n v="1"/>
    <n v="0"/>
    <x v="12"/>
  </r>
  <r>
    <n v="2021"/>
    <x v="13"/>
    <s v="HCLP"/>
    <x v="13"/>
    <s v="Administracion Central"/>
    <s v="1 - Gastos corrientes"/>
    <s v="2 - Gastos de consumo"/>
    <x v="0"/>
    <x v="0"/>
    <x v="1"/>
    <x v="15"/>
    <x v="0"/>
    <x v="0"/>
    <x v="0"/>
    <x v="0"/>
    <x v="6"/>
    <x v="13"/>
    <n v="30"/>
    <x v="2"/>
    <n v="31"/>
    <s v="Salud"/>
    <n v="0"/>
    <s v="-"/>
    <n v="2"/>
    <s v="BIENES DE CONSUMO"/>
    <s v="2.00"/>
    <s v="BIENES DE CONSUMO"/>
    <s v="2.00.00"/>
    <s v="BIENES DE CONSUMO"/>
    <s v="2.00.00.00"/>
    <x v="7"/>
    <n v="21974760"/>
    <s v="00.0.0.999"/>
    <s v="Tesoro Provincial"/>
    <x v="1"/>
    <x v="1"/>
    <s v="145.-11.-2.0.0.6.-2.00.00.00"/>
    <x v="64"/>
    <x v="13"/>
    <n v="11"/>
    <n v="2"/>
    <n v="0"/>
    <n v="0"/>
    <n v="6"/>
    <x v="10"/>
  </r>
  <r>
    <n v="2021"/>
    <x v="13"/>
    <s v="HCLP"/>
    <x v="13"/>
    <s v="Administracion Central"/>
    <s v="1 - Gastos corrientes"/>
    <s v="2 - Gastos de consumo"/>
    <x v="0"/>
    <x v="0"/>
    <x v="1"/>
    <x v="15"/>
    <x v="0"/>
    <x v="0"/>
    <x v="0"/>
    <x v="0"/>
    <x v="6"/>
    <x v="13"/>
    <n v="30"/>
    <x v="2"/>
    <n v="31"/>
    <s v="Salud"/>
    <n v="0"/>
    <s v="-"/>
    <n v="3"/>
    <s v="SERVICIOS NO PERSONALES"/>
    <s v="3.00"/>
    <s v="SERVICIOS NO PERSONALES"/>
    <s v="3.00.00"/>
    <s v="SERVICIOS NO PERSONALES"/>
    <s v="3.00.00.00"/>
    <x v="8"/>
    <n v="17604582"/>
    <s v="00.0.0.999"/>
    <s v="Tesoro Provincial"/>
    <x v="1"/>
    <x v="1"/>
    <s v="145.-11.-2.0.0.6.-3.00.00.00"/>
    <x v="64"/>
    <x v="13"/>
    <n v="11"/>
    <n v="2"/>
    <n v="0"/>
    <n v="0"/>
    <n v="6"/>
    <x v="11"/>
  </r>
  <r>
    <n v="2021"/>
    <x v="13"/>
    <s v="HCLP"/>
    <x v="13"/>
    <s v="Administracion Central"/>
    <s v="1 - Gastos corrientes"/>
    <s v="2 - Gastos de consumo"/>
    <x v="1"/>
    <x v="1"/>
    <x v="30"/>
    <x v="42"/>
    <x v="0"/>
    <x v="0"/>
    <x v="0"/>
    <x v="0"/>
    <x v="0"/>
    <x v="0"/>
    <n v="30"/>
    <x v="2"/>
    <n v="31"/>
    <s v="Salud"/>
    <n v="0"/>
    <s v="-"/>
    <n v="1"/>
    <s v="GASTOS EN PERSONAL "/>
    <s v="1.01"/>
    <s v="Personal permanente"/>
    <s v="1.01.07"/>
    <s v="Complementos"/>
    <s v="1.01.07.00"/>
    <x v="3"/>
    <n v="21600000"/>
    <s v="12.7.1.145"/>
    <s v="Hospital de Cte. Luis Piedrabuena"/>
    <x v="1"/>
    <x v="1"/>
    <s v="145.-13.-21.0.0.0.-1.01.07.00"/>
    <x v="56"/>
    <x v="13"/>
    <n v="13"/>
    <n v="21"/>
    <n v="0"/>
    <n v="0"/>
    <n v="0"/>
    <x v="3"/>
  </r>
  <r>
    <n v="2021"/>
    <x v="13"/>
    <s v="HCLP"/>
    <x v="13"/>
    <s v="Administracion Central"/>
    <s v="1 - Gastos corrientes"/>
    <s v="2 - Gastos de consumo"/>
    <x v="1"/>
    <x v="1"/>
    <x v="30"/>
    <x v="42"/>
    <x v="0"/>
    <x v="0"/>
    <x v="0"/>
    <x v="0"/>
    <x v="0"/>
    <x v="0"/>
    <n v="30"/>
    <x v="2"/>
    <n v="31"/>
    <s v="Salud"/>
    <n v="0"/>
    <s v="-"/>
    <n v="2"/>
    <s v="BIENES DE CONSUMO"/>
    <s v="2.00"/>
    <s v="BIENES DE CONSUMO"/>
    <s v="2.00.00"/>
    <s v="BIENES DE CONSUMO"/>
    <s v="2.00.00.00"/>
    <x v="7"/>
    <n v="8400000"/>
    <s v="12.7.1.145"/>
    <s v="Hospital de Cte. Luis Piedrabuena"/>
    <x v="1"/>
    <x v="1"/>
    <s v="145.-13.-21.0.0.0.-2.00.00.00"/>
    <x v="56"/>
    <x v="13"/>
    <n v="13"/>
    <n v="21"/>
    <n v="0"/>
    <n v="0"/>
    <n v="0"/>
    <x v="10"/>
  </r>
  <r>
    <n v="2021"/>
    <x v="13"/>
    <s v="HCLP"/>
    <x v="13"/>
    <s v="Administracion Central"/>
    <s v="1 - Gastos corrientes"/>
    <s v="2 - Gastos de consumo"/>
    <x v="1"/>
    <x v="1"/>
    <x v="30"/>
    <x v="42"/>
    <x v="0"/>
    <x v="0"/>
    <x v="0"/>
    <x v="0"/>
    <x v="0"/>
    <x v="0"/>
    <n v="30"/>
    <x v="2"/>
    <n v="31"/>
    <s v="Salud"/>
    <n v="0"/>
    <s v="-"/>
    <n v="3"/>
    <s v="SERVICIOS NO PERSONALES"/>
    <s v="3.00"/>
    <s v="SERVICIOS NO PERSONALES"/>
    <s v="3.00.00"/>
    <s v="SERVICIOS NO PERSONALES"/>
    <s v="3.00.00.00"/>
    <x v="8"/>
    <n v="7200000"/>
    <s v="12.7.1.145"/>
    <s v="Hospital de Cte. Luis Piedrabuena"/>
    <x v="1"/>
    <x v="1"/>
    <s v="145.-13.-21.0.0.0.-3.00.00.00"/>
    <x v="56"/>
    <x v="13"/>
    <n v="13"/>
    <n v="21"/>
    <n v="0"/>
    <n v="0"/>
    <n v="0"/>
    <x v="11"/>
  </r>
  <r>
    <n v="2021"/>
    <x v="13"/>
    <s v="HCLP"/>
    <x v="13"/>
    <s v="Administracion Central"/>
    <s v="2 - Gastos de capital"/>
    <s v="1 - Inversión real directa"/>
    <x v="1"/>
    <x v="1"/>
    <x v="30"/>
    <x v="42"/>
    <x v="0"/>
    <x v="0"/>
    <x v="1"/>
    <x v="1"/>
    <x v="0"/>
    <x v="0"/>
    <n v="30"/>
    <x v="2"/>
    <n v="31"/>
    <s v="Salud"/>
    <n v="0"/>
    <s v="-"/>
    <n v="4"/>
    <s v="BIENES DE USO"/>
    <s v="4.03"/>
    <s v="Maquinaria y equipo"/>
    <s v="4.03.00"/>
    <s v="Maquinaria y equipo"/>
    <s v="4.03.00.00"/>
    <x v="9"/>
    <n v="2500000"/>
    <s v="12.7.1.145"/>
    <s v="Hospital de Cte. Luis Piedrabuena"/>
    <x v="1"/>
    <x v="1"/>
    <s v="145.-13.-21.0.1.0.-4.03.00.00"/>
    <x v="57"/>
    <x v="13"/>
    <n v="13"/>
    <n v="21"/>
    <n v="0"/>
    <n v="1"/>
    <n v="0"/>
    <x v="12"/>
  </r>
  <r>
    <n v="2021"/>
    <x v="14"/>
    <s v="HPSC"/>
    <x v="14"/>
    <s v="Administracion Central"/>
    <s v="1 - Gastos corrientes"/>
    <s v="2 - Gastos de consumo"/>
    <x v="0"/>
    <x v="0"/>
    <x v="1"/>
    <x v="15"/>
    <x v="0"/>
    <x v="0"/>
    <x v="0"/>
    <x v="0"/>
    <x v="7"/>
    <x v="14"/>
    <n v="30"/>
    <x v="2"/>
    <n v="31"/>
    <s v="Salud"/>
    <n v="0"/>
    <s v="-"/>
    <n v="2"/>
    <s v="BIENES DE CONSUMO"/>
    <s v="2.00"/>
    <s v="BIENES DE CONSUMO"/>
    <s v="2.00.00"/>
    <s v="BIENES DE CONSUMO"/>
    <s v="2.00.00.00"/>
    <x v="7"/>
    <n v="22356972"/>
    <s v="00.0.0.999"/>
    <s v="Tesoro Provincial"/>
    <x v="1"/>
    <x v="1"/>
    <s v="146.-11.-2.0.0.9.-2.00.00.00"/>
    <x v="65"/>
    <x v="14"/>
    <n v="11"/>
    <n v="2"/>
    <n v="0"/>
    <n v="0"/>
    <n v="9"/>
    <x v="10"/>
  </r>
  <r>
    <n v="2021"/>
    <x v="14"/>
    <s v="HPSC"/>
    <x v="14"/>
    <s v="Administracion Central"/>
    <s v="1 - Gastos corrientes"/>
    <s v="2 - Gastos de consumo"/>
    <x v="0"/>
    <x v="0"/>
    <x v="1"/>
    <x v="15"/>
    <x v="0"/>
    <x v="0"/>
    <x v="0"/>
    <x v="0"/>
    <x v="7"/>
    <x v="14"/>
    <n v="30"/>
    <x v="2"/>
    <n v="31"/>
    <s v="Salud"/>
    <n v="0"/>
    <s v="-"/>
    <n v="3"/>
    <s v="SERVICIOS NO PERSONALES"/>
    <s v="3.00"/>
    <s v="SERVICIOS NO PERSONALES"/>
    <s v="3.00.00"/>
    <s v="SERVICIOS NO PERSONALES"/>
    <s v="3.00.00.00"/>
    <x v="8"/>
    <n v="18180641"/>
    <s v="00.0.0.999"/>
    <s v="Tesoro Provincial"/>
    <x v="1"/>
    <x v="1"/>
    <s v="146.-11.-2.0.0.9.-3.00.00.00"/>
    <x v="65"/>
    <x v="14"/>
    <n v="11"/>
    <n v="2"/>
    <n v="0"/>
    <n v="0"/>
    <n v="9"/>
    <x v="11"/>
  </r>
  <r>
    <n v="2021"/>
    <x v="14"/>
    <s v="HPSC"/>
    <x v="14"/>
    <s v="Administracion Central"/>
    <s v="1 - Gastos corrientes"/>
    <s v="2 - Gastos de consumo"/>
    <x v="1"/>
    <x v="1"/>
    <x v="30"/>
    <x v="42"/>
    <x v="0"/>
    <x v="0"/>
    <x v="0"/>
    <x v="0"/>
    <x v="0"/>
    <x v="0"/>
    <n v="30"/>
    <x v="2"/>
    <n v="31"/>
    <s v="Salud"/>
    <n v="0"/>
    <s v="-"/>
    <n v="1"/>
    <s v="GASTOS EN PERSONAL "/>
    <s v="1.01"/>
    <s v="Personal permanente"/>
    <s v="1.01.07"/>
    <s v="Complementos"/>
    <s v="1.01.07.00"/>
    <x v="3"/>
    <n v="4044123"/>
    <s v="12.7.1.146"/>
    <s v="Hospital de Puerto Santa Cruz"/>
    <x v="1"/>
    <x v="1"/>
    <s v="146.-13.-21.0.0.0.-1.01.07.00"/>
    <x v="56"/>
    <x v="14"/>
    <n v="13"/>
    <n v="21"/>
    <n v="0"/>
    <n v="0"/>
    <n v="0"/>
    <x v="3"/>
  </r>
  <r>
    <n v="2021"/>
    <x v="14"/>
    <s v="HPSC"/>
    <x v="14"/>
    <s v="Administracion Central"/>
    <s v="1 - Gastos corrientes"/>
    <s v="2 - Gastos de consumo"/>
    <x v="1"/>
    <x v="1"/>
    <x v="30"/>
    <x v="42"/>
    <x v="0"/>
    <x v="0"/>
    <x v="0"/>
    <x v="0"/>
    <x v="0"/>
    <x v="0"/>
    <n v="30"/>
    <x v="2"/>
    <n v="31"/>
    <s v="Salud"/>
    <n v="0"/>
    <s v="-"/>
    <n v="2"/>
    <s v="BIENES DE CONSUMO"/>
    <s v="2.00"/>
    <s v="BIENES DE CONSUMO"/>
    <s v="2.00.00"/>
    <s v="BIENES DE CONSUMO"/>
    <s v="2.00.00.00"/>
    <x v="7"/>
    <n v="2844123"/>
    <s v="12.7.1.146"/>
    <s v="Hospital de Puerto Santa Cruz"/>
    <x v="1"/>
    <x v="1"/>
    <s v="146.-13.-21.0.0.0.-2.00.00.00"/>
    <x v="56"/>
    <x v="14"/>
    <n v="13"/>
    <n v="21"/>
    <n v="0"/>
    <n v="0"/>
    <n v="0"/>
    <x v="10"/>
  </r>
  <r>
    <n v="2021"/>
    <x v="14"/>
    <s v="HPSC"/>
    <x v="14"/>
    <s v="Administracion Central"/>
    <s v="1 - Gastos corrientes"/>
    <s v="2 - Gastos de consumo"/>
    <x v="1"/>
    <x v="1"/>
    <x v="30"/>
    <x v="42"/>
    <x v="0"/>
    <x v="0"/>
    <x v="0"/>
    <x v="0"/>
    <x v="0"/>
    <x v="0"/>
    <n v="30"/>
    <x v="2"/>
    <n v="31"/>
    <s v="Salud"/>
    <n v="0"/>
    <s v="-"/>
    <n v="3"/>
    <s v="SERVICIOS NO PERSONALES"/>
    <s v="3.00"/>
    <s v="SERVICIOS NO PERSONALES"/>
    <s v="3.00.00"/>
    <s v="SERVICIOS NO PERSONALES"/>
    <s v="3.00.00.00"/>
    <x v="8"/>
    <n v="2303602"/>
    <s v="12.7.1.146"/>
    <s v="Hospital de Puerto Santa Cruz"/>
    <x v="1"/>
    <x v="1"/>
    <s v="146.-13.-21.0.0.0.-3.00.00.00"/>
    <x v="56"/>
    <x v="14"/>
    <n v="13"/>
    <n v="21"/>
    <n v="0"/>
    <n v="0"/>
    <n v="0"/>
    <x v="11"/>
  </r>
  <r>
    <n v="2021"/>
    <x v="14"/>
    <s v="HPSC"/>
    <x v="14"/>
    <s v="Administracion Central"/>
    <s v="2 - Gastos de capital"/>
    <s v="1 - Inversión real directa"/>
    <x v="1"/>
    <x v="1"/>
    <x v="30"/>
    <x v="42"/>
    <x v="0"/>
    <x v="0"/>
    <x v="1"/>
    <x v="1"/>
    <x v="0"/>
    <x v="0"/>
    <n v="30"/>
    <x v="2"/>
    <n v="31"/>
    <s v="Salud"/>
    <n v="0"/>
    <s v="-"/>
    <n v="4"/>
    <s v="BIENES DE USO"/>
    <s v="4.03"/>
    <s v="Maquinaria y equipo"/>
    <s v="4.03.00"/>
    <s v="Maquinaria y equipo"/>
    <s v="4.03.00.00"/>
    <x v="9"/>
    <n v="4280000"/>
    <s v="12.7.1.146"/>
    <s v="Hospital de Puerto Santa Cruz"/>
    <x v="1"/>
    <x v="1"/>
    <s v="146.-13.-21.0.1.0.-4.03.00.00"/>
    <x v="57"/>
    <x v="14"/>
    <n v="13"/>
    <n v="21"/>
    <n v="0"/>
    <n v="1"/>
    <n v="0"/>
    <x v="12"/>
  </r>
  <r>
    <n v="2021"/>
    <x v="15"/>
    <s v="HPSJ"/>
    <x v="15"/>
    <s v="Administracion Central"/>
    <s v="1 - Gastos corrientes"/>
    <s v="2 - Gastos de consumo"/>
    <x v="0"/>
    <x v="0"/>
    <x v="1"/>
    <x v="15"/>
    <x v="0"/>
    <x v="0"/>
    <x v="0"/>
    <x v="0"/>
    <x v="8"/>
    <x v="15"/>
    <n v="30"/>
    <x v="2"/>
    <n v="31"/>
    <s v="Salud"/>
    <n v="0"/>
    <s v="-"/>
    <n v="2"/>
    <s v="BIENES DE CONSUMO"/>
    <s v="2.00"/>
    <s v="BIENES DE CONSUMO"/>
    <s v="2.00.00"/>
    <s v="BIENES DE CONSUMO"/>
    <s v="2.00.00.00"/>
    <x v="7"/>
    <n v="40654860"/>
    <s v="00.0.0.999"/>
    <s v="Tesoro Provincial"/>
    <x v="1"/>
    <x v="1"/>
    <s v="147.-11.-2.0.0.7.-2.00.00.00"/>
    <x v="66"/>
    <x v="15"/>
    <n v="11"/>
    <n v="2"/>
    <n v="0"/>
    <n v="0"/>
    <n v="7"/>
    <x v="10"/>
  </r>
  <r>
    <n v="2021"/>
    <x v="15"/>
    <s v="HPSJ"/>
    <x v="15"/>
    <s v="Administracion Central"/>
    <s v="1 - Gastos corrientes"/>
    <s v="2 - Gastos de consumo"/>
    <x v="0"/>
    <x v="0"/>
    <x v="1"/>
    <x v="15"/>
    <x v="0"/>
    <x v="0"/>
    <x v="0"/>
    <x v="0"/>
    <x v="8"/>
    <x v="15"/>
    <n v="30"/>
    <x v="2"/>
    <n v="31"/>
    <s v="Salud"/>
    <n v="0"/>
    <s v="-"/>
    <n v="3"/>
    <s v="SERVICIOS NO PERSONALES"/>
    <s v="3.00"/>
    <s v="SERVICIOS NO PERSONALES"/>
    <s v="3.00.00"/>
    <s v="SERVICIOS NO PERSONALES"/>
    <s v="3.00.00.00"/>
    <x v="8"/>
    <n v="39745775"/>
    <s v="00.0.0.999"/>
    <s v="Tesoro Provincial"/>
    <x v="1"/>
    <x v="1"/>
    <s v="147.-11.-2.0.0.7.-3.00.00.00"/>
    <x v="66"/>
    <x v="15"/>
    <n v="11"/>
    <n v="2"/>
    <n v="0"/>
    <n v="0"/>
    <n v="7"/>
    <x v="11"/>
  </r>
  <r>
    <n v="2021"/>
    <x v="15"/>
    <s v="HPSJ"/>
    <x v="15"/>
    <s v="Administracion Central"/>
    <s v="1 - Gastos corrientes"/>
    <s v="2 - Gastos de consumo"/>
    <x v="1"/>
    <x v="1"/>
    <x v="30"/>
    <x v="42"/>
    <x v="0"/>
    <x v="0"/>
    <x v="0"/>
    <x v="0"/>
    <x v="0"/>
    <x v="0"/>
    <n v="30"/>
    <x v="2"/>
    <n v="31"/>
    <s v="Salud"/>
    <n v="0"/>
    <s v="-"/>
    <n v="1"/>
    <s v="GASTOS EN PERSONAL "/>
    <s v="1.01"/>
    <s v="Personal permanente"/>
    <s v="1.01.07"/>
    <s v="Complementos"/>
    <s v="1.01.07.00"/>
    <x v="3"/>
    <n v="56955950"/>
    <s v="12.7.1.147"/>
    <s v="Hospital de Puerto San Julian"/>
    <x v="1"/>
    <x v="1"/>
    <s v="147.-13.-21.0.0.0.-1.01.07.00"/>
    <x v="56"/>
    <x v="15"/>
    <n v="13"/>
    <n v="21"/>
    <n v="0"/>
    <n v="0"/>
    <n v="0"/>
    <x v="3"/>
  </r>
  <r>
    <n v="2021"/>
    <x v="15"/>
    <s v="HPSJ"/>
    <x v="15"/>
    <s v="Administracion Central"/>
    <s v="1 - Gastos corrientes"/>
    <s v="2 - Gastos de consumo"/>
    <x v="1"/>
    <x v="1"/>
    <x v="30"/>
    <x v="42"/>
    <x v="0"/>
    <x v="0"/>
    <x v="0"/>
    <x v="0"/>
    <x v="0"/>
    <x v="0"/>
    <n v="30"/>
    <x v="2"/>
    <n v="31"/>
    <s v="Salud"/>
    <n v="0"/>
    <s v="-"/>
    <n v="2"/>
    <s v="BIENES DE CONSUMO"/>
    <s v="2.00"/>
    <s v="BIENES DE CONSUMO"/>
    <s v="2.00.00"/>
    <s v="BIENES DE CONSUMO"/>
    <s v="2.00.00.00"/>
    <x v="7"/>
    <n v="15587956"/>
    <s v="12.7.1.147"/>
    <s v="Hospital de Puerto San Julian"/>
    <x v="1"/>
    <x v="1"/>
    <s v="147.-13.-21.0.0.0.-2.00.00.00"/>
    <x v="56"/>
    <x v="15"/>
    <n v="13"/>
    <n v="21"/>
    <n v="0"/>
    <n v="0"/>
    <n v="0"/>
    <x v="10"/>
  </r>
  <r>
    <n v="2021"/>
    <x v="15"/>
    <s v="HPSJ"/>
    <x v="15"/>
    <s v="Administracion Central"/>
    <s v="1 - Gastos corrientes"/>
    <s v="2 - Gastos de consumo"/>
    <x v="1"/>
    <x v="1"/>
    <x v="30"/>
    <x v="42"/>
    <x v="0"/>
    <x v="0"/>
    <x v="0"/>
    <x v="0"/>
    <x v="0"/>
    <x v="0"/>
    <n v="30"/>
    <x v="2"/>
    <n v="31"/>
    <s v="Salud"/>
    <n v="0"/>
    <s v="-"/>
    <n v="3"/>
    <s v="SERVICIOS NO PERSONALES"/>
    <s v="3.00"/>
    <s v="SERVICIOS NO PERSONALES"/>
    <s v="3.00.00"/>
    <s v="SERVICIOS NO PERSONALES"/>
    <s v="3.00.00.00"/>
    <x v="8"/>
    <n v="18279372"/>
    <s v="12.7.1.147"/>
    <s v="Hospital de Puerto San Julian"/>
    <x v="1"/>
    <x v="1"/>
    <s v="147.-13.-21.0.0.0.-3.00.00.00"/>
    <x v="56"/>
    <x v="15"/>
    <n v="13"/>
    <n v="21"/>
    <n v="0"/>
    <n v="0"/>
    <n v="0"/>
    <x v="11"/>
  </r>
  <r>
    <n v="2021"/>
    <x v="15"/>
    <s v="HPSJ"/>
    <x v="15"/>
    <s v="Administracion Central"/>
    <s v="2 - Gastos de capital"/>
    <s v="1 - Inversión real directa"/>
    <x v="1"/>
    <x v="1"/>
    <x v="30"/>
    <x v="42"/>
    <x v="0"/>
    <x v="0"/>
    <x v="1"/>
    <x v="1"/>
    <x v="0"/>
    <x v="0"/>
    <n v="30"/>
    <x v="2"/>
    <n v="31"/>
    <s v="Salud"/>
    <n v="0"/>
    <s v="-"/>
    <n v="4"/>
    <s v="BIENES DE USO"/>
    <s v="4.03"/>
    <s v="Maquinaria y equipo"/>
    <s v="4.03.00"/>
    <s v="Maquinaria y equipo"/>
    <s v="4.03.00.00"/>
    <x v="9"/>
    <n v="2725965"/>
    <s v="12.7.1.147"/>
    <s v="Hospital de Puerto San Julian"/>
    <x v="1"/>
    <x v="1"/>
    <s v="147.-13.-21.0.1.0.-4.03.00.00"/>
    <x v="57"/>
    <x v="15"/>
    <n v="13"/>
    <n v="21"/>
    <n v="0"/>
    <n v="1"/>
    <n v="0"/>
    <x v="12"/>
  </r>
  <r>
    <n v="2021"/>
    <x v="16"/>
    <s v="HDPD"/>
    <x v="16"/>
    <s v="Administracion Central"/>
    <s v="1 - Gastos corrientes"/>
    <s v="2 - Gastos de consumo"/>
    <x v="0"/>
    <x v="0"/>
    <x v="1"/>
    <x v="15"/>
    <x v="0"/>
    <x v="0"/>
    <x v="0"/>
    <x v="0"/>
    <x v="9"/>
    <x v="16"/>
    <n v="30"/>
    <x v="2"/>
    <n v="31"/>
    <s v="Salud"/>
    <n v="0"/>
    <s v="-"/>
    <n v="2"/>
    <s v="BIENES DE CONSUMO"/>
    <s v="2.00"/>
    <s v="BIENES DE CONSUMO"/>
    <s v="2.00.00"/>
    <s v="BIENES DE CONSUMO"/>
    <s v="2.00.00.00"/>
    <x v="7"/>
    <n v="44748450"/>
    <s v="00.0.0.999"/>
    <s v="Tesoro Provincial"/>
    <x v="1"/>
    <x v="1"/>
    <s v="148.-11.-2.0.0.3.-2.00.00.00"/>
    <x v="67"/>
    <x v="16"/>
    <n v="11"/>
    <n v="2"/>
    <n v="0"/>
    <n v="0"/>
    <n v="3"/>
    <x v="10"/>
  </r>
  <r>
    <n v="2021"/>
    <x v="16"/>
    <s v="HDPD"/>
    <x v="16"/>
    <s v="Administracion Central"/>
    <s v="1 - Gastos corrientes"/>
    <s v="2 - Gastos de consumo"/>
    <x v="0"/>
    <x v="0"/>
    <x v="1"/>
    <x v="15"/>
    <x v="0"/>
    <x v="0"/>
    <x v="0"/>
    <x v="0"/>
    <x v="9"/>
    <x v="16"/>
    <n v="30"/>
    <x v="2"/>
    <n v="31"/>
    <s v="Salud"/>
    <n v="0"/>
    <s v="-"/>
    <n v="3"/>
    <s v="SERVICIOS NO PERSONALES"/>
    <s v="3.00"/>
    <s v="SERVICIOS NO PERSONALES"/>
    <s v="3.00.00"/>
    <s v="SERVICIOS NO PERSONALES"/>
    <s v="3.00.00.00"/>
    <x v="8"/>
    <n v="150228000"/>
    <s v="00.0.0.999"/>
    <s v="Tesoro Provincial"/>
    <x v="1"/>
    <x v="1"/>
    <s v="148.-11.-2.0.0.3.-3.00.00.00"/>
    <x v="67"/>
    <x v="16"/>
    <n v="11"/>
    <n v="2"/>
    <n v="0"/>
    <n v="0"/>
    <n v="3"/>
    <x v="11"/>
  </r>
  <r>
    <n v="2021"/>
    <x v="16"/>
    <s v="HDPD"/>
    <x v="16"/>
    <s v="Administracion Central"/>
    <s v="1 - Gastos corrientes"/>
    <s v="2 - Gastos de consumo"/>
    <x v="1"/>
    <x v="1"/>
    <x v="30"/>
    <x v="42"/>
    <x v="0"/>
    <x v="0"/>
    <x v="0"/>
    <x v="0"/>
    <x v="0"/>
    <x v="0"/>
    <n v="30"/>
    <x v="2"/>
    <n v="31"/>
    <s v="Salud"/>
    <n v="0"/>
    <s v="-"/>
    <n v="1"/>
    <s v="GASTOS EN PERSONAL "/>
    <s v="1.01"/>
    <s v="Personal permanente"/>
    <s v="1.01.07"/>
    <s v="Complementos"/>
    <s v="1.01.07.00"/>
    <x v="3"/>
    <n v="15840000"/>
    <s v="12.7.1.148"/>
    <s v="Hospital de Puerto Deseado"/>
    <x v="1"/>
    <x v="1"/>
    <s v="148.-13.-21.0.0.0.-1.01.07.00"/>
    <x v="56"/>
    <x v="16"/>
    <n v="13"/>
    <n v="21"/>
    <n v="0"/>
    <n v="0"/>
    <n v="0"/>
    <x v="3"/>
  </r>
  <r>
    <n v="2021"/>
    <x v="16"/>
    <s v="HDPD"/>
    <x v="16"/>
    <s v="Administracion Central"/>
    <s v="1 - Gastos corrientes"/>
    <s v="2 - Gastos de consumo"/>
    <x v="1"/>
    <x v="1"/>
    <x v="30"/>
    <x v="42"/>
    <x v="0"/>
    <x v="0"/>
    <x v="0"/>
    <x v="0"/>
    <x v="0"/>
    <x v="0"/>
    <n v="30"/>
    <x v="2"/>
    <n v="31"/>
    <s v="Salud"/>
    <n v="0"/>
    <s v="-"/>
    <n v="2"/>
    <s v="BIENES DE CONSUMO"/>
    <s v="2.00"/>
    <s v="BIENES DE CONSUMO"/>
    <s v="2.00.00"/>
    <s v="BIENES DE CONSUMO"/>
    <s v="2.00.00.00"/>
    <x v="7"/>
    <n v="26400000"/>
    <s v="12.7.1.148"/>
    <s v="Hospital de Puerto Deseado"/>
    <x v="1"/>
    <x v="1"/>
    <s v="148.-13.-21.0.0.0.-2.00.00.00"/>
    <x v="56"/>
    <x v="16"/>
    <n v="13"/>
    <n v="21"/>
    <n v="0"/>
    <n v="0"/>
    <n v="0"/>
    <x v="10"/>
  </r>
  <r>
    <n v="2021"/>
    <x v="16"/>
    <s v="HDPD"/>
    <x v="16"/>
    <s v="Administracion Central"/>
    <s v="1 - Gastos corrientes"/>
    <s v="2 - Gastos de consumo"/>
    <x v="1"/>
    <x v="1"/>
    <x v="30"/>
    <x v="42"/>
    <x v="0"/>
    <x v="0"/>
    <x v="0"/>
    <x v="0"/>
    <x v="0"/>
    <x v="0"/>
    <n v="30"/>
    <x v="2"/>
    <n v="31"/>
    <s v="Salud"/>
    <n v="0"/>
    <s v="-"/>
    <n v="3"/>
    <s v="SERVICIOS NO PERSONALES"/>
    <s v="3.00"/>
    <s v="SERVICIOS NO PERSONALES"/>
    <s v="3.00.00"/>
    <s v="SERVICIOS NO PERSONALES"/>
    <s v="3.00.00.00"/>
    <x v="8"/>
    <n v="10560000"/>
    <s v="12.7.1.148"/>
    <s v="Hospital de Puerto Deseado"/>
    <x v="1"/>
    <x v="1"/>
    <s v="148.-13.-21.0.0.0.-3.00.00.00"/>
    <x v="56"/>
    <x v="16"/>
    <n v="13"/>
    <n v="21"/>
    <n v="0"/>
    <n v="0"/>
    <n v="0"/>
    <x v="11"/>
  </r>
  <r>
    <n v="2021"/>
    <x v="16"/>
    <s v="HDPD"/>
    <x v="16"/>
    <s v="Administracion Central"/>
    <s v="2 - Gastos de capital"/>
    <s v="1 - Inversión real directa"/>
    <x v="1"/>
    <x v="1"/>
    <x v="30"/>
    <x v="42"/>
    <x v="0"/>
    <x v="0"/>
    <x v="1"/>
    <x v="1"/>
    <x v="0"/>
    <x v="0"/>
    <n v="30"/>
    <x v="2"/>
    <n v="31"/>
    <s v="Salud"/>
    <n v="0"/>
    <s v="-"/>
    <n v="4"/>
    <s v="BIENES DE USO"/>
    <s v="4.03"/>
    <s v="Maquinaria y equipo"/>
    <s v="4.03.00"/>
    <s v="Maquinaria y equipo"/>
    <s v="4.03.00.00"/>
    <x v="9"/>
    <n v="13200000"/>
    <s v="12.7.1.148"/>
    <s v="Hospital de Puerto Deseado"/>
    <x v="1"/>
    <x v="1"/>
    <s v="148.-13.-21.0.1.0.-4.03.00.00"/>
    <x v="57"/>
    <x v="16"/>
    <n v="13"/>
    <n v="21"/>
    <n v="0"/>
    <n v="1"/>
    <n v="0"/>
    <x v="12"/>
  </r>
  <r>
    <n v="2021"/>
    <x v="17"/>
    <s v="HZCO"/>
    <x v="17"/>
    <s v="Administracion Central"/>
    <s v="1 - Gastos corrientes"/>
    <s v="2 - Gastos de consumo"/>
    <x v="0"/>
    <x v="0"/>
    <x v="1"/>
    <x v="15"/>
    <x v="0"/>
    <x v="0"/>
    <x v="0"/>
    <x v="0"/>
    <x v="1"/>
    <x v="17"/>
    <n v="30"/>
    <x v="2"/>
    <n v="31"/>
    <s v="Salud"/>
    <n v="0"/>
    <s v="-"/>
    <n v="2"/>
    <s v="BIENES DE CONSUMO"/>
    <s v="2.00"/>
    <s v="BIENES DE CONSUMO"/>
    <s v="2.00.00"/>
    <s v="BIENES DE CONSUMO"/>
    <s v="2.00.00.00"/>
    <x v="7"/>
    <n v="405476697"/>
    <s v="00.0.0.999"/>
    <s v="Tesoro Provincial"/>
    <x v="1"/>
    <x v="1"/>
    <s v="149.-11.-2.0.0.2.-2.00.00.00"/>
    <x v="68"/>
    <x v="17"/>
    <n v="11"/>
    <n v="2"/>
    <n v="0"/>
    <n v="0"/>
    <n v="2"/>
    <x v="10"/>
  </r>
  <r>
    <n v="2021"/>
    <x v="17"/>
    <s v="HZCO"/>
    <x v="17"/>
    <s v="Administracion Central"/>
    <s v="1 - Gastos corrientes"/>
    <s v="2 - Gastos de consumo"/>
    <x v="0"/>
    <x v="0"/>
    <x v="1"/>
    <x v="15"/>
    <x v="0"/>
    <x v="0"/>
    <x v="0"/>
    <x v="0"/>
    <x v="1"/>
    <x v="17"/>
    <n v="30"/>
    <x v="2"/>
    <n v="31"/>
    <s v="Salud"/>
    <n v="0"/>
    <s v="-"/>
    <n v="3"/>
    <s v="SERVICIOS NO PERSONALES"/>
    <s v="3.00"/>
    <s v="SERVICIOS NO PERSONALES"/>
    <s v="3.00.00"/>
    <s v="SERVICIOS NO PERSONALES"/>
    <s v="3.00.00.00"/>
    <x v="8"/>
    <n v="193832328"/>
    <s v="00.0.0.999"/>
    <s v="Tesoro Provincial"/>
    <x v="1"/>
    <x v="1"/>
    <s v="149.-11.-2.0.0.2.-3.00.00.00"/>
    <x v="68"/>
    <x v="17"/>
    <n v="11"/>
    <n v="2"/>
    <n v="0"/>
    <n v="0"/>
    <n v="2"/>
    <x v="11"/>
  </r>
  <r>
    <n v="2021"/>
    <x v="17"/>
    <s v="HZCO"/>
    <x v="17"/>
    <s v="Administracion Central"/>
    <s v="1 - Gastos corrientes"/>
    <s v="7 - Transferencias corrientes"/>
    <x v="0"/>
    <x v="0"/>
    <x v="1"/>
    <x v="15"/>
    <x v="0"/>
    <x v="0"/>
    <x v="0"/>
    <x v="0"/>
    <x v="1"/>
    <x v="17"/>
    <n v="30"/>
    <x v="2"/>
    <n v="31"/>
    <s v="Salud"/>
    <n v="0"/>
    <s v="-"/>
    <n v="5"/>
    <s v="TRANSFERENCIAS"/>
    <s v="5.01"/>
    <s v="Transferencias al sector privado para financiar gastos corrientes"/>
    <s v="5.01.04"/>
    <s v="Ayudas sociales a personas"/>
    <s v="5.01.04.15"/>
    <x v="20"/>
    <n v="10379956"/>
    <s v="00.0.0.999"/>
    <s v="Tesoro Provincial"/>
    <x v="1"/>
    <x v="1"/>
    <s v="149.-11.-2.0.0.2.-5.01.04.15"/>
    <x v="68"/>
    <x v="17"/>
    <n v="11"/>
    <n v="2"/>
    <n v="0"/>
    <n v="0"/>
    <n v="2"/>
    <x v="24"/>
  </r>
  <r>
    <n v="2021"/>
    <x v="17"/>
    <s v="HZCO"/>
    <x v="17"/>
    <s v="Administracion Central"/>
    <s v="1 - Gastos corrientes"/>
    <s v="2 - Gastos de consumo"/>
    <x v="1"/>
    <x v="1"/>
    <x v="30"/>
    <x v="42"/>
    <x v="0"/>
    <x v="0"/>
    <x v="0"/>
    <x v="0"/>
    <x v="0"/>
    <x v="0"/>
    <n v="30"/>
    <x v="2"/>
    <n v="31"/>
    <s v="Salud"/>
    <n v="0"/>
    <s v="-"/>
    <n v="1"/>
    <s v="GASTOS EN PERSONAL "/>
    <s v="1.01"/>
    <s v="Personal permanente"/>
    <s v="1.01.07"/>
    <s v="Complementos"/>
    <s v="1.01.07.00"/>
    <x v="3"/>
    <n v="142062979"/>
    <s v="12.7.1.149"/>
    <s v="Hospital de Caleta Olivia"/>
    <x v="1"/>
    <x v="1"/>
    <s v="149.-13.-21.0.0.0.-1.01.07.00"/>
    <x v="56"/>
    <x v="17"/>
    <n v="13"/>
    <n v="21"/>
    <n v="0"/>
    <n v="0"/>
    <n v="0"/>
    <x v="3"/>
  </r>
  <r>
    <n v="2021"/>
    <x v="17"/>
    <s v="HZCO"/>
    <x v="17"/>
    <s v="Administracion Central"/>
    <s v="1 - Gastos corrientes"/>
    <s v="2 - Gastos de consumo"/>
    <x v="1"/>
    <x v="1"/>
    <x v="30"/>
    <x v="42"/>
    <x v="0"/>
    <x v="0"/>
    <x v="0"/>
    <x v="0"/>
    <x v="0"/>
    <x v="0"/>
    <n v="30"/>
    <x v="2"/>
    <n v="31"/>
    <s v="Salud"/>
    <n v="0"/>
    <s v="-"/>
    <n v="2"/>
    <s v="BIENES DE CONSUMO"/>
    <s v="2.00"/>
    <s v="BIENES DE CONSUMO"/>
    <s v="2.00.00"/>
    <s v="BIENES DE CONSUMO"/>
    <s v="2.00.00.00"/>
    <x v="7"/>
    <n v="127602100"/>
    <s v="12.7.1.149"/>
    <s v="Hospital de Caleta Olivia"/>
    <x v="1"/>
    <x v="1"/>
    <s v="149.-13.-21.0.0.0.-2.00.00.00"/>
    <x v="56"/>
    <x v="17"/>
    <n v="13"/>
    <n v="21"/>
    <n v="0"/>
    <n v="0"/>
    <n v="0"/>
    <x v="10"/>
  </r>
  <r>
    <n v="2021"/>
    <x v="17"/>
    <s v="HZCO"/>
    <x v="17"/>
    <s v="Administracion Central"/>
    <s v="1 - Gastos corrientes"/>
    <s v="2 - Gastos de consumo"/>
    <x v="1"/>
    <x v="1"/>
    <x v="30"/>
    <x v="42"/>
    <x v="0"/>
    <x v="0"/>
    <x v="0"/>
    <x v="0"/>
    <x v="0"/>
    <x v="0"/>
    <n v="30"/>
    <x v="2"/>
    <n v="31"/>
    <s v="Salud"/>
    <n v="0"/>
    <s v="-"/>
    <n v="3"/>
    <s v="SERVICIOS NO PERSONALES"/>
    <s v="3.00"/>
    <s v="SERVICIOS NO PERSONALES"/>
    <s v="3.00.00"/>
    <s v="SERVICIOS NO PERSONALES"/>
    <s v="3.00.00.00"/>
    <x v="8"/>
    <n v="44120760"/>
    <s v="12.7.1.149"/>
    <s v="Hospital de Caleta Olivia"/>
    <x v="1"/>
    <x v="1"/>
    <s v="149.-13.-21.0.0.0.-3.00.00.00"/>
    <x v="56"/>
    <x v="17"/>
    <n v="13"/>
    <n v="21"/>
    <n v="0"/>
    <n v="0"/>
    <n v="0"/>
    <x v="11"/>
  </r>
  <r>
    <n v="2021"/>
    <x v="17"/>
    <s v="HZCO"/>
    <x v="17"/>
    <s v="Administracion Central"/>
    <s v="2 - Gastos de capital"/>
    <s v="1 - Inversión real directa"/>
    <x v="1"/>
    <x v="1"/>
    <x v="30"/>
    <x v="42"/>
    <x v="0"/>
    <x v="0"/>
    <x v="1"/>
    <x v="1"/>
    <x v="0"/>
    <x v="0"/>
    <n v="30"/>
    <x v="2"/>
    <n v="31"/>
    <s v="Salud"/>
    <n v="0"/>
    <s v="-"/>
    <n v="4"/>
    <s v="BIENES DE USO"/>
    <s v="4.03"/>
    <s v="Maquinaria y equipo"/>
    <s v="4.03.00"/>
    <s v="Maquinaria y equipo"/>
    <s v="4.03.00.00"/>
    <x v="9"/>
    <n v="2958000"/>
    <s v="12.7.1.149"/>
    <s v="Hospital de Caleta Olivia"/>
    <x v="1"/>
    <x v="1"/>
    <s v="149.-13.-21.0.1.0.-4.03.00.00"/>
    <x v="57"/>
    <x v="17"/>
    <n v="13"/>
    <n v="21"/>
    <n v="0"/>
    <n v="1"/>
    <n v="0"/>
    <x v="12"/>
  </r>
  <r>
    <n v="2021"/>
    <x v="18"/>
    <s v="HPT"/>
    <x v="18"/>
    <s v="Administracion Central"/>
    <s v="1 - Gastos corrientes"/>
    <s v="2 - Gastos de consumo"/>
    <x v="0"/>
    <x v="0"/>
    <x v="1"/>
    <x v="15"/>
    <x v="0"/>
    <x v="0"/>
    <x v="0"/>
    <x v="0"/>
    <x v="10"/>
    <x v="18"/>
    <n v="30"/>
    <x v="2"/>
    <n v="31"/>
    <s v="Salud"/>
    <n v="0"/>
    <s v="-"/>
    <n v="2"/>
    <s v="BIENES DE CONSUMO"/>
    <s v="2.00"/>
    <s v="BIENES DE CONSUMO"/>
    <s v="2.00.00"/>
    <s v="BIENES DE CONSUMO"/>
    <s v="2.00.00.00"/>
    <x v="7"/>
    <n v="39412237"/>
    <s v="00.0.0.999"/>
    <s v="Tesoro Provincial"/>
    <x v="1"/>
    <x v="1"/>
    <s v="150.-11.-2.0.0.8.-2.00.00.00"/>
    <x v="69"/>
    <x v="18"/>
    <n v="11"/>
    <n v="2"/>
    <n v="0"/>
    <n v="0"/>
    <n v="8"/>
    <x v="10"/>
  </r>
  <r>
    <n v="2021"/>
    <x v="18"/>
    <s v="HPT"/>
    <x v="18"/>
    <s v="Administracion Central"/>
    <s v="1 - Gastos corrientes"/>
    <s v="2 - Gastos de consumo"/>
    <x v="0"/>
    <x v="0"/>
    <x v="1"/>
    <x v="15"/>
    <x v="0"/>
    <x v="0"/>
    <x v="0"/>
    <x v="0"/>
    <x v="10"/>
    <x v="18"/>
    <n v="30"/>
    <x v="2"/>
    <n v="31"/>
    <s v="Salud"/>
    <n v="0"/>
    <s v="-"/>
    <n v="3"/>
    <s v="SERVICIOS NO PERSONALES"/>
    <s v="3.00"/>
    <s v="SERVICIOS NO PERSONALES"/>
    <s v="3.00.00"/>
    <s v="SERVICIOS NO PERSONALES"/>
    <s v="3.00.00.00"/>
    <x v="8"/>
    <n v="89345614"/>
    <s v="00.0.0.999"/>
    <s v="Tesoro Provincial"/>
    <x v="1"/>
    <x v="1"/>
    <s v="150.-11.-2.0.0.8.-3.00.00.00"/>
    <x v="69"/>
    <x v="18"/>
    <n v="11"/>
    <n v="2"/>
    <n v="0"/>
    <n v="0"/>
    <n v="8"/>
    <x v="11"/>
  </r>
  <r>
    <n v="2021"/>
    <x v="18"/>
    <s v="HPT"/>
    <x v="18"/>
    <s v="Administracion Central"/>
    <s v="1 - Gastos corrientes"/>
    <s v="2 - Gastos de consumo"/>
    <x v="1"/>
    <x v="1"/>
    <x v="30"/>
    <x v="42"/>
    <x v="0"/>
    <x v="0"/>
    <x v="0"/>
    <x v="0"/>
    <x v="0"/>
    <x v="0"/>
    <n v="30"/>
    <x v="2"/>
    <n v="31"/>
    <s v="Salud"/>
    <n v="0"/>
    <s v="-"/>
    <n v="1"/>
    <s v="GASTOS EN PERSONAL "/>
    <s v="1.01"/>
    <s v="Personal permanente"/>
    <s v="1.01.07"/>
    <s v="Complementos"/>
    <s v="1.01.07.00"/>
    <x v="3"/>
    <n v="10035588"/>
    <s v="12.7.1.150"/>
    <s v="Hospital de Pico Truncado"/>
    <x v="1"/>
    <x v="1"/>
    <s v="150.-13.-21.0.0.0.-1.01.07.00"/>
    <x v="56"/>
    <x v="18"/>
    <n v="13"/>
    <n v="21"/>
    <n v="0"/>
    <n v="0"/>
    <n v="0"/>
    <x v="3"/>
  </r>
  <r>
    <n v="2021"/>
    <x v="18"/>
    <s v="HPT"/>
    <x v="18"/>
    <s v="Administracion Central"/>
    <s v="1 - Gastos corrientes"/>
    <s v="2 - Gastos de consumo"/>
    <x v="1"/>
    <x v="1"/>
    <x v="30"/>
    <x v="42"/>
    <x v="0"/>
    <x v="0"/>
    <x v="0"/>
    <x v="0"/>
    <x v="0"/>
    <x v="0"/>
    <n v="30"/>
    <x v="2"/>
    <n v="31"/>
    <s v="Salud"/>
    <n v="0"/>
    <s v="-"/>
    <n v="2"/>
    <s v="BIENES DE CONSUMO"/>
    <s v="2.00"/>
    <s v="BIENES DE CONSUMO"/>
    <s v="2.00.00"/>
    <s v="BIENES DE CONSUMO"/>
    <s v="2.00.00.00"/>
    <x v="7"/>
    <n v="33743338"/>
    <s v="12.7.1.150"/>
    <s v="Hospital de Pico Truncado"/>
    <x v="1"/>
    <x v="1"/>
    <s v="150.-13.-21.0.0.0.-2.00.00.00"/>
    <x v="56"/>
    <x v="18"/>
    <n v="13"/>
    <n v="21"/>
    <n v="0"/>
    <n v="0"/>
    <n v="0"/>
    <x v="10"/>
  </r>
  <r>
    <n v="2021"/>
    <x v="18"/>
    <s v="HPT"/>
    <x v="18"/>
    <s v="Administracion Central"/>
    <s v="1 - Gastos corrientes"/>
    <s v="2 - Gastos de consumo"/>
    <x v="1"/>
    <x v="1"/>
    <x v="30"/>
    <x v="42"/>
    <x v="0"/>
    <x v="0"/>
    <x v="0"/>
    <x v="0"/>
    <x v="0"/>
    <x v="0"/>
    <n v="30"/>
    <x v="2"/>
    <n v="31"/>
    <s v="Salud"/>
    <n v="0"/>
    <s v="-"/>
    <n v="3"/>
    <s v="SERVICIOS NO PERSONALES"/>
    <s v="3.00"/>
    <s v="SERVICIOS NO PERSONALES"/>
    <s v="3.00.00"/>
    <s v="SERVICIOS NO PERSONALES"/>
    <s v="3.00.00.00"/>
    <x v="8"/>
    <n v="75141966"/>
    <s v="12.7.1.150"/>
    <s v="Hospital de Pico Truncado"/>
    <x v="1"/>
    <x v="1"/>
    <s v="150.-13.-21.0.0.0.-3.00.00.00"/>
    <x v="56"/>
    <x v="18"/>
    <n v="13"/>
    <n v="21"/>
    <n v="0"/>
    <n v="0"/>
    <n v="0"/>
    <x v="11"/>
  </r>
  <r>
    <n v="2021"/>
    <x v="18"/>
    <s v="HPT"/>
    <x v="18"/>
    <s v="Administracion Central"/>
    <s v="2 - Gastos de capital"/>
    <s v="1 - Inversión real directa"/>
    <x v="1"/>
    <x v="1"/>
    <x v="30"/>
    <x v="42"/>
    <x v="0"/>
    <x v="0"/>
    <x v="1"/>
    <x v="1"/>
    <x v="0"/>
    <x v="0"/>
    <n v="30"/>
    <x v="2"/>
    <n v="31"/>
    <s v="Salud"/>
    <n v="0"/>
    <s v="-"/>
    <n v="4"/>
    <s v="BIENES DE USO"/>
    <s v="4.03"/>
    <s v="Maquinaria y equipo"/>
    <s v="4.03.00"/>
    <s v="Maquinaria y equipo"/>
    <s v="4.03.00.00"/>
    <x v="9"/>
    <n v="9270391"/>
    <s v="12.7.1.150"/>
    <s v="Hospital de Pico Truncado"/>
    <x v="1"/>
    <x v="1"/>
    <s v="150.-13.-21.0.1.0.-4.03.00.00"/>
    <x v="57"/>
    <x v="18"/>
    <n v="13"/>
    <n v="21"/>
    <n v="0"/>
    <n v="1"/>
    <n v="0"/>
    <x v="12"/>
  </r>
  <r>
    <n v="2021"/>
    <x v="19"/>
    <s v="HLH"/>
    <x v="19"/>
    <s v="Administracion Central"/>
    <s v="1 - Gastos corrientes"/>
    <s v="2 - Gastos de consumo"/>
    <x v="0"/>
    <x v="0"/>
    <x v="1"/>
    <x v="15"/>
    <x v="0"/>
    <x v="0"/>
    <x v="0"/>
    <x v="0"/>
    <x v="11"/>
    <x v="19"/>
    <n v="30"/>
    <x v="2"/>
    <n v="31"/>
    <s v="Salud"/>
    <n v="0"/>
    <s v="-"/>
    <n v="2"/>
    <s v="BIENES DE CONSUMO"/>
    <s v="2.00"/>
    <s v="BIENES DE CONSUMO"/>
    <s v="2.00.00"/>
    <s v="BIENES DE CONSUMO"/>
    <s v="2.00.00.00"/>
    <x v="7"/>
    <n v="96197245"/>
    <s v="00.0.0.999"/>
    <s v="Tesoro Provincial"/>
    <x v="1"/>
    <x v="1"/>
    <s v="151.-11.-2.0.0.4.-2.00.00.00"/>
    <x v="70"/>
    <x v="19"/>
    <n v="11"/>
    <n v="2"/>
    <n v="0"/>
    <n v="0"/>
    <n v="4"/>
    <x v="10"/>
  </r>
  <r>
    <n v="2021"/>
    <x v="19"/>
    <s v="HLH"/>
    <x v="19"/>
    <s v="Administracion Central"/>
    <s v="1 - Gastos corrientes"/>
    <s v="2 - Gastos de consumo"/>
    <x v="0"/>
    <x v="0"/>
    <x v="1"/>
    <x v="15"/>
    <x v="0"/>
    <x v="0"/>
    <x v="0"/>
    <x v="0"/>
    <x v="11"/>
    <x v="19"/>
    <n v="30"/>
    <x v="2"/>
    <n v="31"/>
    <s v="Salud"/>
    <n v="0"/>
    <s v="-"/>
    <n v="3"/>
    <s v="SERVICIOS NO PERSONALES"/>
    <s v="3.00"/>
    <s v="SERVICIOS NO PERSONALES"/>
    <s v="3.00.00"/>
    <s v="SERVICIOS NO PERSONALES"/>
    <s v="3.00.00.00"/>
    <x v="8"/>
    <n v="174221336"/>
    <s v="00.0.0.999"/>
    <s v="Tesoro Provincial"/>
    <x v="1"/>
    <x v="1"/>
    <s v="151.-11.-2.0.0.4.-3.00.00.00"/>
    <x v="70"/>
    <x v="19"/>
    <n v="11"/>
    <n v="2"/>
    <n v="0"/>
    <n v="0"/>
    <n v="4"/>
    <x v="11"/>
  </r>
  <r>
    <n v="2021"/>
    <x v="19"/>
    <s v="HLH"/>
    <x v="19"/>
    <s v="Administracion Central"/>
    <s v="1 - Gastos corrientes"/>
    <s v="7 - Transferencias corrientes"/>
    <x v="0"/>
    <x v="0"/>
    <x v="1"/>
    <x v="15"/>
    <x v="0"/>
    <x v="0"/>
    <x v="0"/>
    <x v="0"/>
    <x v="11"/>
    <x v="19"/>
    <n v="30"/>
    <x v="2"/>
    <n v="31"/>
    <s v="Salud"/>
    <n v="0"/>
    <s v="-"/>
    <n v="5"/>
    <s v="TRANSFERENCIAS"/>
    <s v="5.01"/>
    <s v="Transferencias al sector privado para financiar gastos corrientes"/>
    <s v="5.01.04"/>
    <s v="Ayudas sociales a personas"/>
    <s v="5.01.04.15"/>
    <x v="20"/>
    <n v="1344600"/>
    <s v="00.0.0.999"/>
    <s v="Tesoro Provincial"/>
    <x v="1"/>
    <x v="1"/>
    <s v="151.-11.-2.0.0.4.-5.01.04.15"/>
    <x v="70"/>
    <x v="19"/>
    <n v="11"/>
    <n v="2"/>
    <n v="0"/>
    <n v="0"/>
    <n v="4"/>
    <x v="24"/>
  </r>
  <r>
    <n v="2021"/>
    <x v="19"/>
    <s v="HLH"/>
    <x v="19"/>
    <s v="Administracion Central"/>
    <s v="1 - Gastos corrientes"/>
    <s v="2 - Gastos de consumo"/>
    <x v="1"/>
    <x v="1"/>
    <x v="30"/>
    <x v="42"/>
    <x v="0"/>
    <x v="0"/>
    <x v="0"/>
    <x v="0"/>
    <x v="0"/>
    <x v="0"/>
    <n v="30"/>
    <x v="2"/>
    <n v="31"/>
    <s v="Salud"/>
    <n v="0"/>
    <s v="-"/>
    <n v="1"/>
    <s v="GASTOS EN PERSONAL "/>
    <s v="1.01"/>
    <s v="Personal permanente"/>
    <s v="1.01.07"/>
    <s v="Complementos"/>
    <s v="1.01.07.00"/>
    <x v="3"/>
    <n v="115000000"/>
    <s v="12.7.1.151"/>
    <s v="Hospital de Las Heras"/>
    <x v="1"/>
    <x v="1"/>
    <s v="151.-13.-21.0.0.0.-1.01.07.00"/>
    <x v="56"/>
    <x v="19"/>
    <n v="13"/>
    <n v="21"/>
    <n v="0"/>
    <n v="0"/>
    <n v="0"/>
    <x v="3"/>
  </r>
  <r>
    <n v="2021"/>
    <x v="19"/>
    <s v="HLH"/>
    <x v="19"/>
    <s v="Administracion Central"/>
    <s v="1 - Gastos corrientes"/>
    <s v="2 - Gastos de consumo"/>
    <x v="1"/>
    <x v="1"/>
    <x v="30"/>
    <x v="42"/>
    <x v="0"/>
    <x v="0"/>
    <x v="0"/>
    <x v="0"/>
    <x v="0"/>
    <x v="0"/>
    <n v="30"/>
    <x v="2"/>
    <n v="31"/>
    <s v="Salud"/>
    <n v="0"/>
    <s v="-"/>
    <n v="2"/>
    <s v="BIENES DE CONSUMO"/>
    <s v="2.00"/>
    <s v="BIENES DE CONSUMO"/>
    <s v="2.00.00"/>
    <s v="BIENES DE CONSUMO"/>
    <s v="2.00.00.00"/>
    <x v="7"/>
    <n v="160000000"/>
    <s v="12.7.1.151"/>
    <s v="Hospital de Las Heras"/>
    <x v="1"/>
    <x v="1"/>
    <s v="151.-13.-21.0.0.0.-2.00.00.00"/>
    <x v="56"/>
    <x v="19"/>
    <n v="13"/>
    <n v="21"/>
    <n v="0"/>
    <n v="0"/>
    <n v="0"/>
    <x v="10"/>
  </r>
  <r>
    <n v="2021"/>
    <x v="19"/>
    <s v="HLH"/>
    <x v="19"/>
    <s v="Administracion Central"/>
    <s v="1 - Gastos corrientes"/>
    <s v="2 - Gastos de consumo"/>
    <x v="1"/>
    <x v="1"/>
    <x v="30"/>
    <x v="42"/>
    <x v="0"/>
    <x v="0"/>
    <x v="0"/>
    <x v="0"/>
    <x v="0"/>
    <x v="0"/>
    <n v="30"/>
    <x v="2"/>
    <n v="31"/>
    <s v="Salud"/>
    <n v="0"/>
    <s v="-"/>
    <n v="3"/>
    <s v="SERVICIOS NO PERSONALES"/>
    <s v="3.00"/>
    <s v="SERVICIOS NO PERSONALES"/>
    <s v="3.00.00"/>
    <s v="SERVICIOS NO PERSONALES"/>
    <s v="3.00.00.00"/>
    <x v="8"/>
    <n v="32400000"/>
    <s v="12.7.1.151"/>
    <s v="Hospital de Las Heras"/>
    <x v="1"/>
    <x v="1"/>
    <s v="151.-13.-21.0.0.0.-3.00.00.00"/>
    <x v="56"/>
    <x v="19"/>
    <n v="13"/>
    <n v="21"/>
    <n v="0"/>
    <n v="0"/>
    <n v="0"/>
    <x v="11"/>
  </r>
  <r>
    <n v="2021"/>
    <x v="19"/>
    <s v="HLH"/>
    <x v="19"/>
    <s v="Administracion Central"/>
    <s v="2 - Gastos de capital"/>
    <s v="1 - Inversión real directa"/>
    <x v="1"/>
    <x v="1"/>
    <x v="30"/>
    <x v="42"/>
    <x v="0"/>
    <x v="0"/>
    <x v="1"/>
    <x v="1"/>
    <x v="0"/>
    <x v="0"/>
    <n v="30"/>
    <x v="2"/>
    <n v="31"/>
    <s v="Salud"/>
    <n v="0"/>
    <s v="-"/>
    <n v="4"/>
    <s v="BIENES DE USO"/>
    <s v="4.03"/>
    <s v="Maquinaria y equipo"/>
    <s v="4.03.00"/>
    <s v="Maquinaria y equipo"/>
    <s v="4.03.00.00"/>
    <x v="9"/>
    <n v="184500"/>
    <s v="12.7.1.151"/>
    <s v="Hospital de Las Heras"/>
    <x v="1"/>
    <x v="1"/>
    <s v="151.-13.-21.0.1.0.-4.03.00.00"/>
    <x v="57"/>
    <x v="19"/>
    <n v="13"/>
    <n v="21"/>
    <n v="0"/>
    <n v="1"/>
    <n v="0"/>
    <x v="12"/>
  </r>
  <r>
    <n v="2021"/>
    <x v="20"/>
    <s v="HPM"/>
    <x v="20"/>
    <s v="Administracion Central"/>
    <s v="1 - Gastos corrientes"/>
    <s v="2 - Gastos de consumo"/>
    <x v="0"/>
    <x v="0"/>
    <x v="1"/>
    <x v="15"/>
    <x v="0"/>
    <x v="0"/>
    <x v="0"/>
    <x v="0"/>
    <x v="12"/>
    <x v="20"/>
    <n v="30"/>
    <x v="2"/>
    <n v="31"/>
    <s v="Salud"/>
    <n v="0"/>
    <s v="-"/>
    <n v="2"/>
    <s v="BIENES DE CONSUMO"/>
    <s v="2.00"/>
    <s v="BIENES DE CONSUMO"/>
    <s v="2.00.00"/>
    <s v="BIENES DE CONSUMO"/>
    <s v="2.00.00.00"/>
    <x v="7"/>
    <n v="41836500"/>
    <s v="00.0.0.999"/>
    <s v="Tesoro Provincial"/>
    <x v="1"/>
    <x v="1"/>
    <s v="152.-11.-2.0.0.14.-2.00.00.00"/>
    <x v="71"/>
    <x v="20"/>
    <n v="11"/>
    <n v="2"/>
    <n v="0"/>
    <n v="0"/>
    <n v="14"/>
    <x v="10"/>
  </r>
  <r>
    <n v="2021"/>
    <x v="20"/>
    <s v="HPM"/>
    <x v="20"/>
    <s v="Administracion Central"/>
    <s v="1 - Gastos corrientes"/>
    <s v="2 - Gastos de consumo"/>
    <x v="0"/>
    <x v="0"/>
    <x v="1"/>
    <x v="15"/>
    <x v="0"/>
    <x v="0"/>
    <x v="0"/>
    <x v="0"/>
    <x v="12"/>
    <x v="20"/>
    <n v="30"/>
    <x v="2"/>
    <n v="31"/>
    <s v="Salud"/>
    <n v="0"/>
    <s v="-"/>
    <n v="3"/>
    <s v="SERVICIOS NO PERSONALES"/>
    <s v="3.00"/>
    <s v="SERVICIOS NO PERSONALES"/>
    <s v="3.00.00"/>
    <s v="SERVICIOS NO PERSONALES"/>
    <s v="3.00.00.00"/>
    <x v="8"/>
    <n v="94186800"/>
    <s v="00.0.0.999"/>
    <s v="Tesoro Provincial"/>
    <x v="1"/>
    <x v="1"/>
    <s v="152.-11.-2.0.0.14.-3.00.00.00"/>
    <x v="71"/>
    <x v="20"/>
    <n v="11"/>
    <n v="2"/>
    <n v="0"/>
    <n v="0"/>
    <n v="14"/>
    <x v="11"/>
  </r>
  <r>
    <n v="2021"/>
    <x v="20"/>
    <s v="HPM"/>
    <x v="20"/>
    <s v="Administracion Central"/>
    <s v="1 - Gastos corrientes"/>
    <s v="7 - Transferencias corrientes"/>
    <x v="0"/>
    <x v="0"/>
    <x v="1"/>
    <x v="15"/>
    <x v="0"/>
    <x v="0"/>
    <x v="0"/>
    <x v="0"/>
    <x v="12"/>
    <x v="20"/>
    <n v="30"/>
    <x v="2"/>
    <n v="31"/>
    <s v="Salud"/>
    <n v="0"/>
    <s v="-"/>
    <n v="5"/>
    <s v="TRANSFERENCIAS"/>
    <s v="5.01"/>
    <s v="Transferencias al sector privado para financiar gastos corrientes"/>
    <s v="5.01.04"/>
    <s v="Ayudas sociales a personas"/>
    <s v="5.01.04.15"/>
    <x v="20"/>
    <n v="2430000"/>
    <s v="00.0.0.999"/>
    <s v="Tesoro Provincial"/>
    <x v="1"/>
    <x v="1"/>
    <s v="152.-11.-2.0.0.14.-5.01.04.15"/>
    <x v="71"/>
    <x v="20"/>
    <n v="11"/>
    <n v="2"/>
    <n v="0"/>
    <n v="0"/>
    <n v="14"/>
    <x v="24"/>
  </r>
  <r>
    <n v="2021"/>
    <x v="20"/>
    <s v="HPM"/>
    <x v="20"/>
    <s v="Administracion Central"/>
    <s v="1 - Gastos corrientes"/>
    <s v="2 - Gastos de consumo"/>
    <x v="1"/>
    <x v="1"/>
    <x v="30"/>
    <x v="42"/>
    <x v="0"/>
    <x v="0"/>
    <x v="0"/>
    <x v="0"/>
    <x v="0"/>
    <x v="0"/>
    <n v="30"/>
    <x v="2"/>
    <n v="31"/>
    <s v="Salud"/>
    <n v="0"/>
    <s v="-"/>
    <n v="1"/>
    <s v="GASTOS EN PERSONAL "/>
    <s v="1.01"/>
    <s v="Personal permanente"/>
    <s v="1.01.07"/>
    <s v="Complementos"/>
    <s v="1.01.07.00"/>
    <x v="3"/>
    <n v="25500000"/>
    <s v="12.7.1.152"/>
    <s v="Hospital de Perito Moreno"/>
    <x v="1"/>
    <x v="1"/>
    <s v="152.-13.-21.0.0.0.-1.01.07.00"/>
    <x v="56"/>
    <x v="20"/>
    <n v="13"/>
    <n v="21"/>
    <n v="0"/>
    <n v="0"/>
    <n v="0"/>
    <x v="3"/>
  </r>
  <r>
    <n v="2021"/>
    <x v="20"/>
    <s v="HPM"/>
    <x v="20"/>
    <s v="Administracion Central"/>
    <s v="1 - Gastos corrientes"/>
    <s v="2 - Gastos de consumo"/>
    <x v="1"/>
    <x v="1"/>
    <x v="30"/>
    <x v="42"/>
    <x v="0"/>
    <x v="0"/>
    <x v="0"/>
    <x v="0"/>
    <x v="0"/>
    <x v="0"/>
    <n v="30"/>
    <x v="2"/>
    <n v="31"/>
    <s v="Salud"/>
    <n v="0"/>
    <s v="-"/>
    <n v="2"/>
    <s v="BIENES DE CONSUMO"/>
    <s v="2.00"/>
    <s v="BIENES DE CONSUMO"/>
    <s v="2.00.00"/>
    <s v="BIENES DE CONSUMO"/>
    <s v="2.00.00.00"/>
    <x v="7"/>
    <n v="6043050"/>
    <s v="12.7.1.152"/>
    <s v="Hospital de Perito Moreno"/>
    <x v="1"/>
    <x v="1"/>
    <s v="152.-13.-21.0.0.0.-2.00.00.00"/>
    <x v="56"/>
    <x v="20"/>
    <n v="13"/>
    <n v="21"/>
    <n v="0"/>
    <n v="0"/>
    <n v="0"/>
    <x v="10"/>
  </r>
  <r>
    <n v="2021"/>
    <x v="20"/>
    <s v="HPM"/>
    <x v="20"/>
    <s v="Administracion Central"/>
    <s v="1 - Gastos corrientes"/>
    <s v="2 - Gastos de consumo"/>
    <x v="1"/>
    <x v="1"/>
    <x v="30"/>
    <x v="42"/>
    <x v="0"/>
    <x v="0"/>
    <x v="0"/>
    <x v="0"/>
    <x v="0"/>
    <x v="0"/>
    <n v="30"/>
    <x v="2"/>
    <n v="31"/>
    <s v="Salud"/>
    <n v="0"/>
    <s v="-"/>
    <n v="3"/>
    <s v="SERVICIOS NO PERSONALES"/>
    <s v="3.00"/>
    <s v="SERVICIOS NO PERSONALES"/>
    <s v="3.00.00"/>
    <s v="SERVICIOS NO PERSONALES"/>
    <s v="3.00.00.00"/>
    <x v="8"/>
    <n v="11937084"/>
    <s v="12.7.1.152"/>
    <s v="Hospital de Perito Moreno"/>
    <x v="1"/>
    <x v="1"/>
    <s v="152.-13.-21.0.0.0.-3.00.00.00"/>
    <x v="56"/>
    <x v="20"/>
    <n v="13"/>
    <n v="21"/>
    <n v="0"/>
    <n v="0"/>
    <n v="0"/>
    <x v="11"/>
  </r>
  <r>
    <n v="2021"/>
    <x v="20"/>
    <s v="HPM"/>
    <x v="20"/>
    <s v="Administracion Central"/>
    <s v="2 - Gastos de capital"/>
    <s v="1 - Inversión real directa"/>
    <x v="1"/>
    <x v="1"/>
    <x v="30"/>
    <x v="42"/>
    <x v="0"/>
    <x v="0"/>
    <x v="1"/>
    <x v="1"/>
    <x v="0"/>
    <x v="0"/>
    <n v="30"/>
    <x v="2"/>
    <n v="31"/>
    <s v="Salud"/>
    <n v="0"/>
    <s v="-"/>
    <n v="4"/>
    <s v="BIENES DE USO"/>
    <s v="4.03"/>
    <s v="Maquinaria y equipo"/>
    <s v="4.03.00"/>
    <s v="Maquinaria y equipo"/>
    <s v="4.03.00.00"/>
    <x v="9"/>
    <n v="1500000"/>
    <s v="12.7.1.152"/>
    <s v="Hospital de Perito Moreno"/>
    <x v="1"/>
    <x v="1"/>
    <s v="152.-13.-21.0.1.0.-4.03.00.00"/>
    <x v="57"/>
    <x v="20"/>
    <n v="13"/>
    <n v="21"/>
    <n v="0"/>
    <n v="1"/>
    <n v="0"/>
    <x v="12"/>
  </r>
  <r>
    <n v="2021"/>
    <x v="21"/>
    <s v="HLA"/>
    <x v="21"/>
    <s v="Administracion Central"/>
    <s v="1 - Gastos corrientes"/>
    <s v="2 - Gastos de consumo"/>
    <x v="0"/>
    <x v="0"/>
    <x v="1"/>
    <x v="15"/>
    <x v="0"/>
    <x v="0"/>
    <x v="0"/>
    <x v="0"/>
    <x v="13"/>
    <x v="21"/>
    <n v="30"/>
    <x v="2"/>
    <n v="31"/>
    <s v="Salud"/>
    <n v="0"/>
    <s v="-"/>
    <n v="2"/>
    <s v="BIENES DE CONSUMO"/>
    <s v="2.00"/>
    <s v="BIENES DE CONSUMO"/>
    <s v="2.00.00"/>
    <s v="BIENES DE CONSUMO"/>
    <s v="2.00.00.00"/>
    <x v="7"/>
    <n v="18144000"/>
    <s v="00.0.0.999"/>
    <s v="Tesoro Provincial"/>
    <x v="1"/>
    <x v="1"/>
    <s v="153.-11.-2.0.0.10.-2.00.00.00"/>
    <x v="72"/>
    <x v="21"/>
    <n v="11"/>
    <n v="2"/>
    <n v="0"/>
    <n v="0"/>
    <n v="10"/>
    <x v="10"/>
  </r>
  <r>
    <n v="2021"/>
    <x v="21"/>
    <s v="HLA"/>
    <x v="21"/>
    <s v="Administracion Central"/>
    <s v="1 - Gastos corrientes"/>
    <s v="2 - Gastos de consumo"/>
    <x v="0"/>
    <x v="0"/>
    <x v="1"/>
    <x v="15"/>
    <x v="0"/>
    <x v="0"/>
    <x v="0"/>
    <x v="0"/>
    <x v="13"/>
    <x v="21"/>
    <n v="30"/>
    <x v="2"/>
    <n v="31"/>
    <s v="Salud"/>
    <n v="0"/>
    <s v="-"/>
    <n v="3"/>
    <s v="SERVICIOS NO PERSONALES"/>
    <s v="3.00"/>
    <s v="SERVICIOS NO PERSONALES"/>
    <s v="3.00.00"/>
    <s v="SERVICIOS NO PERSONALES"/>
    <s v="3.00.00.00"/>
    <x v="8"/>
    <n v="24716880"/>
    <s v="00.0.0.999"/>
    <s v="Tesoro Provincial"/>
    <x v="1"/>
    <x v="1"/>
    <s v="153.-11.-2.0.0.10.-3.00.00.00"/>
    <x v="72"/>
    <x v="21"/>
    <n v="11"/>
    <n v="2"/>
    <n v="0"/>
    <n v="0"/>
    <n v="10"/>
    <x v="11"/>
  </r>
  <r>
    <n v="2021"/>
    <x v="21"/>
    <s v="HLA"/>
    <x v="21"/>
    <s v="Administracion Central"/>
    <s v="1 - Gastos corrientes"/>
    <s v="7 - Transferencias corrientes"/>
    <x v="0"/>
    <x v="0"/>
    <x v="1"/>
    <x v="15"/>
    <x v="0"/>
    <x v="0"/>
    <x v="0"/>
    <x v="0"/>
    <x v="13"/>
    <x v="21"/>
    <n v="30"/>
    <x v="2"/>
    <n v="31"/>
    <s v="Salud"/>
    <n v="0"/>
    <s v="-"/>
    <n v="5"/>
    <s v="TRANSFERENCIAS"/>
    <s v="5.01"/>
    <s v="Transferencias al sector privado para financiar gastos corrientes"/>
    <s v="5.01.04"/>
    <s v="Ayudas sociales a personas"/>
    <s v="5.01.04.15"/>
    <x v="20"/>
    <n v="793800"/>
    <s v="00.0.0.999"/>
    <s v="Tesoro Provincial"/>
    <x v="1"/>
    <x v="1"/>
    <s v="153.-11.-2.0.0.10.-5.01.04.15"/>
    <x v="72"/>
    <x v="21"/>
    <n v="11"/>
    <n v="2"/>
    <n v="0"/>
    <n v="0"/>
    <n v="10"/>
    <x v="24"/>
  </r>
  <r>
    <n v="2021"/>
    <x v="21"/>
    <s v="HLA"/>
    <x v="21"/>
    <s v="Administracion Central"/>
    <s v="1 - Gastos corrientes"/>
    <s v="2 - Gastos de consumo"/>
    <x v="1"/>
    <x v="1"/>
    <x v="30"/>
    <x v="42"/>
    <x v="0"/>
    <x v="0"/>
    <x v="0"/>
    <x v="0"/>
    <x v="0"/>
    <x v="0"/>
    <n v="30"/>
    <x v="2"/>
    <n v="31"/>
    <s v="Salud"/>
    <n v="0"/>
    <s v="-"/>
    <n v="1"/>
    <s v="GASTOS EN PERSONAL "/>
    <s v="1.01"/>
    <s v="Personal permanente"/>
    <s v="1.01.07"/>
    <s v="Complementos"/>
    <s v="1.01.07.00"/>
    <x v="3"/>
    <n v="14936937"/>
    <s v="12.7.1.153"/>
    <s v="Hospital de los Antiguos"/>
    <x v="1"/>
    <x v="1"/>
    <s v="153.-13.-21.0.0.0.-1.01.07.00"/>
    <x v="56"/>
    <x v="21"/>
    <n v="13"/>
    <n v="21"/>
    <n v="0"/>
    <n v="0"/>
    <n v="0"/>
    <x v="3"/>
  </r>
  <r>
    <n v="2021"/>
    <x v="21"/>
    <s v="HLA"/>
    <x v="21"/>
    <s v="Administracion Central"/>
    <s v="1 - Gastos corrientes"/>
    <s v="2 - Gastos de consumo"/>
    <x v="1"/>
    <x v="1"/>
    <x v="30"/>
    <x v="42"/>
    <x v="0"/>
    <x v="0"/>
    <x v="0"/>
    <x v="0"/>
    <x v="0"/>
    <x v="0"/>
    <n v="30"/>
    <x v="2"/>
    <n v="31"/>
    <s v="Salud"/>
    <n v="0"/>
    <s v="-"/>
    <n v="2"/>
    <s v="BIENES DE CONSUMO"/>
    <s v="2.00"/>
    <s v="BIENES DE CONSUMO"/>
    <s v="2.00.00"/>
    <s v="BIENES DE CONSUMO"/>
    <s v="2.00.00.00"/>
    <x v="7"/>
    <n v="3874268"/>
    <s v="12.7.1.153"/>
    <s v="Hospital de los Antiguos"/>
    <x v="1"/>
    <x v="1"/>
    <s v="153.-13.-21.0.0.0.-2.00.00.00"/>
    <x v="56"/>
    <x v="21"/>
    <n v="13"/>
    <n v="21"/>
    <n v="0"/>
    <n v="0"/>
    <n v="0"/>
    <x v="10"/>
  </r>
  <r>
    <n v="2021"/>
    <x v="21"/>
    <s v="HLA"/>
    <x v="21"/>
    <s v="Administracion Central"/>
    <s v="1 - Gastos corrientes"/>
    <s v="2 - Gastos de consumo"/>
    <x v="1"/>
    <x v="1"/>
    <x v="30"/>
    <x v="42"/>
    <x v="0"/>
    <x v="0"/>
    <x v="0"/>
    <x v="0"/>
    <x v="0"/>
    <x v="0"/>
    <n v="30"/>
    <x v="2"/>
    <n v="31"/>
    <s v="Salud"/>
    <n v="0"/>
    <s v="-"/>
    <n v="3"/>
    <s v="SERVICIOS NO PERSONALES"/>
    <s v="3.00"/>
    <s v="SERVICIOS NO PERSONALES"/>
    <s v="3.00.00"/>
    <s v="SERVICIOS NO PERSONALES"/>
    <s v="3.00.00.00"/>
    <x v="8"/>
    <n v="3020070"/>
    <s v="12.7.1.153"/>
    <s v="Hospital de los Antiguos"/>
    <x v="1"/>
    <x v="1"/>
    <s v="153.-13.-21.0.0.0.-3.00.00.00"/>
    <x v="56"/>
    <x v="21"/>
    <n v="13"/>
    <n v="21"/>
    <n v="0"/>
    <n v="0"/>
    <n v="0"/>
    <x v="11"/>
  </r>
  <r>
    <n v="2021"/>
    <x v="21"/>
    <s v="HLA"/>
    <x v="21"/>
    <s v="Administracion Central"/>
    <s v="2 - Gastos de capital"/>
    <s v="1 - Inversión real directa"/>
    <x v="1"/>
    <x v="1"/>
    <x v="30"/>
    <x v="42"/>
    <x v="0"/>
    <x v="0"/>
    <x v="1"/>
    <x v="1"/>
    <x v="0"/>
    <x v="0"/>
    <n v="30"/>
    <x v="2"/>
    <n v="31"/>
    <s v="Salud"/>
    <n v="0"/>
    <s v="-"/>
    <n v="4"/>
    <s v="BIENES DE USO"/>
    <s v="4.03"/>
    <s v="Maquinaria y equipo"/>
    <s v="4.03.00"/>
    <s v="Maquinaria y equipo"/>
    <s v="4.03.00.00"/>
    <x v="9"/>
    <n v="776347"/>
    <s v="12.7.1.153"/>
    <s v="Hospital de los Antiguos"/>
    <x v="1"/>
    <x v="1"/>
    <s v="153.-13.-21.0.1.0.-4.03.00.00"/>
    <x v="57"/>
    <x v="21"/>
    <n v="13"/>
    <n v="21"/>
    <n v="0"/>
    <n v="1"/>
    <n v="0"/>
    <x v="12"/>
  </r>
  <r>
    <n v="2021"/>
    <x v="22"/>
    <s v="HGG"/>
    <x v="22"/>
    <s v="Administracion Central"/>
    <s v="1 - Gastos corrientes"/>
    <s v="2 - Gastos de consumo"/>
    <x v="0"/>
    <x v="0"/>
    <x v="1"/>
    <x v="15"/>
    <x v="0"/>
    <x v="0"/>
    <x v="0"/>
    <x v="0"/>
    <x v="14"/>
    <x v="22"/>
    <n v="30"/>
    <x v="2"/>
    <n v="31"/>
    <s v="Salud"/>
    <n v="0"/>
    <s v="-"/>
    <n v="2"/>
    <s v="BIENES DE CONSUMO"/>
    <s v="2.00"/>
    <s v="BIENES DE CONSUMO"/>
    <s v="2.00.00"/>
    <s v="BIENES DE CONSUMO"/>
    <s v="2.00.00.00"/>
    <x v="7"/>
    <n v="13234950"/>
    <s v="00.0.0.999"/>
    <s v="Tesoro Provincial"/>
    <x v="1"/>
    <x v="1"/>
    <s v="154.-11.-2.0.0.12.-2.00.00.00"/>
    <x v="73"/>
    <x v="22"/>
    <n v="11"/>
    <n v="2"/>
    <n v="0"/>
    <n v="0"/>
    <n v="12"/>
    <x v="10"/>
  </r>
  <r>
    <n v="2021"/>
    <x v="22"/>
    <s v="HGG"/>
    <x v="22"/>
    <s v="Administracion Central"/>
    <s v="1 - Gastos corrientes"/>
    <s v="2 - Gastos de consumo"/>
    <x v="0"/>
    <x v="0"/>
    <x v="1"/>
    <x v="15"/>
    <x v="0"/>
    <x v="0"/>
    <x v="0"/>
    <x v="0"/>
    <x v="14"/>
    <x v="22"/>
    <n v="30"/>
    <x v="2"/>
    <n v="31"/>
    <s v="Salud"/>
    <n v="0"/>
    <s v="-"/>
    <n v="3"/>
    <s v="SERVICIOS NO PERSONALES"/>
    <s v="3.00"/>
    <s v="SERVICIOS NO PERSONALES"/>
    <s v="3.00.00"/>
    <s v="SERVICIOS NO PERSONALES"/>
    <s v="3.00.00.00"/>
    <x v="8"/>
    <n v="10646443"/>
    <s v="00.0.0.999"/>
    <s v="Tesoro Provincial"/>
    <x v="1"/>
    <x v="1"/>
    <s v="154.-11.-2.0.0.12.-3.00.00.00"/>
    <x v="73"/>
    <x v="22"/>
    <n v="11"/>
    <n v="2"/>
    <n v="0"/>
    <n v="0"/>
    <n v="12"/>
    <x v="11"/>
  </r>
  <r>
    <n v="2021"/>
    <x v="22"/>
    <s v="HGG"/>
    <x v="22"/>
    <s v="Administracion Central"/>
    <s v="1 - Gastos corrientes"/>
    <s v="2 - Gastos de consumo"/>
    <x v="1"/>
    <x v="1"/>
    <x v="30"/>
    <x v="42"/>
    <x v="0"/>
    <x v="0"/>
    <x v="0"/>
    <x v="0"/>
    <x v="0"/>
    <x v="0"/>
    <n v="30"/>
    <x v="2"/>
    <n v="31"/>
    <s v="Salud"/>
    <n v="0"/>
    <s v="-"/>
    <n v="1"/>
    <s v="GASTOS EN PERSONAL "/>
    <s v="1.01"/>
    <s v="Personal permanente"/>
    <s v="1.01.07"/>
    <s v="Complementos"/>
    <s v="1.01.07.00"/>
    <x v="3"/>
    <n v="9627684"/>
    <s v="12.7.1.154"/>
    <s v="Hospital de Gobernador Gregores"/>
    <x v="1"/>
    <x v="1"/>
    <s v="154.-13.-21.0.0.0.-1.01.07.00"/>
    <x v="56"/>
    <x v="22"/>
    <n v="13"/>
    <n v="21"/>
    <n v="0"/>
    <n v="0"/>
    <n v="0"/>
    <x v="3"/>
  </r>
  <r>
    <n v="2021"/>
    <x v="22"/>
    <s v="HGG"/>
    <x v="22"/>
    <s v="Administracion Central"/>
    <s v="1 - Gastos corrientes"/>
    <s v="2 - Gastos de consumo"/>
    <x v="1"/>
    <x v="1"/>
    <x v="30"/>
    <x v="42"/>
    <x v="0"/>
    <x v="0"/>
    <x v="0"/>
    <x v="0"/>
    <x v="0"/>
    <x v="0"/>
    <n v="30"/>
    <x v="2"/>
    <n v="31"/>
    <s v="Salud"/>
    <n v="0"/>
    <s v="-"/>
    <n v="2"/>
    <s v="BIENES DE CONSUMO"/>
    <s v="2.00"/>
    <s v="BIENES DE CONSUMO"/>
    <s v="2.00.00"/>
    <s v="BIENES DE CONSUMO"/>
    <s v="2.00.00.00"/>
    <x v="7"/>
    <n v="880379"/>
    <s v="12.7.1.154"/>
    <s v="Hospital de Gobernador Gregores"/>
    <x v="1"/>
    <x v="1"/>
    <s v="154.-13.-21.0.0.0.-2.00.00.00"/>
    <x v="56"/>
    <x v="22"/>
    <n v="13"/>
    <n v="21"/>
    <n v="0"/>
    <n v="0"/>
    <n v="0"/>
    <x v="10"/>
  </r>
  <r>
    <n v="2021"/>
    <x v="22"/>
    <s v="HGG"/>
    <x v="22"/>
    <s v="Administracion Central"/>
    <s v="1 - Gastos corrientes"/>
    <s v="2 - Gastos de consumo"/>
    <x v="1"/>
    <x v="1"/>
    <x v="30"/>
    <x v="42"/>
    <x v="0"/>
    <x v="0"/>
    <x v="0"/>
    <x v="0"/>
    <x v="0"/>
    <x v="0"/>
    <n v="30"/>
    <x v="2"/>
    <n v="31"/>
    <s v="Salud"/>
    <n v="0"/>
    <s v="-"/>
    <n v="3"/>
    <s v="SERVICIOS NO PERSONALES"/>
    <s v="3.00"/>
    <s v="SERVICIOS NO PERSONALES"/>
    <s v="3.00.00"/>
    <s v="SERVICIOS NO PERSONALES"/>
    <s v="3.00.00.00"/>
    <x v="8"/>
    <n v="6256249"/>
    <s v="12.7.1.154"/>
    <s v="Hospital de Gobernador Gregores"/>
    <x v="1"/>
    <x v="1"/>
    <s v="154.-13.-21.0.0.0.-3.00.00.00"/>
    <x v="56"/>
    <x v="22"/>
    <n v="13"/>
    <n v="21"/>
    <n v="0"/>
    <n v="0"/>
    <n v="0"/>
    <x v="11"/>
  </r>
  <r>
    <n v="2021"/>
    <x v="22"/>
    <s v="HGG"/>
    <x v="22"/>
    <s v="Administracion Central"/>
    <s v="2 - Gastos de capital"/>
    <s v="1 - Inversión real directa"/>
    <x v="1"/>
    <x v="1"/>
    <x v="30"/>
    <x v="42"/>
    <x v="0"/>
    <x v="0"/>
    <x v="1"/>
    <x v="1"/>
    <x v="0"/>
    <x v="0"/>
    <n v="30"/>
    <x v="2"/>
    <n v="31"/>
    <s v="Salud"/>
    <n v="0"/>
    <s v="-"/>
    <n v="4"/>
    <s v="BIENES DE USO"/>
    <s v="4.03"/>
    <s v="Maquinaria y equipo"/>
    <s v="4.03.00"/>
    <s v="Maquinaria y equipo"/>
    <s v="4.03.00.00"/>
    <x v="9"/>
    <n v="97334"/>
    <s v="12.7.1.154"/>
    <s v="Hospital de Gobernador Gregores"/>
    <x v="1"/>
    <x v="1"/>
    <s v="154.-13.-21.0.1.0.-4.03.00.00"/>
    <x v="57"/>
    <x v="22"/>
    <n v="13"/>
    <n v="21"/>
    <n v="0"/>
    <n v="1"/>
    <n v="0"/>
    <x v="12"/>
  </r>
  <r>
    <n v="2021"/>
    <x v="23"/>
    <s v="PJ"/>
    <x v="23"/>
    <s v="Administracion Central"/>
    <s v="1 - Gastos corrientes"/>
    <s v="2 - Gastos de consumo"/>
    <x v="0"/>
    <x v="0"/>
    <x v="0"/>
    <x v="0"/>
    <x v="0"/>
    <x v="0"/>
    <x v="0"/>
    <x v="0"/>
    <x v="0"/>
    <x v="0"/>
    <n v="10"/>
    <x v="0"/>
    <n v="12"/>
    <s v="Judicial"/>
    <n v="0"/>
    <s v="-"/>
    <n v="1"/>
    <s v="GASTOS EN PERSONAL "/>
    <s v="1.01"/>
    <s v="Personal permanente"/>
    <s v="1.01.01"/>
    <s v="Retribuciones del cargo"/>
    <s v="1.01.01.00"/>
    <x v="0"/>
    <n v="2903730492"/>
    <s v="00.0.0.999"/>
    <s v="Tesoro Provincial"/>
    <x v="8"/>
    <x v="8"/>
    <s v="210.-11.-1.0.0.0.-1.01.01.00"/>
    <x v="0"/>
    <x v="23"/>
    <n v="11"/>
    <n v="1"/>
    <n v="0"/>
    <n v="0"/>
    <n v="0"/>
    <x v="0"/>
  </r>
  <r>
    <n v="2021"/>
    <x v="23"/>
    <s v="PJ"/>
    <x v="23"/>
    <s v="Administracion Central"/>
    <s v="1 - Gastos corrientes"/>
    <s v="2 - Gastos de consumo"/>
    <x v="0"/>
    <x v="0"/>
    <x v="0"/>
    <x v="0"/>
    <x v="0"/>
    <x v="0"/>
    <x v="0"/>
    <x v="0"/>
    <x v="0"/>
    <x v="0"/>
    <n v="10"/>
    <x v="0"/>
    <n v="12"/>
    <s v="Judicial"/>
    <n v="0"/>
    <s v="-"/>
    <n v="1"/>
    <s v="GASTOS EN PERSONAL "/>
    <s v="1.01"/>
    <s v="Personal permanente"/>
    <s v="1.01.04"/>
    <s v="Sueldo anual complementario"/>
    <s v="1.01.04.00"/>
    <x v="1"/>
    <n v="227446252"/>
    <s v="00.0.0.999"/>
    <s v="Tesoro Provincial"/>
    <x v="8"/>
    <x v="8"/>
    <s v="210.-11.-1.0.0.0.-1.01.04.00"/>
    <x v="0"/>
    <x v="23"/>
    <n v="11"/>
    <n v="1"/>
    <n v="0"/>
    <n v="0"/>
    <n v="0"/>
    <x v="1"/>
  </r>
  <r>
    <n v="2021"/>
    <x v="23"/>
    <s v="PJ"/>
    <x v="23"/>
    <s v="Administracion Central"/>
    <s v="1 - Gastos corrientes"/>
    <s v="2 - Gastos de consumo"/>
    <x v="0"/>
    <x v="0"/>
    <x v="0"/>
    <x v="0"/>
    <x v="0"/>
    <x v="0"/>
    <x v="0"/>
    <x v="0"/>
    <x v="0"/>
    <x v="0"/>
    <n v="10"/>
    <x v="0"/>
    <n v="12"/>
    <s v="Judicial"/>
    <n v="0"/>
    <s v="-"/>
    <n v="1"/>
    <s v="GASTOS EN PERSONAL "/>
    <s v="1.01"/>
    <s v="Personal permanente"/>
    <s v="1.01.06"/>
    <s v="Contribuciones patronales"/>
    <s v="1.01.06.00"/>
    <x v="2"/>
    <n v="659594132"/>
    <s v="00.0.0.999"/>
    <s v="Tesoro Provincial"/>
    <x v="8"/>
    <x v="8"/>
    <s v="210.-11.-1.0.0.0.-1.01.06.00"/>
    <x v="0"/>
    <x v="23"/>
    <n v="11"/>
    <n v="1"/>
    <n v="0"/>
    <n v="0"/>
    <n v="0"/>
    <x v="2"/>
  </r>
  <r>
    <n v="2021"/>
    <x v="23"/>
    <s v="PJ"/>
    <x v="23"/>
    <s v="Administracion Central"/>
    <s v="1 - Gastos corrientes"/>
    <s v="2 - Gastos de consumo"/>
    <x v="0"/>
    <x v="0"/>
    <x v="0"/>
    <x v="0"/>
    <x v="0"/>
    <x v="0"/>
    <x v="0"/>
    <x v="0"/>
    <x v="0"/>
    <x v="0"/>
    <n v="10"/>
    <x v="0"/>
    <n v="12"/>
    <s v="Judicial"/>
    <n v="0"/>
    <s v="-"/>
    <n v="1"/>
    <s v="GASTOS EN PERSONAL "/>
    <s v="1.02"/>
    <s v="Personal temporario"/>
    <s v="1.02.01"/>
    <s v="Retribuciones del cargo"/>
    <s v="1.02.01.00"/>
    <x v="0"/>
    <n v="89806097"/>
    <s v="00.0.0.999"/>
    <s v="Tesoro Provincial"/>
    <x v="8"/>
    <x v="8"/>
    <s v="210.-11.-1.0.0.0.-1.02.01.00"/>
    <x v="0"/>
    <x v="23"/>
    <n v="11"/>
    <n v="1"/>
    <n v="0"/>
    <n v="0"/>
    <n v="0"/>
    <x v="4"/>
  </r>
  <r>
    <n v="2021"/>
    <x v="23"/>
    <s v="PJ"/>
    <x v="23"/>
    <s v="Administracion Central"/>
    <s v="1 - Gastos corrientes"/>
    <s v="2 - Gastos de consumo"/>
    <x v="0"/>
    <x v="0"/>
    <x v="0"/>
    <x v="0"/>
    <x v="0"/>
    <x v="0"/>
    <x v="0"/>
    <x v="0"/>
    <x v="0"/>
    <x v="0"/>
    <n v="10"/>
    <x v="0"/>
    <n v="12"/>
    <s v="Judicial"/>
    <n v="0"/>
    <s v="-"/>
    <n v="1"/>
    <s v="GASTOS EN PERSONAL "/>
    <s v="1.02"/>
    <s v="Personal temporario"/>
    <s v="1.02.03"/>
    <s v="Sueldo anual complementario"/>
    <s v="1.02.03.00"/>
    <x v="1"/>
    <n v="7034420"/>
    <s v="00.0.0.999"/>
    <s v="Tesoro Provincial"/>
    <x v="8"/>
    <x v="8"/>
    <s v="210.-11.-1.0.0.0.-1.02.03.00"/>
    <x v="0"/>
    <x v="23"/>
    <n v="11"/>
    <n v="1"/>
    <n v="0"/>
    <n v="0"/>
    <n v="0"/>
    <x v="5"/>
  </r>
  <r>
    <n v="2021"/>
    <x v="23"/>
    <s v="PJ"/>
    <x v="23"/>
    <s v="Administracion Central"/>
    <s v="1 - Gastos corrientes"/>
    <s v="2 - Gastos de consumo"/>
    <x v="0"/>
    <x v="0"/>
    <x v="0"/>
    <x v="0"/>
    <x v="0"/>
    <x v="0"/>
    <x v="0"/>
    <x v="0"/>
    <x v="0"/>
    <x v="0"/>
    <n v="10"/>
    <x v="0"/>
    <n v="12"/>
    <s v="Judicial"/>
    <n v="0"/>
    <s v="-"/>
    <n v="1"/>
    <s v="GASTOS EN PERSONAL "/>
    <s v="1.02"/>
    <s v="Personal temporario"/>
    <s v="1.02.05"/>
    <s v="Contribuciones patronales"/>
    <s v="1.02.05.00"/>
    <x v="2"/>
    <n v="20399818"/>
    <s v="00.0.0.999"/>
    <s v="Tesoro Provincial"/>
    <x v="8"/>
    <x v="8"/>
    <s v="210.-11.-1.0.0.0.-1.02.05.00"/>
    <x v="0"/>
    <x v="23"/>
    <n v="11"/>
    <n v="1"/>
    <n v="0"/>
    <n v="0"/>
    <n v="0"/>
    <x v="6"/>
  </r>
  <r>
    <n v="2021"/>
    <x v="23"/>
    <s v="PJ"/>
    <x v="23"/>
    <s v="Administracion Central"/>
    <s v="1 - Gastos corrientes"/>
    <s v="2 - Gastos de consumo"/>
    <x v="0"/>
    <x v="0"/>
    <x v="0"/>
    <x v="0"/>
    <x v="0"/>
    <x v="0"/>
    <x v="0"/>
    <x v="0"/>
    <x v="0"/>
    <x v="0"/>
    <n v="10"/>
    <x v="0"/>
    <n v="12"/>
    <s v="Judicial"/>
    <n v="0"/>
    <s v="-"/>
    <n v="1"/>
    <s v="GASTOS EN PERSONAL "/>
    <s v="1.04"/>
    <s v="Asignaciones familiares"/>
    <s v="1.04.00"/>
    <s v="Asignaciones familiares"/>
    <s v="1.04.00.00"/>
    <x v="4"/>
    <n v="21620529"/>
    <s v="00.0.0.999"/>
    <s v="Tesoro Provincial"/>
    <x v="8"/>
    <x v="8"/>
    <s v="210.-11.-1.0.0.0.-1.04.00.00"/>
    <x v="0"/>
    <x v="23"/>
    <n v="11"/>
    <n v="1"/>
    <n v="0"/>
    <n v="0"/>
    <n v="0"/>
    <x v="7"/>
  </r>
  <r>
    <n v="2021"/>
    <x v="23"/>
    <s v="PJ"/>
    <x v="23"/>
    <s v="Administracion Central"/>
    <s v="1 - Gastos corrientes"/>
    <s v="2 - Gastos de consumo"/>
    <x v="0"/>
    <x v="0"/>
    <x v="0"/>
    <x v="0"/>
    <x v="0"/>
    <x v="0"/>
    <x v="0"/>
    <x v="0"/>
    <x v="0"/>
    <x v="0"/>
    <n v="10"/>
    <x v="0"/>
    <n v="12"/>
    <s v="Judicial"/>
    <n v="0"/>
    <s v="-"/>
    <n v="2"/>
    <s v="BIENES DE CONSUMO"/>
    <s v="2.00"/>
    <s v="BIENES DE CONSUMO"/>
    <s v="2.00.00"/>
    <s v="BIENES DE CONSUMO"/>
    <s v="2.00.00.00"/>
    <x v="7"/>
    <n v="18453135"/>
    <s v="00.0.0.999"/>
    <s v="Tesoro Provincial"/>
    <x v="8"/>
    <x v="8"/>
    <s v="210.-11.-1.0.0.0.-2.00.00.00"/>
    <x v="0"/>
    <x v="23"/>
    <n v="11"/>
    <n v="1"/>
    <n v="0"/>
    <n v="0"/>
    <n v="0"/>
    <x v="10"/>
  </r>
  <r>
    <n v="2021"/>
    <x v="23"/>
    <s v="PJ"/>
    <x v="23"/>
    <s v="Administracion Central"/>
    <s v="1 - Gastos corrientes"/>
    <s v="2 - Gastos de consumo"/>
    <x v="0"/>
    <x v="0"/>
    <x v="0"/>
    <x v="0"/>
    <x v="0"/>
    <x v="0"/>
    <x v="0"/>
    <x v="0"/>
    <x v="0"/>
    <x v="0"/>
    <n v="10"/>
    <x v="0"/>
    <n v="12"/>
    <s v="Judicial"/>
    <n v="0"/>
    <s v="-"/>
    <n v="3"/>
    <s v="SERVICIOS NO PERSONALES"/>
    <s v="3.00"/>
    <s v="SERVICIOS NO PERSONALES"/>
    <s v="3.00.00"/>
    <s v="SERVICIOS NO PERSONALES"/>
    <s v="3.00.00.00"/>
    <x v="8"/>
    <n v="50491075"/>
    <s v="00.0.0.999"/>
    <s v="Tesoro Provincial"/>
    <x v="8"/>
    <x v="8"/>
    <s v="210.-11.-1.0.0.0.-3.00.00.00"/>
    <x v="0"/>
    <x v="23"/>
    <n v="11"/>
    <n v="1"/>
    <n v="0"/>
    <n v="0"/>
    <n v="0"/>
    <x v="11"/>
  </r>
  <r>
    <n v="2021"/>
    <x v="23"/>
    <s v="PJ"/>
    <x v="23"/>
    <s v="Administracion Central"/>
    <s v="2 - Gastos de capital"/>
    <s v="1 - Inversión real directa"/>
    <x v="0"/>
    <x v="0"/>
    <x v="0"/>
    <x v="0"/>
    <x v="0"/>
    <x v="0"/>
    <x v="3"/>
    <x v="6"/>
    <x v="0"/>
    <x v="0"/>
    <n v="10"/>
    <x v="0"/>
    <n v="12"/>
    <s v="Judicial"/>
    <n v="0"/>
    <s v="-"/>
    <n v="4"/>
    <s v="BIENES DE USO"/>
    <s v="4.01"/>
    <s v="Bienes preexistentes"/>
    <s v="4.01.00"/>
    <s v="Bienes preexistentes"/>
    <s v="4.01.00.00"/>
    <x v="51"/>
    <n v="10000"/>
    <s v="00.0.0.999"/>
    <s v="Tesoro Provincial"/>
    <x v="8"/>
    <x v="8"/>
    <s v="210.-11.-1.0.4.0.-4.01.00.00"/>
    <x v="74"/>
    <x v="23"/>
    <n v="11"/>
    <n v="1"/>
    <n v="0"/>
    <n v="4"/>
    <n v="0"/>
    <x v="56"/>
  </r>
  <r>
    <n v="2021"/>
    <x v="23"/>
    <s v="PJ"/>
    <x v="23"/>
    <s v="Administracion Central"/>
    <s v="2 - Gastos de capital"/>
    <s v="1 - Inversión real directa"/>
    <x v="0"/>
    <x v="0"/>
    <x v="0"/>
    <x v="0"/>
    <x v="0"/>
    <x v="0"/>
    <x v="4"/>
    <x v="7"/>
    <x v="2"/>
    <x v="23"/>
    <n v="10"/>
    <x v="0"/>
    <n v="12"/>
    <s v="Judicial"/>
    <n v="0"/>
    <s v="-"/>
    <n v="4"/>
    <s v="BIENES DE USO"/>
    <s v="4.02"/>
    <s v="Construcciones"/>
    <s v="4.02.00"/>
    <s v="Construcciones"/>
    <s v="4.02.00.00"/>
    <x v="50"/>
    <n v="76798400"/>
    <s v="00.0.0.999"/>
    <s v="Tesoro Provincial"/>
    <x v="8"/>
    <x v="8"/>
    <s v="210.-11.-1.0.5.1.-4.02.00.00"/>
    <x v="75"/>
    <x v="23"/>
    <n v="11"/>
    <n v="1"/>
    <n v="0"/>
    <n v="5"/>
    <n v="1"/>
    <x v="55"/>
  </r>
  <r>
    <n v="2021"/>
    <x v="23"/>
    <s v="PJ"/>
    <x v="23"/>
    <s v="Administracion Central"/>
    <s v="2 - Gastos de capital"/>
    <s v="1 - Inversión real directa"/>
    <x v="0"/>
    <x v="0"/>
    <x v="0"/>
    <x v="0"/>
    <x v="0"/>
    <x v="0"/>
    <x v="1"/>
    <x v="1"/>
    <x v="0"/>
    <x v="0"/>
    <n v="10"/>
    <x v="0"/>
    <n v="12"/>
    <s v="Judicial"/>
    <n v="0"/>
    <s v="-"/>
    <n v="4"/>
    <s v="BIENES DE USO"/>
    <s v="4.03"/>
    <s v="Maquinaria y equipo"/>
    <s v="4.03.00"/>
    <s v="Maquinaria y equipo"/>
    <s v="4.03.00.00"/>
    <x v="9"/>
    <n v="11386533"/>
    <s v="00.0.0.999"/>
    <s v="Tesoro Provincial"/>
    <x v="8"/>
    <x v="8"/>
    <s v="210.-11.-1.0.1.0.-4.03.00.00"/>
    <x v="1"/>
    <x v="23"/>
    <n v="11"/>
    <n v="1"/>
    <n v="0"/>
    <n v="1"/>
    <n v="0"/>
    <x v="12"/>
  </r>
  <r>
    <n v="2021"/>
    <x v="23"/>
    <s v="PJ"/>
    <x v="23"/>
    <s v="Administracion Central"/>
    <s v="2 - Gastos de capital"/>
    <s v="1 - Inversión real directa"/>
    <x v="0"/>
    <x v="0"/>
    <x v="0"/>
    <x v="0"/>
    <x v="0"/>
    <x v="0"/>
    <x v="2"/>
    <x v="5"/>
    <x v="0"/>
    <x v="0"/>
    <n v="10"/>
    <x v="0"/>
    <n v="12"/>
    <s v="Judicial"/>
    <n v="0"/>
    <s v="-"/>
    <n v="4"/>
    <s v="BIENES DE USO"/>
    <s v="4.04"/>
    <s v="Equipo de seguridad"/>
    <s v="4.04.00"/>
    <s v="Equipo de seguridad"/>
    <s v="4.04.00.00"/>
    <x v="48"/>
    <n v="1620000"/>
    <s v="00.0.0.999"/>
    <s v="Tesoro Provincial"/>
    <x v="8"/>
    <x v="8"/>
    <s v="210.-11.-1.0.2.0.-4.04.00.00"/>
    <x v="51"/>
    <x v="23"/>
    <n v="11"/>
    <n v="1"/>
    <n v="0"/>
    <n v="2"/>
    <n v="0"/>
    <x v="53"/>
  </r>
  <r>
    <n v="2021"/>
    <x v="23"/>
    <s v="PJ"/>
    <x v="23"/>
    <s v="Administracion Central"/>
    <s v="2 - Gastos de capital"/>
    <s v="1 - Inversión real directa"/>
    <x v="0"/>
    <x v="0"/>
    <x v="0"/>
    <x v="0"/>
    <x v="0"/>
    <x v="0"/>
    <x v="5"/>
    <x v="2"/>
    <x v="0"/>
    <x v="0"/>
    <n v="10"/>
    <x v="0"/>
    <n v="12"/>
    <s v="Judicial"/>
    <n v="0"/>
    <s v="-"/>
    <n v="4"/>
    <s v="BIENES DE USO"/>
    <s v="4.05"/>
    <s v="Libros, revistas y otros elementos coleccionables"/>
    <s v="4.05.00"/>
    <s v="Libros, revistas y otros elementos coleccionables"/>
    <s v="4.05.00.00"/>
    <x v="27"/>
    <n v="2970000"/>
    <s v="00.0.0.999"/>
    <s v="Tesoro Provincial"/>
    <x v="8"/>
    <x v="8"/>
    <s v="210.-11.-1.0.3.0.-4.05.00.00"/>
    <x v="76"/>
    <x v="23"/>
    <n v="11"/>
    <n v="1"/>
    <n v="0"/>
    <n v="3"/>
    <n v="0"/>
    <x v="31"/>
  </r>
  <r>
    <n v="2021"/>
    <x v="23"/>
    <s v="PJ"/>
    <x v="23"/>
    <s v="Administracion Central"/>
    <s v="1 - Gastos corrientes"/>
    <s v="2 - Gastos de consumo"/>
    <x v="1"/>
    <x v="1"/>
    <x v="11"/>
    <x v="43"/>
    <x v="0"/>
    <x v="0"/>
    <x v="0"/>
    <x v="0"/>
    <x v="0"/>
    <x v="0"/>
    <n v="10"/>
    <x v="0"/>
    <n v="12"/>
    <s v="Judicial"/>
    <n v="0"/>
    <s v="-"/>
    <n v="1"/>
    <s v="GASTOS EN PERSONAL "/>
    <s v="1.01"/>
    <s v="Personal permanente"/>
    <s v="1.01.01"/>
    <s v="Retribuciones del cargo"/>
    <s v="1.01.01.00"/>
    <x v="0"/>
    <n v="23726385"/>
    <s v="12.1.2.001"/>
    <s v="Fondo del Poder Judicial"/>
    <x v="8"/>
    <x v="8"/>
    <s v="210.-13.-16.0.0.0.-1.01.01.00"/>
    <x v="19"/>
    <x v="23"/>
    <n v="13"/>
    <n v="16"/>
    <n v="0"/>
    <n v="0"/>
    <n v="0"/>
    <x v="0"/>
  </r>
  <r>
    <n v="2021"/>
    <x v="23"/>
    <s v="PJ"/>
    <x v="23"/>
    <s v="Administracion Central"/>
    <s v="1 - Gastos corrientes"/>
    <s v="2 - Gastos de consumo"/>
    <x v="1"/>
    <x v="1"/>
    <x v="11"/>
    <x v="43"/>
    <x v="0"/>
    <x v="0"/>
    <x v="0"/>
    <x v="0"/>
    <x v="0"/>
    <x v="0"/>
    <n v="10"/>
    <x v="0"/>
    <n v="12"/>
    <s v="Judicial"/>
    <n v="0"/>
    <s v="-"/>
    <n v="1"/>
    <s v="GASTOS EN PERSONAL "/>
    <s v="1.01"/>
    <s v="Personal permanente"/>
    <s v="1.01.04"/>
    <s v="Sueldo anual complementario"/>
    <s v="1.01.04.00"/>
    <x v="1"/>
    <n v="1977196"/>
    <s v="12.1.2.001"/>
    <s v="Fondo del Poder Judicial"/>
    <x v="8"/>
    <x v="8"/>
    <s v="210.-13.-16.0.0.0.-1.01.04.00"/>
    <x v="19"/>
    <x v="23"/>
    <n v="13"/>
    <n v="16"/>
    <n v="0"/>
    <n v="0"/>
    <n v="0"/>
    <x v="1"/>
  </r>
  <r>
    <n v="2021"/>
    <x v="23"/>
    <s v="PJ"/>
    <x v="23"/>
    <s v="Administracion Central"/>
    <s v="1 - Gastos corrientes"/>
    <s v="2 - Gastos de consumo"/>
    <x v="1"/>
    <x v="1"/>
    <x v="11"/>
    <x v="43"/>
    <x v="0"/>
    <x v="0"/>
    <x v="0"/>
    <x v="0"/>
    <x v="0"/>
    <x v="0"/>
    <n v="10"/>
    <x v="0"/>
    <n v="12"/>
    <s v="Judicial"/>
    <n v="0"/>
    <s v="-"/>
    <n v="1"/>
    <s v="GASTOS EN PERSONAL "/>
    <s v="1.01"/>
    <s v="Personal permanente"/>
    <s v="1.01.06"/>
    <s v="Contribuciones patronales"/>
    <s v="1.01.06.00"/>
    <x v="2"/>
    <n v="5604945"/>
    <s v="12.1.2.001"/>
    <s v="Fondo del Poder Judicial"/>
    <x v="8"/>
    <x v="8"/>
    <s v="210.-13.-16.0.0.0.-1.01.06.00"/>
    <x v="19"/>
    <x v="23"/>
    <n v="13"/>
    <n v="16"/>
    <n v="0"/>
    <n v="0"/>
    <n v="0"/>
    <x v="2"/>
  </r>
  <r>
    <n v="2021"/>
    <x v="23"/>
    <s v="PJ"/>
    <x v="23"/>
    <s v="Administracion Central"/>
    <s v="1 - Gastos corrientes"/>
    <s v="2 - Gastos de consumo"/>
    <x v="1"/>
    <x v="1"/>
    <x v="11"/>
    <x v="43"/>
    <x v="0"/>
    <x v="0"/>
    <x v="0"/>
    <x v="0"/>
    <x v="0"/>
    <x v="0"/>
    <n v="10"/>
    <x v="0"/>
    <n v="12"/>
    <s v="Judicial"/>
    <n v="0"/>
    <s v="-"/>
    <n v="1"/>
    <s v="GASTOS EN PERSONAL "/>
    <s v="1.02"/>
    <s v="Personal temporario"/>
    <s v="1.02.01"/>
    <s v="Retribuciones del cargo"/>
    <s v="1.02.01.00"/>
    <x v="0"/>
    <n v="546170"/>
    <s v="12.1.2.001"/>
    <s v="Fondo del Poder Judicial"/>
    <x v="8"/>
    <x v="8"/>
    <s v="210.-13.-16.0.0.0.-1.02.01.00"/>
    <x v="19"/>
    <x v="23"/>
    <n v="13"/>
    <n v="16"/>
    <n v="0"/>
    <n v="0"/>
    <n v="0"/>
    <x v="4"/>
  </r>
  <r>
    <n v="2021"/>
    <x v="23"/>
    <s v="PJ"/>
    <x v="23"/>
    <s v="Administracion Central"/>
    <s v="1 - Gastos corrientes"/>
    <s v="2 - Gastos de consumo"/>
    <x v="1"/>
    <x v="1"/>
    <x v="11"/>
    <x v="43"/>
    <x v="0"/>
    <x v="0"/>
    <x v="0"/>
    <x v="0"/>
    <x v="0"/>
    <x v="0"/>
    <n v="10"/>
    <x v="0"/>
    <n v="12"/>
    <s v="Judicial"/>
    <n v="0"/>
    <s v="-"/>
    <n v="1"/>
    <s v="GASTOS EN PERSONAL "/>
    <s v="1.02"/>
    <s v="Personal temporario"/>
    <s v="1.02.03"/>
    <s v="Sueldo anual complementario"/>
    <s v="1.02.03.00"/>
    <x v="1"/>
    <n v="45511"/>
    <s v="12.1.2.001"/>
    <s v="Fondo del Poder Judicial"/>
    <x v="8"/>
    <x v="8"/>
    <s v="210.-13.-16.0.0.0.-1.02.03.00"/>
    <x v="19"/>
    <x v="23"/>
    <n v="13"/>
    <n v="16"/>
    <n v="0"/>
    <n v="0"/>
    <n v="0"/>
    <x v="5"/>
  </r>
  <r>
    <n v="2021"/>
    <x v="23"/>
    <s v="PJ"/>
    <x v="23"/>
    <s v="Administracion Central"/>
    <s v="1 - Gastos corrientes"/>
    <s v="2 - Gastos de consumo"/>
    <x v="1"/>
    <x v="1"/>
    <x v="11"/>
    <x v="43"/>
    <x v="0"/>
    <x v="0"/>
    <x v="0"/>
    <x v="0"/>
    <x v="0"/>
    <x v="0"/>
    <n v="10"/>
    <x v="0"/>
    <n v="12"/>
    <s v="Judicial"/>
    <n v="0"/>
    <s v="-"/>
    <n v="1"/>
    <s v="GASTOS EN PERSONAL "/>
    <s v="1.02"/>
    <s v="Personal temporario"/>
    <s v="1.02.05"/>
    <s v="Contribuciones patronales"/>
    <s v="1.02.05.00"/>
    <x v="2"/>
    <n v="129081"/>
    <s v="12.1.2.001"/>
    <s v="Fondo del Poder Judicial"/>
    <x v="8"/>
    <x v="8"/>
    <s v="210.-13.-16.0.0.0.-1.02.05.00"/>
    <x v="19"/>
    <x v="23"/>
    <n v="13"/>
    <n v="16"/>
    <n v="0"/>
    <n v="0"/>
    <n v="0"/>
    <x v="6"/>
  </r>
  <r>
    <n v="2021"/>
    <x v="23"/>
    <s v="PJ"/>
    <x v="23"/>
    <s v="Administracion Central"/>
    <s v="1 - Gastos corrientes"/>
    <s v="2 - Gastos de consumo"/>
    <x v="1"/>
    <x v="1"/>
    <x v="11"/>
    <x v="43"/>
    <x v="0"/>
    <x v="0"/>
    <x v="0"/>
    <x v="0"/>
    <x v="0"/>
    <x v="0"/>
    <n v="10"/>
    <x v="0"/>
    <n v="12"/>
    <s v="Judicial"/>
    <n v="0"/>
    <s v="-"/>
    <n v="1"/>
    <s v="GASTOS EN PERSONAL "/>
    <s v="1.04"/>
    <s v="Asignaciones familiares"/>
    <s v="1.04.00"/>
    <s v="Asignaciones familiares"/>
    <s v="1.04.00.00"/>
    <x v="4"/>
    <n v="120347"/>
    <s v="12.1.2.001"/>
    <s v="Fondo del Poder Judicial"/>
    <x v="8"/>
    <x v="8"/>
    <s v="210.-13.-16.0.0.0.-1.04.00.00"/>
    <x v="19"/>
    <x v="23"/>
    <n v="13"/>
    <n v="16"/>
    <n v="0"/>
    <n v="0"/>
    <n v="0"/>
    <x v="7"/>
  </r>
  <r>
    <n v="2021"/>
    <x v="23"/>
    <s v="PJ"/>
    <x v="23"/>
    <s v="Administracion Central"/>
    <s v="1 - Gastos corrientes"/>
    <s v="2 - Gastos de consumo"/>
    <x v="1"/>
    <x v="1"/>
    <x v="11"/>
    <x v="43"/>
    <x v="0"/>
    <x v="0"/>
    <x v="0"/>
    <x v="0"/>
    <x v="0"/>
    <x v="0"/>
    <n v="10"/>
    <x v="0"/>
    <n v="12"/>
    <s v="Judicial"/>
    <n v="0"/>
    <s v="-"/>
    <n v="2"/>
    <s v="BIENES DE CONSUMO"/>
    <s v="2.00"/>
    <s v="BIENES DE CONSUMO"/>
    <s v="2.00.00"/>
    <s v="BIENES DE CONSUMO"/>
    <s v="2.00.00.00"/>
    <x v="7"/>
    <n v="43077427"/>
    <s v="12.1.2.001"/>
    <s v="Fondo del Poder Judicial"/>
    <x v="8"/>
    <x v="8"/>
    <s v="210.-13.-16.0.0.0.-2.00.00.00"/>
    <x v="19"/>
    <x v="23"/>
    <n v="13"/>
    <n v="16"/>
    <n v="0"/>
    <n v="0"/>
    <n v="0"/>
    <x v="10"/>
  </r>
  <r>
    <n v="2021"/>
    <x v="23"/>
    <s v="PJ"/>
    <x v="23"/>
    <s v="Administracion Central"/>
    <s v="1 - Gastos corrientes"/>
    <s v="2 - Gastos de consumo"/>
    <x v="1"/>
    <x v="1"/>
    <x v="11"/>
    <x v="43"/>
    <x v="0"/>
    <x v="0"/>
    <x v="0"/>
    <x v="0"/>
    <x v="0"/>
    <x v="0"/>
    <n v="10"/>
    <x v="0"/>
    <n v="12"/>
    <s v="Judicial"/>
    <n v="0"/>
    <s v="-"/>
    <n v="3"/>
    <s v="SERVICIOS NO PERSONALES"/>
    <s v="3.00"/>
    <s v="SERVICIOS NO PERSONALES"/>
    <s v="3.00.00"/>
    <s v="SERVICIOS NO PERSONALES"/>
    <s v="3.00.00.00"/>
    <x v="8"/>
    <n v="73110913"/>
    <s v="12.1.2.001"/>
    <s v="Fondo del Poder Judicial"/>
    <x v="8"/>
    <x v="8"/>
    <s v="210.-13.-16.0.0.0.-3.00.00.00"/>
    <x v="19"/>
    <x v="23"/>
    <n v="13"/>
    <n v="16"/>
    <n v="0"/>
    <n v="0"/>
    <n v="0"/>
    <x v="11"/>
  </r>
  <r>
    <n v="2021"/>
    <x v="23"/>
    <s v="PJ"/>
    <x v="23"/>
    <s v="Administracion Central"/>
    <s v="2 - Gastos de capital"/>
    <s v="1 - Inversión real directa"/>
    <x v="1"/>
    <x v="1"/>
    <x v="11"/>
    <x v="43"/>
    <x v="0"/>
    <x v="0"/>
    <x v="5"/>
    <x v="6"/>
    <x v="0"/>
    <x v="0"/>
    <n v="10"/>
    <x v="0"/>
    <n v="12"/>
    <s v="Judicial"/>
    <n v="0"/>
    <s v="-"/>
    <n v="4"/>
    <s v="BIENES DE USO"/>
    <s v="4.01"/>
    <s v="Bienes preexistentes"/>
    <s v="4.01.00"/>
    <s v="Bienes preexistentes"/>
    <s v="4.01.00.00"/>
    <x v="51"/>
    <n v="10000"/>
    <s v="12.1.2.001"/>
    <s v="Fondo del Poder Judicial"/>
    <x v="8"/>
    <x v="8"/>
    <s v="210.-13.-16.0.3.0.-4.01.00.00"/>
    <x v="77"/>
    <x v="23"/>
    <n v="13"/>
    <n v="16"/>
    <n v="0"/>
    <n v="3"/>
    <n v="0"/>
    <x v="56"/>
  </r>
  <r>
    <n v="2021"/>
    <x v="23"/>
    <s v="PJ"/>
    <x v="23"/>
    <s v="Administracion Central"/>
    <s v="2 - Gastos de capital"/>
    <s v="1 - Inversión real directa"/>
    <x v="1"/>
    <x v="1"/>
    <x v="11"/>
    <x v="43"/>
    <x v="0"/>
    <x v="0"/>
    <x v="2"/>
    <x v="7"/>
    <x v="2"/>
    <x v="23"/>
    <n v="10"/>
    <x v="0"/>
    <n v="12"/>
    <s v="Judicial"/>
    <n v="0"/>
    <s v="-"/>
    <n v="4"/>
    <s v="BIENES DE USO"/>
    <s v="4.02"/>
    <s v="Construcciones"/>
    <s v="4.02.00"/>
    <s v="Construcciones"/>
    <s v="4.02.00.00"/>
    <x v="50"/>
    <n v="36207539"/>
    <s v="12.1.2.001"/>
    <s v="Fondo del Poder Judicial"/>
    <x v="8"/>
    <x v="8"/>
    <s v="210.-13.-16.0.2.1.-4.02.00.00"/>
    <x v="78"/>
    <x v="23"/>
    <n v="13"/>
    <n v="16"/>
    <n v="0"/>
    <n v="2"/>
    <n v="1"/>
    <x v="55"/>
  </r>
  <r>
    <n v="2021"/>
    <x v="23"/>
    <s v="PJ"/>
    <x v="23"/>
    <s v="Administracion Central"/>
    <s v="2 - Gastos de capital"/>
    <s v="1 - Inversión real directa"/>
    <x v="1"/>
    <x v="1"/>
    <x v="11"/>
    <x v="43"/>
    <x v="0"/>
    <x v="0"/>
    <x v="1"/>
    <x v="1"/>
    <x v="0"/>
    <x v="0"/>
    <n v="10"/>
    <x v="0"/>
    <n v="12"/>
    <s v="Judicial"/>
    <n v="0"/>
    <s v="-"/>
    <n v="4"/>
    <s v="BIENES DE USO"/>
    <s v="4.03"/>
    <s v="Maquinaria y equipo"/>
    <s v="4.03.00"/>
    <s v="Maquinaria y equipo"/>
    <s v="4.03.00.00"/>
    <x v="9"/>
    <n v="17000000"/>
    <s v="12.1.2.001"/>
    <s v="Fondo del Poder Judicial"/>
    <x v="8"/>
    <x v="8"/>
    <s v="210.-13.-16.0.1.0.-4.03.00.00"/>
    <x v="55"/>
    <x v="23"/>
    <n v="13"/>
    <n v="16"/>
    <n v="0"/>
    <n v="1"/>
    <n v="0"/>
    <x v="12"/>
  </r>
  <r>
    <n v="2021"/>
    <x v="23"/>
    <s v="PJ"/>
    <x v="23"/>
    <s v="Administracion Central"/>
    <s v="2 - Gastos de capital"/>
    <s v="1 - Inversión real directa"/>
    <x v="1"/>
    <x v="1"/>
    <x v="11"/>
    <x v="43"/>
    <x v="0"/>
    <x v="0"/>
    <x v="1"/>
    <x v="1"/>
    <x v="0"/>
    <x v="0"/>
    <n v="10"/>
    <x v="0"/>
    <n v="12"/>
    <s v="Judicial"/>
    <n v="0"/>
    <s v="-"/>
    <n v="4"/>
    <s v="BIENES DE USO"/>
    <s v="4.04"/>
    <s v="Equipo de seguridad"/>
    <s v="4.04.00"/>
    <s v="Equipo de seguridad"/>
    <s v="4.04.00.00"/>
    <x v="48"/>
    <n v="874980"/>
    <s v="12.1.2.001"/>
    <s v="Fondo del Poder Judicial"/>
    <x v="8"/>
    <x v="8"/>
    <s v="210.-13.-16.0.1.0.-4.04.00.00"/>
    <x v="55"/>
    <x v="23"/>
    <n v="13"/>
    <n v="16"/>
    <n v="0"/>
    <n v="1"/>
    <n v="0"/>
    <x v="53"/>
  </r>
  <r>
    <n v="2021"/>
    <x v="23"/>
    <s v="PJ"/>
    <x v="23"/>
    <s v="Administracion Central"/>
    <s v="2 - Gastos de capital"/>
    <s v="1 - Inversión real directa"/>
    <x v="1"/>
    <x v="1"/>
    <x v="11"/>
    <x v="43"/>
    <x v="0"/>
    <x v="0"/>
    <x v="1"/>
    <x v="1"/>
    <x v="0"/>
    <x v="0"/>
    <n v="10"/>
    <x v="0"/>
    <n v="12"/>
    <s v="Judicial"/>
    <n v="0"/>
    <s v="-"/>
    <n v="4"/>
    <s v="BIENES DE USO"/>
    <s v="4.05"/>
    <s v="Libros, revistas y otros elementos coleccionables"/>
    <s v="4.05.00"/>
    <s v="Libros, revistas y otros elementos coleccionables"/>
    <s v="4.05.00.00"/>
    <x v="27"/>
    <n v="2128490"/>
    <s v="12.1.2.001"/>
    <s v="Fondo del Poder Judicial"/>
    <x v="8"/>
    <x v="8"/>
    <s v="210.-13.-16.0.1.0.-4.05.00.00"/>
    <x v="55"/>
    <x v="23"/>
    <n v="13"/>
    <n v="16"/>
    <n v="0"/>
    <n v="1"/>
    <n v="0"/>
    <x v="31"/>
  </r>
  <r>
    <n v="2021"/>
    <x v="23"/>
    <s v="PJ"/>
    <x v="23"/>
    <s v="Administracion Central"/>
    <s v="2 - Gastos de capital"/>
    <s v="1 - Inversión real directa"/>
    <x v="1"/>
    <x v="1"/>
    <x v="11"/>
    <x v="43"/>
    <x v="0"/>
    <x v="0"/>
    <x v="1"/>
    <x v="1"/>
    <x v="0"/>
    <x v="0"/>
    <n v="10"/>
    <x v="0"/>
    <n v="12"/>
    <s v="Judicial"/>
    <n v="0"/>
    <s v="-"/>
    <n v="4"/>
    <s v="BIENES DE USO"/>
    <s v="4.08"/>
    <s v="Activos intangibles"/>
    <s v="4.08.00"/>
    <s v="Activos intangibles"/>
    <s v="4.08.00.00"/>
    <x v="52"/>
    <n v="512850"/>
    <s v="12.1.2.001"/>
    <s v="Fondo del Poder Judicial"/>
    <x v="8"/>
    <x v="8"/>
    <s v="210.-13.-16.0.1.0.-4.08.00.00"/>
    <x v="55"/>
    <x v="23"/>
    <n v="13"/>
    <n v="16"/>
    <n v="0"/>
    <n v="1"/>
    <n v="0"/>
    <x v="57"/>
  </r>
  <r>
    <n v="2021"/>
    <x v="24"/>
    <s v="CM"/>
    <x v="24"/>
    <s v="Administracion Central"/>
    <s v="1 - Gastos corrientes"/>
    <s v="2 - Gastos de consumo"/>
    <x v="0"/>
    <x v="0"/>
    <x v="0"/>
    <x v="0"/>
    <x v="0"/>
    <x v="0"/>
    <x v="0"/>
    <x v="0"/>
    <x v="0"/>
    <x v="0"/>
    <n v="10"/>
    <x v="0"/>
    <n v="12"/>
    <s v="Judicial"/>
    <n v="0"/>
    <s v="-"/>
    <n v="1"/>
    <s v="GASTOS EN PERSONAL "/>
    <s v="1.01"/>
    <s v="Personal permanente"/>
    <s v="1.01.01"/>
    <s v="Retribuciones del cargo"/>
    <s v="1.01.01.00"/>
    <x v="0"/>
    <n v="14524997"/>
    <s v="00.0.0.999"/>
    <s v="Tesoro Provincial"/>
    <x v="9"/>
    <x v="9"/>
    <s v="220.-11.-1.0.0.0.-1.01.01.00"/>
    <x v="0"/>
    <x v="24"/>
    <n v="11"/>
    <n v="1"/>
    <n v="0"/>
    <n v="0"/>
    <n v="0"/>
    <x v="0"/>
  </r>
  <r>
    <n v="2021"/>
    <x v="24"/>
    <s v="CM"/>
    <x v="24"/>
    <s v="Administracion Central"/>
    <s v="1 - Gastos corrientes"/>
    <s v="2 - Gastos de consumo"/>
    <x v="0"/>
    <x v="0"/>
    <x v="0"/>
    <x v="0"/>
    <x v="0"/>
    <x v="0"/>
    <x v="0"/>
    <x v="0"/>
    <x v="0"/>
    <x v="0"/>
    <n v="10"/>
    <x v="0"/>
    <n v="12"/>
    <s v="Judicial"/>
    <n v="0"/>
    <s v="-"/>
    <n v="1"/>
    <s v="GASTOS EN PERSONAL "/>
    <s v="1.01"/>
    <s v="Personal permanente"/>
    <s v="1.01.04"/>
    <s v="Sueldo anual complementario"/>
    <s v="1.01.04.00"/>
    <x v="1"/>
    <n v="983116"/>
    <s v="00.0.0.999"/>
    <s v="Tesoro Provincial"/>
    <x v="9"/>
    <x v="9"/>
    <s v="220.-11.-1.0.0.0.-1.01.04.00"/>
    <x v="0"/>
    <x v="24"/>
    <n v="11"/>
    <n v="1"/>
    <n v="0"/>
    <n v="0"/>
    <n v="0"/>
    <x v="1"/>
  </r>
  <r>
    <n v="2021"/>
    <x v="24"/>
    <s v="CM"/>
    <x v="24"/>
    <s v="Administracion Central"/>
    <s v="1 - Gastos corrientes"/>
    <s v="2 - Gastos de consumo"/>
    <x v="0"/>
    <x v="0"/>
    <x v="0"/>
    <x v="0"/>
    <x v="0"/>
    <x v="0"/>
    <x v="0"/>
    <x v="0"/>
    <x v="0"/>
    <x v="0"/>
    <n v="10"/>
    <x v="0"/>
    <n v="12"/>
    <s v="Judicial"/>
    <n v="0"/>
    <s v="-"/>
    <n v="1"/>
    <s v="GASTOS EN PERSONAL "/>
    <s v="1.01"/>
    <s v="Personal permanente"/>
    <s v="1.01.06"/>
    <s v="Contribuciones patronales"/>
    <s v="1.01.06.00"/>
    <x v="2"/>
    <n v="3489733"/>
    <s v="00.0.0.999"/>
    <s v="Tesoro Provincial"/>
    <x v="9"/>
    <x v="9"/>
    <s v="220.-11.-1.0.0.0.-1.01.06.00"/>
    <x v="0"/>
    <x v="24"/>
    <n v="11"/>
    <n v="1"/>
    <n v="0"/>
    <n v="0"/>
    <n v="0"/>
    <x v="2"/>
  </r>
  <r>
    <n v="2021"/>
    <x v="24"/>
    <s v="CM"/>
    <x v="24"/>
    <s v="Administracion Central"/>
    <s v="1 - Gastos corrientes"/>
    <s v="2 - Gastos de consumo"/>
    <x v="0"/>
    <x v="0"/>
    <x v="0"/>
    <x v="0"/>
    <x v="0"/>
    <x v="0"/>
    <x v="0"/>
    <x v="0"/>
    <x v="0"/>
    <x v="0"/>
    <n v="10"/>
    <x v="0"/>
    <n v="12"/>
    <s v="Judicial"/>
    <n v="0"/>
    <s v="-"/>
    <n v="1"/>
    <s v="GASTOS EN PERSONAL "/>
    <s v="1.04"/>
    <s v="Asignaciones familiares"/>
    <s v="1.04.00"/>
    <s v="Asignaciones familiares"/>
    <s v="1.04.00.00"/>
    <x v="4"/>
    <n v="191140"/>
    <s v="00.0.0.999"/>
    <s v="Tesoro Provincial"/>
    <x v="9"/>
    <x v="9"/>
    <s v="220.-11.-1.0.0.0.-1.04.00.00"/>
    <x v="0"/>
    <x v="24"/>
    <n v="11"/>
    <n v="1"/>
    <n v="0"/>
    <n v="0"/>
    <n v="0"/>
    <x v="7"/>
  </r>
  <r>
    <n v="2021"/>
    <x v="24"/>
    <s v="CM"/>
    <x v="24"/>
    <s v="Administracion Central"/>
    <s v="1 - Gastos corrientes"/>
    <s v="2 - Gastos de consumo"/>
    <x v="0"/>
    <x v="0"/>
    <x v="0"/>
    <x v="0"/>
    <x v="0"/>
    <x v="0"/>
    <x v="0"/>
    <x v="0"/>
    <x v="0"/>
    <x v="0"/>
    <n v="10"/>
    <x v="0"/>
    <n v="12"/>
    <s v="Judicial"/>
    <n v="0"/>
    <s v="-"/>
    <n v="2"/>
    <s v="BIENES DE CONSUMO"/>
    <s v="2.00"/>
    <s v="BIENES DE CONSUMO"/>
    <s v="2.00.00"/>
    <s v="BIENES DE CONSUMO"/>
    <s v="2.00.00.00"/>
    <x v="7"/>
    <n v="391500"/>
    <s v="00.0.0.999"/>
    <s v="Tesoro Provincial"/>
    <x v="9"/>
    <x v="9"/>
    <s v="220.-11.-1.0.0.0.-2.00.00.00"/>
    <x v="0"/>
    <x v="24"/>
    <n v="11"/>
    <n v="1"/>
    <n v="0"/>
    <n v="0"/>
    <n v="0"/>
    <x v="10"/>
  </r>
  <r>
    <n v="2021"/>
    <x v="24"/>
    <s v="CM"/>
    <x v="24"/>
    <s v="Administracion Central"/>
    <s v="1 - Gastos corrientes"/>
    <s v="2 - Gastos de consumo"/>
    <x v="0"/>
    <x v="0"/>
    <x v="0"/>
    <x v="0"/>
    <x v="0"/>
    <x v="0"/>
    <x v="0"/>
    <x v="0"/>
    <x v="0"/>
    <x v="0"/>
    <n v="10"/>
    <x v="0"/>
    <n v="12"/>
    <s v="Judicial"/>
    <n v="0"/>
    <s v="-"/>
    <n v="3"/>
    <s v="SERVICIOS NO PERSONALES"/>
    <s v="3.00"/>
    <s v="SERVICIOS NO PERSONALES"/>
    <s v="3.00.00"/>
    <s v="SERVICIOS NO PERSONALES"/>
    <s v="3.00.00.00"/>
    <x v="8"/>
    <n v="1890000"/>
    <s v="00.0.0.999"/>
    <s v="Tesoro Provincial"/>
    <x v="9"/>
    <x v="9"/>
    <s v="220.-11.-1.0.0.0.-3.00.00.00"/>
    <x v="0"/>
    <x v="24"/>
    <n v="11"/>
    <n v="1"/>
    <n v="0"/>
    <n v="0"/>
    <n v="0"/>
    <x v="11"/>
  </r>
  <r>
    <n v="2021"/>
    <x v="24"/>
    <s v="CM"/>
    <x v="24"/>
    <s v="Administracion Central"/>
    <s v="2 - Gastos de capital"/>
    <s v="1 - Inversión real directa"/>
    <x v="0"/>
    <x v="0"/>
    <x v="0"/>
    <x v="0"/>
    <x v="0"/>
    <x v="0"/>
    <x v="1"/>
    <x v="1"/>
    <x v="0"/>
    <x v="0"/>
    <n v="10"/>
    <x v="0"/>
    <n v="12"/>
    <s v="Judicial"/>
    <n v="0"/>
    <s v="-"/>
    <n v="4"/>
    <s v="BIENES DE USO"/>
    <s v="4.03"/>
    <s v="Maquinaria y equipo"/>
    <s v="4.03.00"/>
    <s v="Maquinaria y equipo"/>
    <s v="4.03.00.00"/>
    <x v="9"/>
    <n v="202500"/>
    <s v="00.0.0.999"/>
    <s v="Tesoro Provincial"/>
    <x v="9"/>
    <x v="9"/>
    <s v="220.-11.-1.0.1.0.-4.03.00.00"/>
    <x v="1"/>
    <x v="24"/>
    <n v="11"/>
    <n v="1"/>
    <n v="0"/>
    <n v="1"/>
    <n v="0"/>
    <x v="12"/>
  </r>
  <r>
    <n v="2021"/>
    <x v="25"/>
    <s v="TC"/>
    <x v="25"/>
    <s v="Administracion Central"/>
    <s v="1 - Gastos corrientes"/>
    <s v="2 - Gastos de consumo"/>
    <x v="0"/>
    <x v="0"/>
    <x v="0"/>
    <x v="0"/>
    <x v="0"/>
    <x v="0"/>
    <x v="0"/>
    <x v="0"/>
    <x v="0"/>
    <x v="0"/>
    <n v="10"/>
    <x v="0"/>
    <n v="17"/>
    <s v="Control de la gestión pública"/>
    <n v="0"/>
    <s v="-"/>
    <n v="1"/>
    <s v="GASTOS EN PERSONAL "/>
    <s v="1.01"/>
    <s v="Personal permanente"/>
    <s v="1.01.01"/>
    <s v="Retribuciones del cargo"/>
    <s v="1.01.01.00"/>
    <x v="0"/>
    <n v="185915180"/>
    <s v="00.0.0.999"/>
    <s v="Tesoro Provincial"/>
    <x v="10"/>
    <x v="10"/>
    <s v="310.-11.-1.0.0.0.-1.01.01.00"/>
    <x v="0"/>
    <x v="25"/>
    <n v="11"/>
    <n v="1"/>
    <n v="0"/>
    <n v="0"/>
    <n v="0"/>
    <x v="0"/>
  </r>
  <r>
    <n v="2021"/>
    <x v="25"/>
    <s v="TC"/>
    <x v="25"/>
    <s v="Administracion Central"/>
    <s v="1 - Gastos corrientes"/>
    <s v="2 - Gastos de consumo"/>
    <x v="0"/>
    <x v="0"/>
    <x v="0"/>
    <x v="0"/>
    <x v="0"/>
    <x v="0"/>
    <x v="0"/>
    <x v="0"/>
    <x v="0"/>
    <x v="0"/>
    <n v="10"/>
    <x v="0"/>
    <n v="17"/>
    <s v="Control de la gestión pública"/>
    <n v="0"/>
    <s v="-"/>
    <n v="1"/>
    <s v="GASTOS EN PERSONAL "/>
    <s v="1.01"/>
    <s v="Personal permanente"/>
    <s v="1.01.04"/>
    <s v="Sueldo anual complementario"/>
    <s v="1.01.04.00"/>
    <x v="1"/>
    <n v="15540456"/>
    <s v="00.0.0.999"/>
    <s v="Tesoro Provincial"/>
    <x v="10"/>
    <x v="10"/>
    <s v="310.-11.-1.0.0.0.-1.01.04.00"/>
    <x v="0"/>
    <x v="25"/>
    <n v="11"/>
    <n v="1"/>
    <n v="0"/>
    <n v="0"/>
    <n v="0"/>
    <x v="1"/>
  </r>
  <r>
    <n v="2021"/>
    <x v="25"/>
    <s v="TC"/>
    <x v="25"/>
    <s v="Administracion Central"/>
    <s v="1 - Gastos corrientes"/>
    <s v="2 - Gastos de consumo"/>
    <x v="0"/>
    <x v="0"/>
    <x v="0"/>
    <x v="0"/>
    <x v="0"/>
    <x v="0"/>
    <x v="0"/>
    <x v="0"/>
    <x v="0"/>
    <x v="0"/>
    <n v="10"/>
    <x v="0"/>
    <n v="17"/>
    <s v="Control de la gestión pública"/>
    <n v="0"/>
    <s v="-"/>
    <n v="1"/>
    <s v="GASTOS EN PERSONAL "/>
    <s v="1.01"/>
    <s v="Personal permanente"/>
    <s v="1.01.06"/>
    <s v="Contribuciones patronales"/>
    <s v="1.01.06.00"/>
    <x v="2"/>
    <n v="45399056"/>
    <s v="00.0.0.999"/>
    <s v="Tesoro Provincial"/>
    <x v="10"/>
    <x v="10"/>
    <s v="310.-11.-1.0.0.0.-1.01.06.00"/>
    <x v="0"/>
    <x v="25"/>
    <n v="11"/>
    <n v="1"/>
    <n v="0"/>
    <n v="0"/>
    <n v="0"/>
    <x v="2"/>
  </r>
  <r>
    <n v="2021"/>
    <x v="25"/>
    <s v="TC"/>
    <x v="25"/>
    <s v="Administracion Central"/>
    <s v="1 - Gastos corrientes"/>
    <s v="2 - Gastos de consumo"/>
    <x v="0"/>
    <x v="0"/>
    <x v="0"/>
    <x v="0"/>
    <x v="0"/>
    <x v="0"/>
    <x v="0"/>
    <x v="0"/>
    <x v="0"/>
    <x v="0"/>
    <n v="10"/>
    <x v="0"/>
    <n v="17"/>
    <s v="Control de la gestión pública"/>
    <n v="0"/>
    <s v="-"/>
    <n v="1"/>
    <s v="GASTOS EN PERSONAL "/>
    <s v="1.01"/>
    <s v="Personal permanente"/>
    <s v="1.01.07"/>
    <s v="Complementos"/>
    <s v="1.01.07.00"/>
    <x v="3"/>
    <n v="1104212"/>
    <s v="00.0.0.999"/>
    <s v="Tesoro Provincial"/>
    <x v="10"/>
    <x v="10"/>
    <s v="310.-11.-1.0.0.0.-1.01.07.00"/>
    <x v="0"/>
    <x v="25"/>
    <n v="11"/>
    <n v="1"/>
    <n v="0"/>
    <n v="0"/>
    <n v="0"/>
    <x v="3"/>
  </r>
  <r>
    <n v="2021"/>
    <x v="25"/>
    <s v="TC"/>
    <x v="25"/>
    <s v="Administracion Central"/>
    <s v="1 - Gastos corrientes"/>
    <s v="2 - Gastos de consumo"/>
    <x v="0"/>
    <x v="0"/>
    <x v="0"/>
    <x v="0"/>
    <x v="0"/>
    <x v="0"/>
    <x v="0"/>
    <x v="0"/>
    <x v="0"/>
    <x v="0"/>
    <n v="10"/>
    <x v="0"/>
    <n v="17"/>
    <s v="Control de la gestión pública"/>
    <n v="0"/>
    <s v="-"/>
    <n v="1"/>
    <s v="GASTOS EN PERSONAL "/>
    <s v="1.02"/>
    <s v="Personal temporario"/>
    <s v="1.02.01"/>
    <s v="Retribuciones del cargo"/>
    <s v="1.02.01.00"/>
    <x v="0"/>
    <n v="611068"/>
    <s v="00.0.0.999"/>
    <s v="Tesoro Provincial"/>
    <x v="10"/>
    <x v="10"/>
    <s v="310.-11.-1.0.0.0.-1.02.01.00"/>
    <x v="0"/>
    <x v="25"/>
    <n v="11"/>
    <n v="1"/>
    <n v="0"/>
    <n v="0"/>
    <n v="0"/>
    <x v="4"/>
  </r>
  <r>
    <n v="2021"/>
    <x v="25"/>
    <s v="TC"/>
    <x v="25"/>
    <s v="Administracion Central"/>
    <s v="1 - Gastos corrientes"/>
    <s v="2 - Gastos de consumo"/>
    <x v="0"/>
    <x v="0"/>
    <x v="0"/>
    <x v="0"/>
    <x v="0"/>
    <x v="0"/>
    <x v="0"/>
    <x v="0"/>
    <x v="0"/>
    <x v="0"/>
    <n v="10"/>
    <x v="0"/>
    <n v="17"/>
    <s v="Control de la gestión pública"/>
    <n v="0"/>
    <s v="-"/>
    <n v="1"/>
    <s v="GASTOS EN PERSONAL "/>
    <s v="1.02"/>
    <s v="Personal temporario"/>
    <s v="1.02.03"/>
    <s v="Sueldo anual complementario"/>
    <s v="1.02.03.00"/>
    <x v="1"/>
    <n v="51078"/>
    <s v="00.0.0.999"/>
    <s v="Tesoro Provincial"/>
    <x v="10"/>
    <x v="10"/>
    <s v="310.-11.-1.0.0.0.-1.02.03.00"/>
    <x v="0"/>
    <x v="25"/>
    <n v="11"/>
    <n v="1"/>
    <n v="0"/>
    <n v="0"/>
    <n v="0"/>
    <x v="5"/>
  </r>
  <r>
    <n v="2021"/>
    <x v="25"/>
    <s v="TC"/>
    <x v="25"/>
    <s v="Administracion Central"/>
    <s v="1 - Gastos corrientes"/>
    <s v="2 - Gastos de consumo"/>
    <x v="0"/>
    <x v="0"/>
    <x v="0"/>
    <x v="0"/>
    <x v="0"/>
    <x v="0"/>
    <x v="0"/>
    <x v="0"/>
    <x v="0"/>
    <x v="0"/>
    <n v="10"/>
    <x v="0"/>
    <n v="17"/>
    <s v="Control de la gestión pública"/>
    <n v="0"/>
    <s v="-"/>
    <n v="1"/>
    <s v="GASTOS EN PERSONAL "/>
    <s v="1.02"/>
    <s v="Personal temporario"/>
    <s v="1.02.05"/>
    <s v="Contribuciones patronales"/>
    <s v="1.02.05.00"/>
    <x v="2"/>
    <n v="149714"/>
    <s v="00.0.0.999"/>
    <s v="Tesoro Provincial"/>
    <x v="10"/>
    <x v="10"/>
    <s v="310.-11.-1.0.0.0.-1.02.05.00"/>
    <x v="0"/>
    <x v="25"/>
    <n v="11"/>
    <n v="1"/>
    <n v="0"/>
    <n v="0"/>
    <n v="0"/>
    <x v="6"/>
  </r>
  <r>
    <n v="2021"/>
    <x v="25"/>
    <s v="TC"/>
    <x v="25"/>
    <s v="Administracion Central"/>
    <s v="1 - Gastos corrientes"/>
    <s v="2 - Gastos de consumo"/>
    <x v="0"/>
    <x v="0"/>
    <x v="0"/>
    <x v="0"/>
    <x v="0"/>
    <x v="0"/>
    <x v="0"/>
    <x v="0"/>
    <x v="0"/>
    <x v="0"/>
    <n v="10"/>
    <x v="0"/>
    <n v="17"/>
    <s v="Control de la gestión pública"/>
    <n v="0"/>
    <s v="-"/>
    <n v="1"/>
    <s v="GASTOS EN PERSONAL "/>
    <s v="1.04"/>
    <s v="Asignaciones familiares"/>
    <s v="1.04.00"/>
    <s v="Asignaciones familiares"/>
    <s v="1.04.00.00"/>
    <x v="4"/>
    <n v="5276345"/>
    <s v="00.0.0.999"/>
    <s v="Tesoro Provincial"/>
    <x v="10"/>
    <x v="10"/>
    <s v="310.-11.-1.0.0.0.-1.04.00.00"/>
    <x v="0"/>
    <x v="25"/>
    <n v="11"/>
    <n v="1"/>
    <n v="0"/>
    <n v="0"/>
    <n v="0"/>
    <x v="7"/>
  </r>
  <r>
    <n v="2021"/>
    <x v="25"/>
    <s v="TC"/>
    <x v="25"/>
    <s v="Administracion Central"/>
    <s v="1 - Gastos corrientes"/>
    <s v="2 - Gastos de consumo"/>
    <x v="0"/>
    <x v="0"/>
    <x v="0"/>
    <x v="0"/>
    <x v="0"/>
    <x v="0"/>
    <x v="0"/>
    <x v="0"/>
    <x v="0"/>
    <x v="0"/>
    <n v="10"/>
    <x v="0"/>
    <n v="17"/>
    <s v="Control de la gestión pública"/>
    <n v="0"/>
    <s v="-"/>
    <n v="1"/>
    <s v="GASTOS EN PERSONAL "/>
    <s v="1.06"/>
    <s v="Beneficios y compensaciones"/>
    <s v="1.06.00"/>
    <s v="Beneficios y compensaciones"/>
    <s v="1.06.00.00"/>
    <x v="6"/>
    <n v="405000"/>
    <s v="00.0.0.999"/>
    <s v="Tesoro Provincial"/>
    <x v="10"/>
    <x v="10"/>
    <s v="310.-11.-1.0.0.0.-1.06.00.00"/>
    <x v="0"/>
    <x v="25"/>
    <n v="11"/>
    <n v="1"/>
    <n v="0"/>
    <n v="0"/>
    <n v="0"/>
    <x v="9"/>
  </r>
  <r>
    <n v="2021"/>
    <x v="25"/>
    <s v="TC"/>
    <x v="25"/>
    <s v="Administracion Central"/>
    <s v="1 - Gastos corrientes"/>
    <s v="2 - Gastos de consumo"/>
    <x v="0"/>
    <x v="0"/>
    <x v="0"/>
    <x v="0"/>
    <x v="0"/>
    <x v="0"/>
    <x v="0"/>
    <x v="0"/>
    <x v="0"/>
    <x v="0"/>
    <n v="10"/>
    <x v="0"/>
    <n v="17"/>
    <s v="Control de la gestión pública"/>
    <n v="0"/>
    <s v="-"/>
    <n v="2"/>
    <s v="BIENES DE CONSUMO"/>
    <s v="2.00"/>
    <s v="BIENES DE CONSUMO"/>
    <s v="2.00.00"/>
    <s v="BIENES DE CONSUMO"/>
    <s v="2.00.00.00"/>
    <x v="7"/>
    <n v="3738825"/>
    <s v="00.0.0.999"/>
    <s v="Tesoro Provincial"/>
    <x v="10"/>
    <x v="10"/>
    <s v="310.-11.-1.0.0.0.-2.00.00.00"/>
    <x v="0"/>
    <x v="25"/>
    <n v="11"/>
    <n v="1"/>
    <n v="0"/>
    <n v="0"/>
    <n v="0"/>
    <x v="10"/>
  </r>
  <r>
    <n v="2021"/>
    <x v="25"/>
    <s v="TC"/>
    <x v="25"/>
    <s v="Administracion Central"/>
    <s v="1 - Gastos corrientes"/>
    <s v="2 - Gastos de consumo"/>
    <x v="0"/>
    <x v="0"/>
    <x v="0"/>
    <x v="0"/>
    <x v="0"/>
    <x v="0"/>
    <x v="0"/>
    <x v="0"/>
    <x v="0"/>
    <x v="0"/>
    <n v="10"/>
    <x v="0"/>
    <n v="17"/>
    <s v="Control de la gestión pública"/>
    <n v="0"/>
    <s v="-"/>
    <n v="3"/>
    <s v="SERVICIOS NO PERSONALES"/>
    <s v="3.00"/>
    <s v="SERVICIOS NO PERSONALES"/>
    <s v="3.00.00"/>
    <s v="SERVICIOS NO PERSONALES"/>
    <s v="3.00.00.00"/>
    <x v="8"/>
    <n v="31213763"/>
    <s v="00.0.0.999"/>
    <s v="Tesoro Provincial"/>
    <x v="10"/>
    <x v="10"/>
    <s v="310.-11.-1.0.0.0.-3.00.00.00"/>
    <x v="0"/>
    <x v="25"/>
    <n v="11"/>
    <n v="1"/>
    <n v="0"/>
    <n v="0"/>
    <n v="0"/>
    <x v="11"/>
  </r>
  <r>
    <n v="2021"/>
    <x v="25"/>
    <s v="TC"/>
    <x v="25"/>
    <s v="Administracion Central"/>
    <s v="2 - Gastos de capital"/>
    <s v="1 - Inversión real directa"/>
    <x v="0"/>
    <x v="0"/>
    <x v="0"/>
    <x v="0"/>
    <x v="0"/>
    <x v="0"/>
    <x v="1"/>
    <x v="1"/>
    <x v="0"/>
    <x v="0"/>
    <n v="10"/>
    <x v="0"/>
    <n v="17"/>
    <s v="Control de la gestión pública"/>
    <n v="0"/>
    <s v="-"/>
    <n v="4"/>
    <s v="BIENES DE USO"/>
    <s v="4.03"/>
    <s v="Maquinaria y equipo"/>
    <s v="4.03.00"/>
    <s v="Maquinaria y equipo"/>
    <s v="4.03.00.00"/>
    <x v="9"/>
    <n v="14850000"/>
    <s v="00.0.0.999"/>
    <s v="Tesoro Provincial"/>
    <x v="10"/>
    <x v="10"/>
    <s v="310.-11.-1.0.1.0.-4.03.00.00"/>
    <x v="1"/>
    <x v="25"/>
    <n v="11"/>
    <n v="1"/>
    <n v="0"/>
    <n v="1"/>
    <n v="0"/>
    <x v="12"/>
  </r>
  <r>
    <n v="2021"/>
    <x v="25"/>
    <s v="TC"/>
    <x v="25"/>
    <s v="Administracion Central"/>
    <s v="1 - Gastos corrientes"/>
    <s v="2 - Gastos de consumo"/>
    <x v="1"/>
    <x v="1"/>
    <x v="15"/>
    <x v="44"/>
    <x v="0"/>
    <x v="0"/>
    <x v="0"/>
    <x v="0"/>
    <x v="0"/>
    <x v="0"/>
    <n v="10"/>
    <x v="0"/>
    <n v="17"/>
    <s v="Control de la gestión pública"/>
    <n v="0"/>
    <s v="-"/>
    <n v="2"/>
    <s v="BIENES DE CONSUMO"/>
    <s v="2.00"/>
    <s v="BIENES DE CONSUMO"/>
    <s v="2.00.00"/>
    <s v="BIENES DE CONSUMO"/>
    <s v="2.00.00.00"/>
    <x v="7"/>
    <n v="100000"/>
    <s v="12.6.1.010"/>
    <s v="Multas Ley 500 Tribunal de Cuentas"/>
    <x v="10"/>
    <x v="10"/>
    <s v="310.-13.-20.0.0.0.-2.00.00.00"/>
    <x v="26"/>
    <x v="25"/>
    <n v="13"/>
    <n v="20"/>
    <n v="0"/>
    <n v="0"/>
    <n v="0"/>
    <x v="10"/>
  </r>
  <r>
    <n v="2021"/>
    <x v="25"/>
    <s v="TC"/>
    <x v="25"/>
    <s v="Administracion Central"/>
    <s v="1 - Gastos corrientes"/>
    <s v="2 - Gastos de consumo"/>
    <x v="1"/>
    <x v="1"/>
    <x v="15"/>
    <x v="44"/>
    <x v="0"/>
    <x v="0"/>
    <x v="0"/>
    <x v="0"/>
    <x v="0"/>
    <x v="0"/>
    <n v="10"/>
    <x v="0"/>
    <n v="17"/>
    <s v="Control de la gestión pública"/>
    <n v="0"/>
    <s v="-"/>
    <n v="3"/>
    <s v="SERVICIOS NO PERSONALES"/>
    <s v="3.00"/>
    <s v="SERVICIOS NO PERSONALES"/>
    <s v="3.00.00"/>
    <s v="SERVICIOS NO PERSONALES"/>
    <s v="3.00.00.00"/>
    <x v="8"/>
    <n v="100000"/>
    <s v="12.6.1.010"/>
    <s v="Multas Ley 500 Tribunal de Cuentas"/>
    <x v="10"/>
    <x v="10"/>
    <s v="310.-13.-20.0.0.0.-3.00.00.00"/>
    <x v="26"/>
    <x v="25"/>
    <n v="13"/>
    <n v="20"/>
    <n v="0"/>
    <n v="0"/>
    <n v="0"/>
    <x v="11"/>
  </r>
  <r>
    <n v="2021"/>
    <x v="25"/>
    <s v="TC"/>
    <x v="25"/>
    <s v="Administracion Central"/>
    <s v="2 - Gastos de capital"/>
    <s v="1 - Inversión real directa"/>
    <x v="1"/>
    <x v="1"/>
    <x v="15"/>
    <x v="44"/>
    <x v="0"/>
    <x v="0"/>
    <x v="1"/>
    <x v="1"/>
    <x v="0"/>
    <x v="0"/>
    <n v="10"/>
    <x v="0"/>
    <n v="17"/>
    <s v="Control de la gestión pública"/>
    <n v="0"/>
    <s v="-"/>
    <n v="4"/>
    <s v="BIENES DE USO"/>
    <s v="4.03"/>
    <s v="Maquinaria y equipo"/>
    <s v="4.03.00"/>
    <s v="Maquinaria y equipo"/>
    <s v="4.03.00.00"/>
    <x v="9"/>
    <n v="100000"/>
    <s v="12.6.1.010"/>
    <s v="Multas Ley 500 Tribunal de Cuentas"/>
    <x v="10"/>
    <x v="10"/>
    <s v="310.-13.-20.0.1.0.-4.03.00.00"/>
    <x v="27"/>
    <x v="25"/>
    <n v="13"/>
    <n v="20"/>
    <n v="0"/>
    <n v="1"/>
    <n v="0"/>
    <x v="12"/>
  </r>
  <r>
    <n v="2021"/>
    <x v="25"/>
    <s v="TC"/>
    <x v="25"/>
    <s v="Administracion Central"/>
    <s v="2 - Gastos de capital"/>
    <s v="1 - Inversión real directa"/>
    <x v="1"/>
    <x v="1"/>
    <x v="15"/>
    <x v="44"/>
    <x v="0"/>
    <x v="0"/>
    <x v="1"/>
    <x v="1"/>
    <x v="0"/>
    <x v="0"/>
    <n v="10"/>
    <x v="0"/>
    <n v="17"/>
    <s v="Control de la gestión pública"/>
    <n v="0"/>
    <s v="-"/>
    <n v="4"/>
    <s v="BIENES DE USO"/>
    <s v="4.08"/>
    <s v="Activos intangibles"/>
    <s v="4.08.00"/>
    <s v="Activos intangibles"/>
    <s v="4.08.00.00"/>
    <x v="52"/>
    <n v="100000"/>
    <s v="12.6.1.010"/>
    <s v="Multas Ley 500 Tribunal de Cuentas"/>
    <x v="10"/>
    <x v="10"/>
    <s v="310.-13.-20.0.1.0.-4.08.00.00"/>
    <x v="27"/>
    <x v="25"/>
    <n v="13"/>
    <n v="20"/>
    <n v="0"/>
    <n v="1"/>
    <n v="0"/>
    <x v="57"/>
  </r>
  <r>
    <n v="2021"/>
    <x v="26"/>
    <s v="MGOB"/>
    <x v="26"/>
    <s v="Administracion Central"/>
    <s v="1 - Gastos corrientes"/>
    <s v="2 - Gastos de consumo"/>
    <x v="0"/>
    <x v="0"/>
    <x v="0"/>
    <x v="0"/>
    <x v="0"/>
    <x v="0"/>
    <x v="0"/>
    <x v="0"/>
    <x v="0"/>
    <x v="0"/>
    <n v="10"/>
    <x v="0"/>
    <n v="13"/>
    <s v="Dirección superior Ejecutiva"/>
    <n v="0"/>
    <s v="-"/>
    <n v="1"/>
    <s v="GASTOS EN PERSONAL "/>
    <s v="1.01"/>
    <s v="Personal permanente"/>
    <s v="1.01.01"/>
    <s v="Retribuciones del cargo"/>
    <s v="1.01.01.00"/>
    <x v="0"/>
    <n v="432184229"/>
    <s v="00.0.0.999"/>
    <s v="Tesoro Provincial"/>
    <x v="11"/>
    <x v="11"/>
    <s v="410.-11.-1.0.0.0.-1.01.01.00"/>
    <x v="0"/>
    <x v="26"/>
    <n v="11"/>
    <n v="1"/>
    <n v="0"/>
    <n v="0"/>
    <n v="0"/>
    <x v="0"/>
  </r>
  <r>
    <n v="2021"/>
    <x v="26"/>
    <s v="MGOB"/>
    <x v="26"/>
    <s v="Administracion Central"/>
    <s v="1 - Gastos corrientes"/>
    <s v="2 - Gastos de consumo"/>
    <x v="0"/>
    <x v="0"/>
    <x v="0"/>
    <x v="0"/>
    <x v="0"/>
    <x v="0"/>
    <x v="0"/>
    <x v="0"/>
    <x v="0"/>
    <x v="0"/>
    <n v="10"/>
    <x v="0"/>
    <n v="13"/>
    <s v="Dirección superior Ejecutiva"/>
    <n v="0"/>
    <s v="-"/>
    <n v="1"/>
    <s v="GASTOS EN PERSONAL "/>
    <s v="1.01"/>
    <s v="Personal permanente"/>
    <s v="1.01.04"/>
    <s v="Sueldo anual complementario"/>
    <s v="1.01.04.00"/>
    <x v="1"/>
    <n v="36125828"/>
    <s v="00.0.0.999"/>
    <s v="Tesoro Provincial"/>
    <x v="11"/>
    <x v="11"/>
    <s v="410.-11.-1.0.0.0.-1.01.04.00"/>
    <x v="0"/>
    <x v="26"/>
    <n v="11"/>
    <n v="1"/>
    <n v="0"/>
    <n v="0"/>
    <n v="0"/>
    <x v="1"/>
  </r>
  <r>
    <n v="2021"/>
    <x v="26"/>
    <s v="MGOB"/>
    <x v="26"/>
    <s v="Administracion Central"/>
    <s v="1 - Gastos corrientes"/>
    <s v="2 - Gastos de consumo"/>
    <x v="0"/>
    <x v="0"/>
    <x v="0"/>
    <x v="0"/>
    <x v="0"/>
    <x v="0"/>
    <x v="0"/>
    <x v="0"/>
    <x v="0"/>
    <x v="0"/>
    <n v="10"/>
    <x v="0"/>
    <n v="13"/>
    <s v="Dirección superior Ejecutiva"/>
    <n v="0"/>
    <s v="-"/>
    <n v="1"/>
    <s v="GASTOS EN PERSONAL "/>
    <s v="1.01"/>
    <s v="Personal permanente"/>
    <s v="1.01.06"/>
    <s v="Contribuciones patronales"/>
    <s v="1.01.06.00"/>
    <x v="2"/>
    <n v="105829135"/>
    <s v="00.0.0.999"/>
    <s v="Tesoro Provincial"/>
    <x v="11"/>
    <x v="11"/>
    <s v="410.-11.-1.0.0.0.-1.01.06.00"/>
    <x v="0"/>
    <x v="26"/>
    <n v="11"/>
    <n v="1"/>
    <n v="0"/>
    <n v="0"/>
    <n v="0"/>
    <x v="2"/>
  </r>
  <r>
    <n v="2021"/>
    <x v="26"/>
    <s v="MGOB"/>
    <x v="26"/>
    <s v="Administracion Central"/>
    <s v="1 - Gastos corrientes"/>
    <s v="2 - Gastos de consumo"/>
    <x v="0"/>
    <x v="0"/>
    <x v="0"/>
    <x v="0"/>
    <x v="0"/>
    <x v="0"/>
    <x v="0"/>
    <x v="0"/>
    <x v="0"/>
    <x v="0"/>
    <n v="10"/>
    <x v="0"/>
    <n v="13"/>
    <s v="Dirección superior Ejecutiva"/>
    <n v="0"/>
    <s v="-"/>
    <n v="1"/>
    <s v="GASTOS EN PERSONAL "/>
    <s v="1.01"/>
    <s v="Personal permanente"/>
    <s v="1.01.07"/>
    <s v="Complementos"/>
    <s v="1.01.07.00"/>
    <x v="3"/>
    <n v="2020046"/>
    <s v="00.0.0.999"/>
    <s v="Tesoro Provincial"/>
    <x v="11"/>
    <x v="11"/>
    <s v="410.-11.-1.0.0.0.-1.01.07.00"/>
    <x v="0"/>
    <x v="26"/>
    <n v="11"/>
    <n v="1"/>
    <n v="0"/>
    <n v="0"/>
    <n v="0"/>
    <x v="3"/>
  </r>
  <r>
    <n v="2021"/>
    <x v="26"/>
    <s v="MGOB"/>
    <x v="26"/>
    <s v="Administracion Central"/>
    <s v="1 - Gastos corrientes"/>
    <s v="2 - Gastos de consumo"/>
    <x v="0"/>
    <x v="0"/>
    <x v="0"/>
    <x v="0"/>
    <x v="0"/>
    <x v="0"/>
    <x v="0"/>
    <x v="0"/>
    <x v="0"/>
    <x v="0"/>
    <n v="10"/>
    <x v="0"/>
    <n v="13"/>
    <s v="Dirección superior Ejecutiva"/>
    <n v="0"/>
    <s v="-"/>
    <n v="1"/>
    <s v="GASTOS EN PERSONAL "/>
    <s v="1.02"/>
    <s v="Personal temporario"/>
    <s v="1.02.01"/>
    <s v="Retribuciones del cargo"/>
    <s v="1.02.01.00"/>
    <x v="0"/>
    <n v="3883801"/>
    <s v="00.0.0.999"/>
    <s v="Tesoro Provincial"/>
    <x v="11"/>
    <x v="11"/>
    <s v="410.-11.-1.0.0.0.-1.02.01.00"/>
    <x v="0"/>
    <x v="26"/>
    <n v="11"/>
    <n v="1"/>
    <n v="0"/>
    <n v="0"/>
    <n v="0"/>
    <x v="4"/>
  </r>
  <r>
    <n v="2021"/>
    <x v="26"/>
    <s v="MGOB"/>
    <x v="26"/>
    <s v="Administracion Central"/>
    <s v="1 - Gastos corrientes"/>
    <s v="2 - Gastos de consumo"/>
    <x v="0"/>
    <x v="0"/>
    <x v="0"/>
    <x v="0"/>
    <x v="0"/>
    <x v="0"/>
    <x v="0"/>
    <x v="0"/>
    <x v="0"/>
    <x v="0"/>
    <n v="10"/>
    <x v="0"/>
    <n v="13"/>
    <s v="Dirección superior Ejecutiva"/>
    <n v="0"/>
    <s v="-"/>
    <n v="1"/>
    <s v="GASTOS EN PERSONAL "/>
    <s v="1.02"/>
    <s v="Personal temporario"/>
    <s v="1.02.03"/>
    <s v="Sueldo anual complementario"/>
    <s v="1.02.03.00"/>
    <x v="1"/>
    <n v="324642"/>
    <s v="00.0.0.999"/>
    <s v="Tesoro Provincial"/>
    <x v="11"/>
    <x v="11"/>
    <s v="410.-11.-1.0.0.0.-1.02.03.00"/>
    <x v="0"/>
    <x v="26"/>
    <n v="11"/>
    <n v="1"/>
    <n v="0"/>
    <n v="0"/>
    <n v="0"/>
    <x v="5"/>
  </r>
  <r>
    <n v="2021"/>
    <x v="26"/>
    <s v="MGOB"/>
    <x v="26"/>
    <s v="Administracion Central"/>
    <s v="1 - Gastos corrientes"/>
    <s v="2 - Gastos de consumo"/>
    <x v="0"/>
    <x v="0"/>
    <x v="0"/>
    <x v="0"/>
    <x v="0"/>
    <x v="0"/>
    <x v="0"/>
    <x v="0"/>
    <x v="0"/>
    <x v="0"/>
    <n v="10"/>
    <x v="0"/>
    <n v="13"/>
    <s v="Dirección superior Ejecutiva"/>
    <n v="0"/>
    <s v="-"/>
    <n v="1"/>
    <s v="GASTOS EN PERSONAL "/>
    <s v="1.02"/>
    <s v="Personal temporario"/>
    <s v="1.02.05"/>
    <s v="Contribuciones patronales"/>
    <s v="1.02.05.00"/>
    <x v="2"/>
    <n v="952146"/>
    <s v="00.0.0.999"/>
    <s v="Tesoro Provincial"/>
    <x v="11"/>
    <x v="11"/>
    <s v="410.-11.-1.0.0.0.-1.02.05.00"/>
    <x v="0"/>
    <x v="26"/>
    <n v="11"/>
    <n v="1"/>
    <n v="0"/>
    <n v="0"/>
    <n v="0"/>
    <x v="6"/>
  </r>
  <r>
    <n v="2021"/>
    <x v="26"/>
    <s v="MGOB"/>
    <x v="26"/>
    <s v="Administracion Central"/>
    <s v="1 - Gastos corrientes"/>
    <s v="2 - Gastos de consumo"/>
    <x v="0"/>
    <x v="0"/>
    <x v="0"/>
    <x v="0"/>
    <x v="0"/>
    <x v="0"/>
    <x v="0"/>
    <x v="0"/>
    <x v="0"/>
    <x v="0"/>
    <n v="10"/>
    <x v="0"/>
    <n v="13"/>
    <s v="Dirección superior Ejecutiva"/>
    <n v="0"/>
    <s v="-"/>
    <n v="1"/>
    <s v="GASTOS EN PERSONAL "/>
    <s v="1.04"/>
    <s v="Asignaciones familiares"/>
    <s v="1.04.00"/>
    <s v="Asignaciones familiares"/>
    <s v="1.04.00.00"/>
    <x v="4"/>
    <n v="20666622"/>
    <s v="00.0.0.999"/>
    <s v="Tesoro Provincial"/>
    <x v="11"/>
    <x v="11"/>
    <s v="410.-11.-1.0.0.0.-1.04.00.00"/>
    <x v="0"/>
    <x v="26"/>
    <n v="11"/>
    <n v="1"/>
    <n v="0"/>
    <n v="0"/>
    <n v="0"/>
    <x v="7"/>
  </r>
  <r>
    <n v="2021"/>
    <x v="26"/>
    <s v="MGOB"/>
    <x v="26"/>
    <s v="Administracion Central"/>
    <s v="1 - Gastos corrientes"/>
    <s v="2 - Gastos de consumo"/>
    <x v="0"/>
    <x v="0"/>
    <x v="0"/>
    <x v="0"/>
    <x v="0"/>
    <x v="0"/>
    <x v="0"/>
    <x v="0"/>
    <x v="0"/>
    <x v="0"/>
    <n v="10"/>
    <x v="0"/>
    <n v="13"/>
    <s v="Dirección superior Ejecutiva"/>
    <n v="0"/>
    <s v="-"/>
    <n v="1"/>
    <s v="GASTOS EN PERSONAL "/>
    <s v="1.05"/>
    <s v="Asistencia social al personal"/>
    <s v="1.05.09"/>
    <s v="Otras asistencias sociales al personal"/>
    <s v="1.05.09.00"/>
    <x v="5"/>
    <n v="431073"/>
    <s v="00.0.0.999"/>
    <s v="Tesoro Provincial"/>
    <x v="11"/>
    <x v="11"/>
    <s v="410.-11.-1.0.0.0.-1.05.09.00"/>
    <x v="0"/>
    <x v="26"/>
    <n v="11"/>
    <n v="1"/>
    <n v="0"/>
    <n v="0"/>
    <n v="0"/>
    <x v="8"/>
  </r>
  <r>
    <n v="2021"/>
    <x v="26"/>
    <s v="MGOB"/>
    <x v="26"/>
    <s v="Administracion Central"/>
    <s v="1 - Gastos corrientes"/>
    <s v="2 - Gastos de consumo"/>
    <x v="0"/>
    <x v="0"/>
    <x v="0"/>
    <x v="0"/>
    <x v="0"/>
    <x v="0"/>
    <x v="0"/>
    <x v="0"/>
    <x v="0"/>
    <x v="0"/>
    <n v="10"/>
    <x v="0"/>
    <n v="13"/>
    <s v="Dirección superior Ejecutiva"/>
    <n v="0"/>
    <s v="-"/>
    <n v="1"/>
    <s v="GASTOS EN PERSONAL "/>
    <s v="1.06"/>
    <s v="Beneficios y compensaciones"/>
    <s v="1.06.00"/>
    <s v="Beneficios y compensaciones"/>
    <s v="1.06.00.00"/>
    <x v="6"/>
    <n v="285938"/>
    <s v="00.0.0.999"/>
    <s v="Tesoro Provincial"/>
    <x v="11"/>
    <x v="11"/>
    <s v="410.-11.-1.0.0.0.-1.06.00.00"/>
    <x v="0"/>
    <x v="26"/>
    <n v="11"/>
    <n v="1"/>
    <n v="0"/>
    <n v="0"/>
    <n v="0"/>
    <x v="9"/>
  </r>
  <r>
    <n v="2021"/>
    <x v="26"/>
    <s v="MGOB"/>
    <x v="26"/>
    <s v="Administracion Central"/>
    <s v="1 - Gastos corrientes"/>
    <s v="2 - Gastos de consumo"/>
    <x v="0"/>
    <x v="0"/>
    <x v="0"/>
    <x v="0"/>
    <x v="0"/>
    <x v="0"/>
    <x v="0"/>
    <x v="0"/>
    <x v="0"/>
    <x v="0"/>
    <n v="10"/>
    <x v="0"/>
    <n v="13"/>
    <s v="Dirección superior Ejecutiva"/>
    <n v="0"/>
    <s v="-"/>
    <n v="2"/>
    <s v="BIENES DE CONSUMO"/>
    <s v="2.00"/>
    <s v="BIENES DE CONSUMO"/>
    <s v="2.00.00"/>
    <s v="BIENES DE CONSUMO"/>
    <s v="2.00.00.00"/>
    <x v="7"/>
    <n v="21350925"/>
    <s v="00.0.0.999"/>
    <s v="Tesoro Provincial"/>
    <x v="11"/>
    <x v="11"/>
    <s v="410.-11.-1.0.0.0.-2.00.00.00"/>
    <x v="0"/>
    <x v="26"/>
    <n v="11"/>
    <n v="1"/>
    <n v="0"/>
    <n v="0"/>
    <n v="0"/>
    <x v="10"/>
  </r>
  <r>
    <n v="2021"/>
    <x v="26"/>
    <s v="MGOB"/>
    <x v="26"/>
    <s v="Administracion Central"/>
    <s v="1 - Gastos corrientes"/>
    <s v="2 - Gastos de consumo"/>
    <x v="0"/>
    <x v="0"/>
    <x v="0"/>
    <x v="0"/>
    <x v="0"/>
    <x v="0"/>
    <x v="0"/>
    <x v="0"/>
    <x v="0"/>
    <x v="0"/>
    <n v="10"/>
    <x v="0"/>
    <n v="13"/>
    <s v="Dirección superior Ejecutiva"/>
    <n v="0"/>
    <s v="-"/>
    <n v="3"/>
    <s v="SERVICIOS NO PERSONALES"/>
    <s v="3.00"/>
    <s v="SERVICIOS NO PERSONALES"/>
    <s v="3.00.00"/>
    <s v="SERVICIOS NO PERSONALES"/>
    <s v="3.00.00.00"/>
    <x v="8"/>
    <n v="110686500"/>
    <s v="00.0.0.999"/>
    <s v="Tesoro Provincial"/>
    <x v="11"/>
    <x v="11"/>
    <s v="410.-11.-1.0.0.0.-3.00.00.00"/>
    <x v="0"/>
    <x v="26"/>
    <n v="11"/>
    <n v="1"/>
    <n v="0"/>
    <n v="0"/>
    <n v="0"/>
    <x v="11"/>
  </r>
  <r>
    <n v="2021"/>
    <x v="26"/>
    <s v="MGOB"/>
    <x v="26"/>
    <s v="Administracion Central"/>
    <s v="2 - Gastos de capital"/>
    <s v="1 - Inversión real directa"/>
    <x v="0"/>
    <x v="0"/>
    <x v="0"/>
    <x v="0"/>
    <x v="0"/>
    <x v="0"/>
    <x v="1"/>
    <x v="1"/>
    <x v="0"/>
    <x v="0"/>
    <n v="10"/>
    <x v="0"/>
    <n v="13"/>
    <s v="Dirección superior Ejecutiva"/>
    <n v="0"/>
    <s v="-"/>
    <n v="4"/>
    <s v="BIENES DE USO"/>
    <s v="4.03"/>
    <s v="Maquinaria y equipo"/>
    <s v="4.03.00"/>
    <s v="Maquinaria y equipo"/>
    <s v="4.03.00.00"/>
    <x v="9"/>
    <n v="22410000"/>
    <s v="00.0.0.999"/>
    <s v="Tesoro Provincial"/>
    <x v="11"/>
    <x v="11"/>
    <m/>
    <x v="1"/>
    <x v="26"/>
    <n v="11"/>
    <n v="1"/>
    <n v="0"/>
    <n v="1"/>
    <n v="0"/>
    <x v="12"/>
  </r>
  <r>
    <n v="2021"/>
    <x v="26"/>
    <s v="MGOB"/>
    <x v="26"/>
    <s v="Administracion Central"/>
    <s v="2 - Gastos de capital"/>
    <s v="1 - Inversión real directa"/>
    <x v="0"/>
    <x v="0"/>
    <x v="0"/>
    <x v="0"/>
    <x v="0"/>
    <x v="0"/>
    <x v="1"/>
    <x v="1"/>
    <x v="0"/>
    <x v="0"/>
    <n v="10"/>
    <x v="0"/>
    <n v="13"/>
    <s v="Dirección superior Ejecutiva"/>
    <n v="0"/>
    <s v="-"/>
    <n v="4"/>
    <s v="BIENES DE USO"/>
    <s v="4.04"/>
    <s v="Equipo de seguridad"/>
    <s v="4.04.00"/>
    <s v="Equipo de seguridad"/>
    <s v="4.04.00.00"/>
    <x v="48"/>
    <n v="540000"/>
    <s v="00.0.0.999"/>
    <s v="Tesoro Provincial"/>
    <x v="11"/>
    <x v="11"/>
    <m/>
    <x v="1"/>
    <x v="26"/>
    <n v="11"/>
    <n v="1"/>
    <n v="0"/>
    <n v="1"/>
    <n v="0"/>
    <x v="53"/>
  </r>
  <r>
    <n v="2021"/>
    <x v="26"/>
    <s v="MGOB"/>
    <x v="26"/>
    <s v="Administracion Central"/>
    <s v="1 - Gastos corrientes"/>
    <s v="2 - Gastos de consumo"/>
    <x v="0"/>
    <x v="0"/>
    <x v="15"/>
    <x v="45"/>
    <x v="0"/>
    <x v="0"/>
    <x v="0"/>
    <x v="0"/>
    <x v="0"/>
    <x v="0"/>
    <n v="10"/>
    <x v="0"/>
    <n v="13"/>
    <s v="Dirección superior Ejecutiva"/>
    <n v="0"/>
    <s v="-"/>
    <n v="1"/>
    <s v="GASTOS EN PERSONAL "/>
    <s v="1.01"/>
    <s v="Personal permanente"/>
    <s v="1.01.01"/>
    <s v="Retribuciones del cargo"/>
    <s v="1.01.01.00"/>
    <x v="0"/>
    <n v="572574"/>
    <s v="00.0.0.999"/>
    <s v="Tesoro Provincial"/>
    <x v="11"/>
    <x v="11"/>
    <m/>
    <x v="26"/>
    <x v="26"/>
    <n v="11"/>
    <n v="20"/>
    <n v="0"/>
    <n v="0"/>
    <n v="0"/>
    <x v="0"/>
  </r>
  <r>
    <n v="2021"/>
    <x v="26"/>
    <s v="MGOB"/>
    <x v="26"/>
    <s v="Administracion Central"/>
    <s v="1 - Gastos corrientes"/>
    <s v="2 - Gastos de consumo"/>
    <x v="0"/>
    <x v="0"/>
    <x v="15"/>
    <x v="45"/>
    <x v="0"/>
    <x v="0"/>
    <x v="0"/>
    <x v="0"/>
    <x v="0"/>
    <x v="0"/>
    <n v="10"/>
    <x v="0"/>
    <n v="13"/>
    <s v="Dirección superior Ejecutiva"/>
    <n v="0"/>
    <s v="-"/>
    <n v="1"/>
    <s v="GASTOS EN PERSONAL "/>
    <s v="1.01"/>
    <s v="Personal permanente"/>
    <s v="1.01.04"/>
    <s v="Sueldo anual complementario"/>
    <s v="1.01.04.00"/>
    <x v="1"/>
    <n v="47860"/>
    <s v="00.0.0.999"/>
    <s v="Tesoro Provincial"/>
    <x v="11"/>
    <x v="11"/>
    <m/>
    <x v="26"/>
    <x v="26"/>
    <n v="11"/>
    <n v="20"/>
    <n v="0"/>
    <n v="0"/>
    <n v="0"/>
    <x v="1"/>
  </r>
  <r>
    <n v="2021"/>
    <x v="26"/>
    <s v="MGOB"/>
    <x v="26"/>
    <s v="Administracion Central"/>
    <s v="1 - Gastos corrientes"/>
    <s v="2 - Gastos de consumo"/>
    <x v="0"/>
    <x v="0"/>
    <x v="15"/>
    <x v="45"/>
    <x v="0"/>
    <x v="0"/>
    <x v="0"/>
    <x v="0"/>
    <x v="0"/>
    <x v="0"/>
    <n v="10"/>
    <x v="0"/>
    <n v="13"/>
    <s v="Dirección superior Ejecutiva"/>
    <n v="0"/>
    <s v="-"/>
    <n v="1"/>
    <s v="GASTOS EN PERSONAL "/>
    <s v="1.01"/>
    <s v="Personal permanente"/>
    <s v="1.01.06"/>
    <s v="Contribuciones patronales"/>
    <s v="1.01.06.00"/>
    <x v="2"/>
    <n v="140341"/>
    <s v="00.0.0.999"/>
    <s v="Tesoro Provincial"/>
    <x v="11"/>
    <x v="11"/>
    <m/>
    <x v="26"/>
    <x v="26"/>
    <n v="11"/>
    <n v="20"/>
    <n v="0"/>
    <n v="0"/>
    <n v="0"/>
    <x v="2"/>
  </r>
  <r>
    <n v="2021"/>
    <x v="26"/>
    <s v="MGOB"/>
    <x v="26"/>
    <s v="Administracion Central"/>
    <s v="1 - Gastos corrientes"/>
    <s v="2 - Gastos de consumo"/>
    <x v="0"/>
    <x v="0"/>
    <x v="15"/>
    <x v="45"/>
    <x v="0"/>
    <x v="0"/>
    <x v="0"/>
    <x v="0"/>
    <x v="0"/>
    <x v="0"/>
    <n v="10"/>
    <x v="0"/>
    <n v="13"/>
    <s v="Dirección superior Ejecutiva"/>
    <n v="0"/>
    <s v="-"/>
    <n v="2"/>
    <s v="BIENES DE CONSUMO"/>
    <s v="2.00"/>
    <s v="BIENES DE CONSUMO"/>
    <s v="2.00.00"/>
    <s v="BIENES DE CONSUMO"/>
    <s v="2.00.00.00"/>
    <x v="7"/>
    <n v="337500"/>
    <s v="00.0.0.999"/>
    <s v="Tesoro Provincial"/>
    <x v="11"/>
    <x v="11"/>
    <m/>
    <x v="26"/>
    <x v="26"/>
    <n v="11"/>
    <n v="20"/>
    <n v="0"/>
    <n v="0"/>
    <n v="0"/>
    <x v="10"/>
  </r>
  <r>
    <n v="2021"/>
    <x v="26"/>
    <s v="MGOB"/>
    <x v="26"/>
    <s v="Administracion Central"/>
    <s v="1 - Gastos corrientes"/>
    <s v="2 - Gastos de consumo"/>
    <x v="1"/>
    <x v="1"/>
    <x v="15"/>
    <x v="45"/>
    <x v="0"/>
    <x v="0"/>
    <x v="0"/>
    <x v="0"/>
    <x v="0"/>
    <x v="0"/>
    <n v="10"/>
    <x v="0"/>
    <n v="13"/>
    <s v="Dirección superior Ejecutiva"/>
    <n v="0"/>
    <s v="-"/>
    <n v="2"/>
    <s v="BIENES DE CONSUMO"/>
    <s v="2.00"/>
    <s v="BIENES DE CONSUMO"/>
    <s v="2.00.00"/>
    <s v="BIENES DE CONSUMO"/>
    <s v="2.00.00.00"/>
    <x v="7"/>
    <n v="3131325"/>
    <s v="12.1.9.099"/>
    <s v="Otros"/>
    <x v="11"/>
    <x v="11"/>
    <m/>
    <x v="26"/>
    <x v="26"/>
    <n v="13"/>
    <n v="20"/>
    <n v="0"/>
    <n v="0"/>
    <n v="0"/>
    <x v="10"/>
  </r>
  <r>
    <n v="2021"/>
    <x v="26"/>
    <s v="MGOB"/>
    <x v="26"/>
    <s v="Administracion Central"/>
    <s v="1 - Gastos corrientes"/>
    <s v="2 - Gastos de consumo"/>
    <x v="1"/>
    <x v="1"/>
    <x v="15"/>
    <x v="45"/>
    <x v="0"/>
    <x v="0"/>
    <x v="0"/>
    <x v="0"/>
    <x v="0"/>
    <x v="0"/>
    <n v="10"/>
    <x v="0"/>
    <n v="13"/>
    <s v="Dirección superior Ejecutiva"/>
    <n v="0"/>
    <s v="-"/>
    <n v="3"/>
    <s v="SERVICIOS NO PERSONALES"/>
    <s v="3.00"/>
    <s v="SERVICIOS NO PERSONALES"/>
    <s v="3.00.00"/>
    <s v="SERVICIOS NO PERSONALES"/>
    <s v="3.00.00.00"/>
    <x v="8"/>
    <n v="2485755"/>
    <s v="12.1.9.099"/>
    <s v="Otros"/>
    <x v="11"/>
    <x v="11"/>
    <m/>
    <x v="26"/>
    <x v="26"/>
    <n v="13"/>
    <n v="20"/>
    <n v="0"/>
    <n v="0"/>
    <n v="0"/>
    <x v="11"/>
  </r>
  <r>
    <n v="2021"/>
    <x v="26"/>
    <s v="MGOB"/>
    <x v="26"/>
    <s v="Administracion Central"/>
    <s v="1 - Gastos corrientes"/>
    <s v="2 - Gastos de consumo"/>
    <x v="0"/>
    <x v="0"/>
    <x v="15"/>
    <x v="45"/>
    <x v="0"/>
    <x v="0"/>
    <x v="0"/>
    <x v="0"/>
    <x v="0"/>
    <x v="0"/>
    <n v="10"/>
    <x v="0"/>
    <n v="13"/>
    <s v="Dirección superior Ejecutiva"/>
    <n v="0"/>
    <s v="-"/>
    <n v="3"/>
    <s v="SERVICIOS NO PERSONALES"/>
    <s v="3.00"/>
    <s v="SERVICIOS NO PERSONALES"/>
    <s v="3.00.00"/>
    <s v="SERVICIOS NO PERSONALES"/>
    <s v="3.00.00.00"/>
    <x v="8"/>
    <n v="810000"/>
    <s v="12.1.9.099"/>
    <s v="Otros"/>
    <x v="11"/>
    <x v="11"/>
    <m/>
    <x v="26"/>
    <x v="26"/>
    <n v="11"/>
    <n v="20"/>
    <n v="0"/>
    <n v="0"/>
    <n v="0"/>
    <x v="11"/>
  </r>
  <r>
    <n v="2021"/>
    <x v="26"/>
    <s v="MGOB"/>
    <x v="26"/>
    <s v="Administracion Central"/>
    <s v="2 - Gastos de capital"/>
    <s v="1 - Inversión real directa"/>
    <x v="1"/>
    <x v="1"/>
    <x v="15"/>
    <x v="45"/>
    <x v="0"/>
    <x v="0"/>
    <x v="1"/>
    <x v="1"/>
    <x v="0"/>
    <x v="0"/>
    <n v="10"/>
    <x v="0"/>
    <n v="13"/>
    <s v="Dirección superior Ejecutiva"/>
    <n v="0"/>
    <s v="-"/>
    <n v="4"/>
    <s v="BIENES DE USO"/>
    <s v="4.03"/>
    <s v="Maquinaria y equipo"/>
    <s v="4.03.00"/>
    <s v="Maquinaria y equipo"/>
    <s v="4.03.00.00"/>
    <x v="9"/>
    <n v="1007100"/>
    <s v="12.1.9.099"/>
    <s v="Otros"/>
    <x v="11"/>
    <x v="11"/>
    <m/>
    <x v="27"/>
    <x v="26"/>
    <n v="13"/>
    <n v="20"/>
    <n v="0"/>
    <n v="1"/>
    <n v="0"/>
    <x v="12"/>
  </r>
  <r>
    <n v="2021"/>
    <x v="26"/>
    <s v="MGOB"/>
    <x v="26"/>
    <s v="Administracion Central"/>
    <s v="2 - Gastos de capital"/>
    <s v="1 - Inversión real directa"/>
    <x v="0"/>
    <x v="0"/>
    <x v="15"/>
    <x v="45"/>
    <x v="0"/>
    <x v="0"/>
    <x v="1"/>
    <x v="1"/>
    <x v="0"/>
    <x v="0"/>
    <n v="10"/>
    <x v="0"/>
    <n v="13"/>
    <s v="Dirección superior Ejecutiva"/>
    <n v="0"/>
    <s v="-"/>
    <n v="4"/>
    <s v="BIENES DE USO"/>
    <s v="4.03"/>
    <s v="Maquinaria y equipo"/>
    <s v="4.03.00"/>
    <s v="Maquinaria y equipo"/>
    <s v="4.03.00.00"/>
    <x v="9"/>
    <n v="675000"/>
    <s v="00.0.0.999"/>
    <s v="Tesoro Provincial"/>
    <x v="11"/>
    <x v="11"/>
    <m/>
    <x v="27"/>
    <x v="26"/>
    <n v="11"/>
    <n v="20"/>
    <n v="0"/>
    <n v="1"/>
    <n v="0"/>
    <x v="12"/>
  </r>
  <r>
    <n v="2021"/>
    <x v="26"/>
    <s v="MGOB"/>
    <x v="26"/>
    <s v="Administracion Central"/>
    <s v="1 - Gastos corrientes"/>
    <s v="7 - Transferencias corrientes"/>
    <x v="0"/>
    <x v="0"/>
    <x v="30"/>
    <x v="46"/>
    <x v="0"/>
    <x v="0"/>
    <x v="0"/>
    <x v="0"/>
    <x v="0"/>
    <x v="0"/>
    <n v="30"/>
    <x v="2"/>
    <n v="32"/>
    <s v="Promoción y asistencia social"/>
    <n v="0"/>
    <s v="-"/>
    <n v="5"/>
    <s v="TRANSFERENCIAS"/>
    <s v="5.01"/>
    <s v="Transferencias al sector privado para financiar gastos corrientes"/>
    <s v="5.01.07"/>
    <s v="Transferencias A Otras Instituciones Culturales Y Sociales Sin Fines De Lucro"/>
    <s v="5.01.07.01"/>
    <x v="53"/>
    <n v="122850000"/>
    <s v="00.0.0.999"/>
    <s v="Tesoro Provincial"/>
    <x v="11"/>
    <x v="11"/>
    <m/>
    <x v="56"/>
    <x v="26"/>
    <n v="11"/>
    <n v="21"/>
    <n v="0"/>
    <n v="0"/>
    <n v="0"/>
    <x v="58"/>
  </r>
  <r>
    <n v="2021"/>
    <x v="26"/>
    <s v="MGOB"/>
    <x v="26"/>
    <s v="Administracion Central"/>
    <s v="1 - Gastos corrientes"/>
    <s v="7 - Transferencias corrientes"/>
    <x v="0"/>
    <x v="0"/>
    <x v="16"/>
    <x v="47"/>
    <x v="0"/>
    <x v="0"/>
    <x v="0"/>
    <x v="0"/>
    <x v="0"/>
    <x v="0"/>
    <n v="10"/>
    <x v="0"/>
    <n v="15"/>
    <s v="Relaciones interiores"/>
    <n v="0"/>
    <s v="-"/>
    <n v="5"/>
    <s v="TRANSFERENCIAS"/>
    <s v="5.07"/>
    <s v="Transferencias a instituciones provinciales y municipales para financiar gastos corrientes"/>
    <s v="5.07.06"/>
    <s v="Transferencias a gobiernos municipales"/>
    <s v="5.07.06.02"/>
    <x v="18"/>
    <n v="18360000"/>
    <s v="00.0.0.999"/>
    <s v="Tesoro Provincial"/>
    <x v="11"/>
    <x v="11"/>
    <m/>
    <x v="58"/>
    <x v="26"/>
    <n v="11"/>
    <n v="22"/>
    <n v="0"/>
    <n v="0"/>
    <n v="0"/>
    <x v="21"/>
  </r>
  <r>
    <n v="2021"/>
    <x v="26"/>
    <s v="MGOB"/>
    <x v="26"/>
    <s v="Administracion Central"/>
    <s v="1 - Gastos corrientes"/>
    <s v="7 - Transferencias corrientes"/>
    <x v="0"/>
    <x v="0"/>
    <x v="17"/>
    <x v="48"/>
    <x v="0"/>
    <x v="0"/>
    <x v="0"/>
    <x v="0"/>
    <x v="0"/>
    <x v="0"/>
    <n v="30"/>
    <x v="2"/>
    <n v="34"/>
    <s v="Educación y cultura"/>
    <n v="0"/>
    <s v="-"/>
    <n v="5"/>
    <s v="TRANSFERENCIAS"/>
    <s v="5.01"/>
    <s v="Transferencias al sector privado para financiar gastos corrientes"/>
    <s v="5.01.07"/>
    <s v="Transferencias A Otras Instituciones Culturales Y Sociales Sin Fines De Lucro"/>
    <s v="5.01.07.99"/>
    <x v="16"/>
    <n v="4000000"/>
    <s v="00.0.0.999"/>
    <s v="Tesoro Provincial"/>
    <x v="11"/>
    <x v="11"/>
    <m/>
    <x v="30"/>
    <x v="26"/>
    <n v="11"/>
    <n v="23"/>
    <n v="0"/>
    <n v="0"/>
    <n v="0"/>
    <x v="19"/>
  </r>
  <r>
    <n v="2021"/>
    <x v="26"/>
    <s v="MGOB"/>
    <x v="26"/>
    <s v="Administracion Central"/>
    <s v="1 - Gastos corrientes"/>
    <s v="7 - Transferencias corrientes"/>
    <x v="0"/>
    <x v="0"/>
    <x v="31"/>
    <x v="49"/>
    <x v="0"/>
    <x v="2"/>
    <x v="0"/>
    <x v="3"/>
    <x v="0"/>
    <x v="8"/>
    <n v="10"/>
    <x v="0"/>
    <n v="13"/>
    <s v="Dirección superior Ejecutiva"/>
    <n v="0"/>
    <s v="-"/>
    <n v="5"/>
    <s v="TRANSFERENCIAS"/>
    <s v="5.03"/>
    <s v="Transferencias al Sector Público Nacional para financiar gastos corrientes"/>
    <s v="5.03.01"/>
    <s v="A la administración central nacional"/>
    <s v="5.03.01.00"/>
    <x v="54"/>
    <n v="1890000"/>
    <s v="00.0.0.999"/>
    <s v="Tesoro Provincial"/>
    <x v="11"/>
    <x v="11"/>
    <m/>
    <x v="79"/>
    <x v="26"/>
    <n v="11"/>
    <n v="24"/>
    <n v="0"/>
    <n v="0"/>
    <n v="0"/>
    <x v="59"/>
  </r>
  <r>
    <n v="2021"/>
    <x v="26"/>
    <s v="MGOB"/>
    <x v="26"/>
    <s v="Administracion Central"/>
    <s v="1 - Gastos corrientes"/>
    <s v="2 - Gastos de consumo"/>
    <x v="1"/>
    <x v="1"/>
    <x v="28"/>
    <x v="50"/>
    <x v="0"/>
    <x v="2"/>
    <x v="0"/>
    <x v="3"/>
    <x v="0"/>
    <x v="8"/>
    <n v="10"/>
    <x v="0"/>
    <n v="13"/>
    <s v="Dirección superior Ejecutiva"/>
    <n v="0"/>
    <s v="-"/>
    <n v="2"/>
    <s v="BIENES DE CONSUMO"/>
    <s v="2.00"/>
    <s v="BIENES DE CONSUMO"/>
    <s v="2.00.00"/>
    <s v="BIENES DE CONSUMO"/>
    <s v="2.00.00.00"/>
    <x v="7"/>
    <n v="199310"/>
    <s v="12.1.9.002"/>
    <s v="PREPAP"/>
    <x v="11"/>
    <x v="11"/>
    <m/>
    <x v="53"/>
    <x v="26"/>
    <n v="13"/>
    <n v="25"/>
    <n v="0"/>
    <n v="0"/>
    <n v="0"/>
    <x v="10"/>
  </r>
  <r>
    <n v="2021"/>
    <x v="26"/>
    <s v="MGOB"/>
    <x v="26"/>
    <s v="Administracion Central"/>
    <s v="1 - Gastos corrientes"/>
    <s v="2 - Gastos de consumo"/>
    <x v="1"/>
    <x v="1"/>
    <x v="28"/>
    <x v="50"/>
    <x v="0"/>
    <x v="2"/>
    <x v="0"/>
    <x v="3"/>
    <x v="0"/>
    <x v="8"/>
    <n v="10"/>
    <x v="0"/>
    <n v="13"/>
    <s v="Dirección superior Ejecutiva"/>
    <n v="0"/>
    <s v="-"/>
    <n v="3"/>
    <s v="SERVICIOS NO PERSONALES"/>
    <s v="3.00"/>
    <s v="SERVICIOS NO PERSONALES"/>
    <s v="3.00.00"/>
    <s v="SERVICIOS NO PERSONALES"/>
    <s v="3.00.00.00"/>
    <x v="8"/>
    <n v="199310"/>
    <s v="12.1.9.002"/>
    <s v="PREPAP"/>
    <x v="11"/>
    <x v="11"/>
    <m/>
    <x v="53"/>
    <x v="26"/>
    <n v="13"/>
    <n v="25"/>
    <n v="0"/>
    <n v="0"/>
    <n v="0"/>
    <x v="11"/>
  </r>
  <r>
    <n v="2021"/>
    <x v="26"/>
    <s v="MGOB"/>
    <x v="26"/>
    <s v="Administracion Central"/>
    <s v="2 - Gastos de capital"/>
    <s v="1 - Inversión real directa"/>
    <x v="1"/>
    <x v="1"/>
    <x v="28"/>
    <x v="50"/>
    <x v="0"/>
    <x v="2"/>
    <x v="1"/>
    <x v="1"/>
    <x v="0"/>
    <x v="8"/>
    <n v="10"/>
    <x v="0"/>
    <n v="13"/>
    <s v="Dirección superior Ejecutiva"/>
    <n v="0"/>
    <s v="-"/>
    <n v="4"/>
    <s v="BIENES DE USO"/>
    <s v="4.03"/>
    <s v="Maquinaria y equipo"/>
    <s v="4.03.00"/>
    <s v="Maquinaria y equipo"/>
    <s v="4.03.00.00"/>
    <x v="9"/>
    <n v="1594477"/>
    <s v="12.1.9.002"/>
    <s v="PREPAP"/>
    <x v="11"/>
    <x v="11"/>
    <m/>
    <x v="80"/>
    <x v="26"/>
    <n v="13"/>
    <n v="25"/>
    <n v="0"/>
    <n v="1"/>
    <n v="0"/>
    <x v="12"/>
  </r>
  <r>
    <n v="2021"/>
    <x v="26"/>
    <s v="MGOB"/>
    <x v="26"/>
    <s v="Administracion Central"/>
    <s v="1 - Gastos corrientes"/>
    <s v="2 - Gastos de consumo"/>
    <x v="0"/>
    <x v="0"/>
    <x v="27"/>
    <x v="51"/>
    <x v="0"/>
    <x v="2"/>
    <x v="0"/>
    <x v="3"/>
    <x v="0"/>
    <x v="8"/>
    <n v="10"/>
    <x v="0"/>
    <n v="13"/>
    <s v="Dirección superior Ejecutiva"/>
    <n v="0"/>
    <s v="-"/>
    <n v="2"/>
    <s v="BIENES DE CONSUMO"/>
    <s v="2.00"/>
    <s v="BIENES DE CONSUMO"/>
    <s v="2.00.00"/>
    <s v="BIENES DE CONSUMO"/>
    <s v="2.00.00.00"/>
    <x v="7"/>
    <n v="2000000"/>
    <s v="00.0.0.999"/>
    <s v="Tesoro Provincial"/>
    <x v="11"/>
    <x v="11"/>
    <m/>
    <x v="48"/>
    <x v="26"/>
    <n v="11"/>
    <n v="60"/>
    <n v="0"/>
    <n v="0"/>
    <n v="0"/>
    <x v="10"/>
  </r>
  <r>
    <n v="2021"/>
    <x v="26"/>
    <s v="MGOB"/>
    <x v="26"/>
    <s v="Administracion Central"/>
    <s v="1 - Gastos corrientes"/>
    <s v="2 - Gastos de consumo"/>
    <x v="0"/>
    <x v="0"/>
    <x v="27"/>
    <x v="51"/>
    <x v="0"/>
    <x v="2"/>
    <x v="0"/>
    <x v="3"/>
    <x v="0"/>
    <x v="8"/>
    <n v="10"/>
    <x v="0"/>
    <n v="13"/>
    <s v="Dirección superior Ejecutiva"/>
    <n v="0"/>
    <s v="-"/>
    <n v="3"/>
    <s v="SERVICIOS NO PERSONALES"/>
    <s v="3.00"/>
    <s v="SERVICIOS NO PERSONALES"/>
    <s v="3.00.00"/>
    <s v="SERVICIOS NO PERSONALES"/>
    <s v="3.00.00.00"/>
    <x v="8"/>
    <n v="25650000"/>
    <s v="00.0.0.999"/>
    <s v="Tesoro Provincial"/>
    <x v="11"/>
    <x v="11"/>
    <m/>
    <x v="48"/>
    <x v="26"/>
    <n v="11"/>
    <n v="60"/>
    <n v="0"/>
    <n v="0"/>
    <n v="0"/>
    <x v="11"/>
  </r>
  <r>
    <n v="2021"/>
    <x v="27"/>
    <s v="JP"/>
    <x v="27"/>
    <s v="Administracion Central"/>
    <s v="1 - Gastos corrientes"/>
    <s v="2 - Gastos de consumo"/>
    <x v="0"/>
    <x v="0"/>
    <x v="0"/>
    <x v="0"/>
    <x v="0"/>
    <x v="0"/>
    <x v="0"/>
    <x v="0"/>
    <x v="0"/>
    <x v="0"/>
    <n v="20"/>
    <x v="3"/>
    <n v="22"/>
    <s v="Seguridad interior"/>
    <n v="0"/>
    <s v="-"/>
    <n v="1"/>
    <s v="GASTOS EN PERSONAL "/>
    <s v="1.01"/>
    <s v="Personal permanente"/>
    <s v="1.01.01"/>
    <s v="Retribuciones del cargo"/>
    <s v="1.01.01.00"/>
    <x v="0"/>
    <n v="4472798655"/>
    <s v="00.0.0.999"/>
    <s v="Tesoro Provincial"/>
    <x v="5"/>
    <x v="5"/>
    <m/>
    <x v="0"/>
    <x v="27"/>
    <n v="11"/>
    <n v="1"/>
    <n v="0"/>
    <n v="0"/>
    <n v="0"/>
    <x v="0"/>
  </r>
  <r>
    <n v="2021"/>
    <x v="27"/>
    <s v="JP"/>
    <x v="27"/>
    <s v="Administracion Central"/>
    <s v="1 - Gastos corrientes"/>
    <s v="2 - Gastos de consumo"/>
    <x v="3"/>
    <x v="3"/>
    <x v="0"/>
    <x v="0"/>
    <x v="0"/>
    <x v="0"/>
    <x v="0"/>
    <x v="0"/>
    <x v="0"/>
    <x v="0"/>
    <n v="20"/>
    <x v="3"/>
    <n v="22"/>
    <s v="Seguridad interior"/>
    <n v="0"/>
    <s v="-"/>
    <n v="1"/>
    <s v="GASTOS EN PERSONAL "/>
    <s v="1.01"/>
    <s v="Personal permanente"/>
    <s v="1.01.01"/>
    <s v="Retribuciones del cargo"/>
    <s v="1.01.01.00"/>
    <x v="0"/>
    <n v="600000000"/>
    <s v="37.01.01.00"/>
    <s v="Del Sector Privado"/>
    <x v="5"/>
    <x v="5"/>
    <m/>
    <x v="0"/>
    <x v="27"/>
    <n v="15"/>
    <n v="1"/>
    <n v="0"/>
    <n v="0"/>
    <n v="0"/>
    <x v="0"/>
  </r>
  <r>
    <n v="2021"/>
    <x v="27"/>
    <s v="JP"/>
    <x v="27"/>
    <s v="Administracion Central"/>
    <s v="1 - Gastos corrientes"/>
    <s v="2 - Gastos de consumo"/>
    <x v="0"/>
    <x v="0"/>
    <x v="0"/>
    <x v="0"/>
    <x v="0"/>
    <x v="0"/>
    <x v="0"/>
    <x v="0"/>
    <x v="0"/>
    <x v="0"/>
    <n v="20"/>
    <x v="3"/>
    <n v="22"/>
    <s v="Seguridad interior"/>
    <n v="0"/>
    <s v="-"/>
    <n v="1"/>
    <s v="GASTOS EN PERSONAL "/>
    <s v="1.01"/>
    <s v="Personal permanente"/>
    <s v="1.01.04"/>
    <s v="Sueldo anual complementario"/>
    <s v="1.01.04.00"/>
    <x v="1"/>
    <n v="463974397"/>
    <s v="00.0.0.999"/>
    <s v="Tesoro Provincial"/>
    <x v="5"/>
    <x v="5"/>
    <m/>
    <x v="0"/>
    <x v="27"/>
    <n v="11"/>
    <n v="1"/>
    <n v="0"/>
    <n v="0"/>
    <n v="0"/>
    <x v="1"/>
  </r>
  <r>
    <n v="2021"/>
    <x v="27"/>
    <s v="JP"/>
    <x v="27"/>
    <s v="Administracion Central"/>
    <s v="1 - Gastos corrientes"/>
    <s v="2 - Gastos de consumo"/>
    <x v="0"/>
    <x v="0"/>
    <x v="0"/>
    <x v="0"/>
    <x v="0"/>
    <x v="0"/>
    <x v="0"/>
    <x v="0"/>
    <x v="0"/>
    <x v="0"/>
    <n v="20"/>
    <x v="3"/>
    <n v="22"/>
    <s v="Seguridad interior"/>
    <n v="0"/>
    <s v="-"/>
    <n v="1"/>
    <s v="GASTOS EN PERSONAL "/>
    <s v="1.01"/>
    <s v="Personal permanente"/>
    <s v="1.01.06"/>
    <s v="Contribuciones patronales"/>
    <s v="1.01.06.00"/>
    <x v="2"/>
    <n v="1217471676"/>
    <s v="00.0.0.999"/>
    <s v="Tesoro Provincial"/>
    <x v="5"/>
    <x v="5"/>
    <m/>
    <x v="0"/>
    <x v="27"/>
    <n v="11"/>
    <n v="1"/>
    <n v="0"/>
    <n v="0"/>
    <n v="0"/>
    <x v="2"/>
  </r>
  <r>
    <n v="2021"/>
    <x v="27"/>
    <s v="JP"/>
    <x v="27"/>
    <s v="Administracion Central"/>
    <s v="1 - Gastos corrientes"/>
    <s v="2 - Gastos de consumo"/>
    <x v="0"/>
    <x v="0"/>
    <x v="0"/>
    <x v="0"/>
    <x v="0"/>
    <x v="0"/>
    <x v="0"/>
    <x v="0"/>
    <x v="0"/>
    <x v="0"/>
    <n v="20"/>
    <x v="3"/>
    <n v="22"/>
    <s v="Seguridad interior"/>
    <n v="0"/>
    <s v="-"/>
    <n v="1"/>
    <s v="GASTOS EN PERSONAL "/>
    <s v="1.01"/>
    <s v="Personal permanente"/>
    <s v="1.01.07"/>
    <s v="Complementos"/>
    <s v="1.01.07.00"/>
    <x v="3"/>
    <n v="112553295"/>
    <s v="00.0.0.999"/>
    <s v="Tesoro Provincial"/>
    <x v="5"/>
    <x v="5"/>
    <m/>
    <x v="0"/>
    <x v="27"/>
    <n v="11"/>
    <n v="1"/>
    <n v="0"/>
    <n v="0"/>
    <n v="0"/>
    <x v="3"/>
  </r>
  <r>
    <n v="2021"/>
    <x v="27"/>
    <s v="JP"/>
    <x v="27"/>
    <s v="Administracion Central"/>
    <s v="1 - Gastos corrientes"/>
    <s v="2 - Gastos de consumo"/>
    <x v="0"/>
    <x v="0"/>
    <x v="0"/>
    <x v="0"/>
    <x v="0"/>
    <x v="0"/>
    <x v="0"/>
    <x v="0"/>
    <x v="0"/>
    <x v="0"/>
    <n v="20"/>
    <x v="3"/>
    <n v="22"/>
    <s v="Seguridad interior"/>
    <n v="0"/>
    <s v="-"/>
    <n v="1"/>
    <s v="GASTOS EN PERSONAL "/>
    <s v="1.02"/>
    <s v="Personal temporario"/>
    <s v="1.02.01"/>
    <s v="Retribuciones del cargo"/>
    <s v="1.02.01.00"/>
    <x v="0"/>
    <n v="3515637"/>
    <s v="00.0.0.999"/>
    <s v="Tesoro Provincial"/>
    <x v="5"/>
    <x v="5"/>
    <m/>
    <x v="0"/>
    <x v="27"/>
    <n v="11"/>
    <n v="1"/>
    <n v="0"/>
    <n v="0"/>
    <n v="0"/>
    <x v="4"/>
  </r>
  <r>
    <n v="2021"/>
    <x v="27"/>
    <s v="JP"/>
    <x v="27"/>
    <s v="Administracion Central"/>
    <s v="1 - Gastos corrientes"/>
    <s v="2 - Gastos de consumo"/>
    <x v="0"/>
    <x v="0"/>
    <x v="0"/>
    <x v="0"/>
    <x v="0"/>
    <x v="0"/>
    <x v="0"/>
    <x v="0"/>
    <x v="0"/>
    <x v="0"/>
    <n v="20"/>
    <x v="3"/>
    <n v="22"/>
    <s v="Seguridad interior"/>
    <n v="0"/>
    <s v="-"/>
    <n v="1"/>
    <s v="GASTOS EN PERSONAL "/>
    <s v="1.02"/>
    <s v="Personal temporario"/>
    <s v="1.02.03"/>
    <s v="Sueldo anual complementario"/>
    <s v="1.02.03.00"/>
    <x v="1"/>
    <n v="294610"/>
    <s v="00.0.0.999"/>
    <s v="Tesoro Provincial"/>
    <x v="5"/>
    <x v="5"/>
    <m/>
    <x v="0"/>
    <x v="27"/>
    <n v="11"/>
    <n v="1"/>
    <n v="0"/>
    <n v="0"/>
    <n v="0"/>
    <x v="5"/>
  </r>
  <r>
    <n v="2021"/>
    <x v="27"/>
    <s v="JP"/>
    <x v="27"/>
    <s v="Administracion Central"/>
    <s v="1 - Gastos corrientes"/>
    <s v="2 - Gastos de consumo"/>
    <x v="0"/>
    <x v="0"/>
    <x v="0"/>
    <x v="0"/>
    <x v="0"/>
    <x v="0"/>
    <x v="0"/>
    <x v="0"/>
    <x v="0"/>
    <x v="0"/>
    <n v="20"/>
    <x v="3"/>
    <n v="22"/>
    <s v="Seguridad interior"/>
    <n v="0"/>
    <s v="-"/>
    <n v="1"/>
    <s v="GASTOS EN PERSONAL "/>
    <s v="1.02"/>
    <s v="Personal temporario"/>
    <s v="1.02.05"/>
    <s v="Contribuciones patronales"/>
    <s v="1.02.05.00"/>
    <x v="2"/>
    <n v="62247"/>
    <s v="00.0.0.999"/>
    <s v="Tesoro Provincial"/>
    <x v="5"/>
    <x v="5"/>
    <m/>
    <x v="0"/>
    <x v="27"/>
    <n v="11"/>
    <n v="1"/>
    <n v="0"/>
    <n v="0"/>
    <n v="0"/>
    <x v="6"/>
  </r>
  <r>
    <n v="2021"/>
    <x v="27"/>
    <s v="JP"/>
    <x v="27"/>
    <s v="Administracion Central"/>
    <s v="1 - Gastos corrientes"/>
    <s v="2 - Gastos de consumo"/>
    <x v="0"/>
    <x v="0"/>
    <x v="0"/>
    <x v="0"/>
    <x v="0"/>
    <x v="0"/>
    <x v="0"/>
    <x v="0"/>
    <x v="0"/>
    <x v="0"/>
    <n v="20"/>
    <x v="3"/>
    <n v="22"/>
    <s v="Seguridad interior"/>
    <n v="0"/>
    <s v="-"/>
    <n v="1"/>
    <s v="GASTOS EN PERSONAL "/>
    <s v="1.02"/>
    <s v="Personal temporario"/>
    <s v="1.02.06"/>
    <s v="Complementos"/>
    <s v="1.02.06.00"/>
    <x v="3"/>
    <n v="47250"/>
    <s v="00.0.0.999"/>
    <s v="Tesoro Provincial"/>
    <x v="5"/>
    <x v="5"/>
    <m/>
    <x v="0"/>
    <x v="27"/>
    <n v="11"/>
    <n v="1"/>
    <n v="0"/>
    <n v="0"/>
    <n v="0"/>
    <x v="22"/>
  </r>
  <r>
    <n v="2021"/>
    <x v="27"/>
    <s v="JP"/>
    <x v="27"/>
    <s v="Administracion Central"/>
    <s v="1 - Gastos corrientes"/>
    <s v="2 - Gastos de consumo"/>
    <x v="0"/>
    <x v="0"/>
    <x v="0"/>
    <x v="0"/>
    <x v="0"/>
    <x v="0"/>
    <x v="0"/>
    <x v="0"/>
    <x v="0"/>
    <x v="0"/>
    <n v="20"/>
    <x v="3"/>
    <n v="22"/>
    <s v="Seguridad interior"/>
    <n v="0"/>
    <s v="-"/>
    <n v="1"/>
    <s v="GASTOS EN PERSONAL "/>
    <s v="1.04"/>
    <s v="Asignaciones familiares"/>
    <s v="1.04.00"/>
    <s v="Asignaciones familiares"/>
    <s v="1.04.00.00"/>
    <x v="4"/>
    <n v="152443159"/>
    <s v="00.0.0.999"/>
    <s v="Tesoro Provincial"/>
    <x v="5"/>
    <x v="5"/>
    <m/>
    <x v="0"/>
    <x v="27"/>
    <n v="11"/>
    <n v="1"/>
    <n v="0"/>
    <n v="0"/>
    <n v="0"/>
    <x v="7"/>
  </r>
  <r>
    <n v="2021"/>
    <x v="27"/>
    <s v="JP"/>
    <x v="27"/>
    <s v="Administracion Central"/>
    <s v="1 - Gastos corrientes"/>
    <s v="2 - Gastos de consumo"/>
    <x v="0"/>
    <x v="0"/>
    <x v="0"/>
    <x v="0"/>
    <x v="0"/>
    <x v="0"/>
    <x v="0"/>
    <x v="0"/>
    <x v="0"/>
    <x v="0"/>
    <n v="20"/>
    <x v="3"/>
    <n v="22"/>
    <s v="Seguridad interior"/>
    <n v="0"/>
    <s v="-"/>
    <n v="1"/>
    <s v="GASTOS EN PERSONAL "/>
    <s v="1.05"/>
    <s v="Asistencia social al personal"/>
    <s v="1.05.09"/>
    <s v="Otras asistencias sociales al personal"/>
    <s v="1.05.09.00"/>
    <x v="5"/>
    <n v="15963613"/>
    <s v="00.0.0.999"/>
    <s v="Tesoro Provincial"/>
    <x v="5"/>
    <x v="5"/>
    <m/>
    <x v="0"/>
    <x v="27"/>
    <n v="11"/>
    <n v="1"/>
    <n v="0"/>
    <n v="0"/>
    <n v="0"/>
    <x v="8"/>
  </r>
  <r>
    <n v="2021"/>
    <x v="27"/>
    <s v="JP"/>
    <x v="27"/>
    <s v="Administracion Central"/>
    <s v="1 - Gastos corrientes"/>
    <s v="2 - Gastos de consumo"/>
    <x v="0"/>
    <x v="0"/>
    <x v="0"/>
    <x v="0"/>
    <x v="0"/>
    <x v="0"/>
    <x v="0"/>
    <x v="0"/>
    <x v="0"/>
    <x v="0"/>
    <n v="20"/>
    <x v="3"/>
    <n v="22"/>
    <s v="Seguridad interior"/>
    <n v="0"/>
    <s v="-"/>
    <n v="1"/>
    <s v="GASTOS EN PERSONAL "/>
    <s v="1.06"/>
    <s v="Beneficios y compensaciones"/>
    <s v="1.06.00"/>
    <s v="Beneficios y compensaciones"/>
    <s v="1.06.00.00"/>
    <x v="6"/>
    <n v="302749"/>
    <s v="00.0.0.999"/>
    <s v="Tesoro Provincial"/>
    <x v="5"/>
    <x v="5"/>
    <m/>
    <x v="0"/>
    <x v="27"/>
    <n v="11"/>
    <n v="1"/>
    <n v="0"/>
    <n v="0"/>
    <n v="0"/>
    <x v="9"/>
  </r>
  <r>
    <n v="2021"/>
    <x v="27"/>
    <s v="JP"/>
    <x v="27"/>
    <s v="Administracion Central"/>
    <s v="1 - Gastos corrientes"/>
    <s v="2 - Gastos de consumo"/>
    <x v="0"/>
    <x v="0"/>
    <x v="0"/>
    <x v="0"/>
    <x v="0"/>
    <x v="0"/>
    <x v="0"/>
    <x v="0"/>
    <x v="0"/>
    <x v="0"/>
    <n v="20"/>
    <x v="3"/>
    <n v="22"/>
    <s v="Seguridad interior"/>
    <n v="0"/>
    <s v="-"/>
    <n v="2"/>
    <s v="BIENES DE CONSUMO"/>
    <s v="2.00"/>
    <s v="BIENES DE CONSUMO"/>
    <s v="2.00.00"/>
    <s v="BIENES DE CONSUMO"/>
    <s v="2.00.00.00"/>
    <x v="7"/>
    <n v="287492586"/>
    <s v="00.0.0.999"/>
    <s v="Tesoro Provincial"/>
    <x v="5"/>
    <x v="5"/>
    <m/>
    <x v="0"/>
    <x v="27"/>
    <n v="11"/>
    <n v="1"/>
    <n v="0"/>
    <n v="0"/>
    <n v="0"/>
    <x v="10"/>
  </r>
  <r>
    <n v="2021"/>
    <x v="27"/>
    <s v="JP"/>
    <x v="27"/>
    <s v="Administracion Central"/>
    <s v="1 - Gastos corrientes"/>
    <s v="2 - Gastos de consumo"/>
    <x v="0"/>
    <x v="0"/>
    <x v="0"/>
    <x v="0"/>
    <x v="0"/>
    <x v="0"/>
    <x v="0"/>
    <x v="0"/>
    <x v="0"/>
    <x v="0"/>
    <n v="20"/>
    <x v="3"/>
    <n v="22"/>
    <s v="Seguridad interior"/>
    <n v="0"/>
    <s v="-"/>
    <n v="3"/>
    <s v="SERVICIOS NO PERSONALES"/>
    <s v="3.00"/>
    <s v="SERVICIOS NO PERSONALES"/>
    <s v="3.00.00"/>
    <s v="SERVICIOS NO PERSONALES"/>
    <s v="3.00.00.00"/>
    <x v="8"/>
    <n v="133269224"/>
    <s v="00.0.0.999"/>
    <s v="Tesoro Provincial"/>
    <x v="5"/>
    <x v="5"/>
    <m/>
    <x v="0"/>
    <x v="27"/>
    <n v="11"/>
    <n v="1"/>
    <n v="0"/>
    <n v="0"/>
    <n v="0"/>
    <x v="11"/>
  </r>
  <r>
    <n v="2021"/>
    <x v="27"/>
    <s v="JP"/>
    <x v="27"/>
    <s v="Administracion Central"/>
    <s v="1 - Gastos corrientes"/>
    <s v="2 - Gastos de consumo"/>
    <x v="1"/>
    <x v="1"/>
    <x v="0"/>
    <x v="0"/>
    <x v="0"/>
    <x v="0"/>
    <x v="0"/>
    <x v="0"/>
    <x v="0"/>
    <x v="0"/>
    <n v="20"/>
    <x v="3"/>
    <n v="22"/>
    <s v="Seguridad interior"/>
    <n v="0"/>
    <s v="-"/>
    <n v="3"/>
    <s v="SERVICIOS NO PERSONALES"/>
    <s v="3.00"/>
    <s v="SERVICIOS NO PERSONALES"/>
    <s v="3.00.00"/>
    <s v="SERVICIOS NO PERSONALES"/>
    <s v="3.00.00.00"/>
    <x v="8"/>
    <n v="11466323"/>
    <s v="14.2.1.000"/>
    <s v="Policía Adicional"/>
    <x v="5"/>
    <x v="5"/>
    <m/>
    <x v="0"/>
    <x v="27"/>
    <n v="13"/>
    <n v="1"/>
    <n v="0"/>
    <n v="0"/>
    <n v="0"/>
    <x v="11"/>
  </r>
  <r>
    <n v="2021"/>
    <x v="27"/>
    <s v="JP"/>
    <x v="27"/>
    <s v="Administracion Central"/>
    <s v="2 - Gastos de capital"/>
    <s v="1 - Inversión real directa"/>
    <x v="0"/>
    <x v="0"/>
    <x v="0"/>
    <x v="0"/>
    <x v="0"/>
    <x v="0"/>
    <x v="1"/>
    <x v="1"/>
    <x v="0"/>
    <x v="0"/>
    <n v="20"/>
    <x v="3"/>
    <n v="22"/>
    <s v="Seguridad interior"/>
    <n v="0"/>
    <s v="-"/>
    <n v="4"/>
    <s v="BIENES DE USO"/>
    <s v="4.03"/>
    <s v="Maquinaria y equipo"/>
    <s v="4.03.00"/>
    <s v="Maquinaria y equipo"/>
    <s v="4.03.00.00"/>
    <x v="9"/>
    <n v="73433250"/>
    <s v="00.0.0.999"/>
    <s v="Tesoro Provincial"/>
    <x v="5"/>
    <x v="5"/>
    <m/>
    <x v="1"/>
    <x v="27"/>
    <n v="11"/>
    <n v="1"/>
    <n v="0"/>
    <n v="1"/>
    <n v="0"/>
    <x v="12"/>
  </r>
  <r>
    <n v="2021"/>
    <x v="27"/>
    <s v="JP"/>
    <x v="27"/>
    <s v="Administracion Central"/>
    <s v="2 - Gastos de capital"/>
    <s v="1 - Inversión real directa"/>
    <x v="0"/>
    <x v="0"/>
    <x v="0"/>
    <x v="0"/>
    <x v="0"/>
    <x v="0"/>
    <x v="1"/>
    <x v="1"/>
    <x v="0"/>
    <x v="0"/>
    <n v="20"/>
    <x v="3"/>
    <n v="22"/>
    <s v="Seguridad interior"/>
    <n v="0"/>
    <s v="-"/>
    <n v="4"/>
    <s v="BIENES DE USO"/>
    <s v="4.04"/>
    <s v="Equipo de seguridad"/>
    <s v="4.04.00"/>
    <s v="Equipo de seguridad"/>
    <s v="4.04.00.00"/>
    <x v="48"/>
    <n v="30000000"/>
    <s v="00.0.0.999"/>
    <s v="Tesoro Provincial"/>
    <x v="5"/>
    <x v="5"/>
    <m/>
    <x v="1"/>
    <x v="27"/>
    <n v="11"/>
    <n v="1"/>
    <n v="0"/>
    <n v="1"/>
    <n v="0"/>
    <x v="53"/>
  </r>
  <r>
    <n v="2021"/>
    <x v="28"/>
    <s v="SPP"/>
    <x v="28"/>
    <s v="Administracion Central"/>
    <s v="1 - Gastos corrientes"/>
    <s v="2 - Gastos de consumo"/>
    <x v="0"/>
    <x v="0"/>
    <x v="0"/>
    <x v="0"/>
    <x v="0"/>
    <x v="0"/>
    <x v="0"/>
    <x v="0"/>
    <x v="0"/>
    <x v="0"/>
    <n v="20"/>
    <x v="3"/>
    <n v="23"/>
    <s v="Sistema penal"/>
    <n v="0"/>
    <s v="-"/>
    <n v="1"/>
    <s v="GASTOS EN PERSONAL "/>
    <s v="1.01"/>
    <s v="Personal permanente"/>
    <s v="1.01.01"/>
    <s v="Retribuciones del cargo"/>
    <s v="1.01.01.00"/>
    <x v="0"/>
    <n v="499128296"/>
    <s v="00.0.0.999"/>
    <s v="Tesoro Provincial"/>
    <x v="5"/>
    <x v="5"/>
    <m/>
    <x v="0"/>
    <x v="28"/>
    <n v="11"/>
    <n v="1"/>
    <n v="0"/>
    <n v="0"/>
    <n v="0"/>
    <x v="0"/>
  </r>
  <r>
    <n v="2021"/>
    <x v="28"/>
    <s v="SPP"/>
    <x v="28"/>
    <s v="Administracion Central"/>
    <s v="1 - Gastos corrientes"/>
    <s v="2 - Gastos de consumo"/>
    <x v="0"/>
    <x v="0"/>
    <x v="0"/>
    <x v="0"/>
    <x v="0"/>
    <x v="0"/>
    <x v="0"/>
    <x v="0"/>
    <x v="0"/>
    <x v="0"/>
    <n v="20"/>
    <x v="3"/>
    <n v="23"/>
    <s v="Sistema penal"/>
    <n v="0"/>
    <s v="-"/>
    <n v="1"/>
    <s v="GASTOS EN PERSONAL "/>
    <s v="1.01"/>
    <s v="Personal permanente"/>
    <s v="1.01.04"/>
    <s v="Sueldo anual complementario"/>
    <s v="1.01.04.00"/>
    <x v="1"/>
    <n v="41819706"/>
    <s v="00.0.0.999"/>
    <s v="Tesoro Provincial"/>
    <x v="5"/>
    <x v="5"/>
    <m/>
    <x v="0"/>
    <x v="28"/>
    <n v="11"/>
    <n v="1"/>
    <n v="0"/>
    <n v="0"/>
    <n v="0"/>
    <x v="1"/>
  </r>
  <r>
    <n v="2021"/>
    <x v="28"/>
    <s v="SPP"/>
    <x v="28"/>
    <s v="Administracion Central"/>
    <s v="1 - Gastos corrientes"/>
    <s v="2 - Gastos de consumo"/>
    <x v="0"/>
    <x v="0"/>
    <x v="0"/>
    <x v="0"/>
    <x v="0"/>
    <x v="0"/>
    <x v="0"/>
    <x v="0"/>
    <x v="0"/>
    <x v="0"/>
    <n v="20"/>
    <x v="3"/>
    <n v="23"/>
    <s v="Sistema penal"/>
    <n v="0"/>
    <s v="-"/>
    <n v="1"/>
    <s v="GASTOS EN PERSONAL "/>
    <s v="1.01"/>
    <s v="Personal permanente"/>
    <s v="1.01.06"/>
    <s v="Contribuciones patronales"/>
    <s v="1.01.06.00"/>
    <x v="2"/>
    <n v="122629193"/>
    <s v="00.0.0.999"/>
    <s v="Tesoro Provincial"/>
    <x v="5"/>
    <x v="5"/>
    <m/>
    <x v="0"/>
    <x v="28"/>
    <n v="11"/>
    <n v="1"/>
    <n v="0"/>
    <n v="0"/>
    <n v="0"/>
    <x v="2"/>
  </r>
  <r>
    <n v="2021"/>
    <x v="28"/>
    <s v="SPP"/>
    <x v="28"/>
    <s v="Administracion Central"/>
    <s v="1 - Gastos corrientes"/>
    <s v="2 - Gastos de consumo"/>
    <x v="0"/>
    <x v="0"/>
    <x v="0"/>
    <x v="0"/>
    <x v="0"/>
    <x v="0"/>
    <x v="0"/>
    <x v="0"/>
    <x v="0"/>
    <x v="0"/>
    <n v="20"/>
    <x v="3"/>
    <n v="23"/>
    <s v="Sistema penal"/>
    <n v="0"/>
    <s v="-"/>
    <n v="1"/>
    <s v="GASTOS EN PERSONAL "/>
    <s v="1.01"/>
    <s v="Personal permanente"/>
    <s v="1.01.07"/>
    <s v="Complementos"/>
    <s v="1.01.07.00"/>
    <x v="3"/>
    <n v="8481304"/>
    <s v="00.0.0.999"/>
    <s v="Tesoro Provincial"/>
    <x v="5"/>
    <x v="5"/>
    <m/>
    <x v="0"/>
    <x v="28"/>
    <n v="11"/>
    <n v="1"/>
    <n v="0"/>
    <n v="0"/>
    <n v="0"/>
    <x v="3"/>
  </r>
  <r>
    <n v="2021"/>
    <x v="28"/>
    <s v="SPP"/>
    <x v="28"/>
    <s v="Administracion Central"/>
    <s v="1 - Gastos corrientes"/>
    <s v="2 - Gastos de consumo"/>
    <x v="0"/>
    <x v="0"/>
    <x v="0"/>
    <x v="0"/>
    <x v="0"/>
    <x v="0"/>
    <x v="0"/>
    <x v="0"/>
    <x v="0"/>
    <x v="0"/>
    <n v="20"/>
    <x v="3"/>
    <n v="23"/>
    <s v="Sistema penal"/>
    <n v="0"/>
    <s v="-"/>
    <n v="1"/>
    <s v="GASTOS EN PERSONAL "/>
    <s v="1.02"/>
    <s v="Personal temporario"/>
    <s v="1.02.01"/>
    <s v="Retribuciones del cargo"/>
    <s v="1.02.01.00"/>
    <x v="0"/>
    <n v="25993171"/>
    <s v="00.0.0.999"/>
    <s v="Tesoro Provincial"/>
    <x v="5"/>
    <x v="5"/>
    <m/>
    <x v="0"/>
    <x v="28"/>
    <n v="11"/>
    <n v="1"/>
    <n v="0"/>
    <n v="0"/>
    <n v="0"/>
    <x v="4"/>
  </r>
  <r>
    <n v="2021"/>
    <x v="28"/>
    <s v="SPP"/>
    <x v="28"/>
    <s v="Administracion Central"/>
    <s v="1 - Gastos corrientes"/>
    <s v="2 - Gastos de consumo"/>
    <x v="0"/>
    <x v="0"/>
    <x v="0"/>
    <x v="0"/>
    <x v="0"/>
    <x v="0"/>
    <x v="0"/>
    <x v="0"/>
    <x v="0"/>
    <x v="0"/>
    <n v="20"/>
    <x v="3"/>
    <n v="23"/>
    <s v="Sistema penal"/>
    <n v="0"/>
    <s v="-"/>
    <n v="1"/>
    <s v="GASTOS EN PERSONAL "/>
    <s v="1.02"/>
    <s v="Personal temporario"/>
    <s v="1.02.03"/>
    <s v="Sueldo anual complementario"/>
    <s v="1.02.03.00"/>
    <x v="1"/>
    <n v="2642639"/>
    <s v="00.0.0.999"/>
    <s v="Tesoro Provincial"/>
    <x v="5"/>
    <x v="5"/>
    <m/>
    <x v="0"/>
    <x v="28"/>
    <n v="11"/>
    <n v="1"/>
    <n v="0"/>
    <n v="0"/>
    <n v="0"/>
    <x v="5"/>
  </r>
  <r>
    <n v="2021"/>
    <x v="28"/>
    <s v="SPP"/>
    <x v="28"/>
    <s v="Administracion Central"/>
    <s v="1 - Gastos corrientes"/>
    <s v="2 - Gastos de consumo"/>
    <x v="0"/>
    <x v="0"/>
    <x v="0"/>
    <x v="0"/>
    <x v="0"/>
    <x v="0"/>
    <x v="0"/>
    <x v="0"/>
    <x v="0"/>
    <x v="0"/>
    <n v="20"/>
    <x v="3"/>
    <n v="23"/>
    <s v="Sistema penal"/>
    <n v="0"/>
    <s v="-"/>
    <n v="1"/>
    <s v="GASTOS EN PERSONAL "/>
    <s v="1.02"/>
    <s v="Personal temporario"/>
    <s v="1.02.05"/>
    <s v="Contribuciones patronales"/>
    <s v="1.02.05.00"/>
    <x v="2"/>
    <n v="6238361"/>
    <s v="00.0.0.999"/>
    <s v="Tesoro Provincial"/>
    <x v="5"/>
    <x v="5"/>
    <m/>
    <x v="0"/>
    <x v="28"/>
    <n v="11"/>
    <n v="1"/>
    <n v="0"/>
    <n v="0"/>
    <n v="0"/>
    <x v="6"/>
  </r>
  <r>
    <n v="2021"/>
    <x v="28"/>
    <s v="SPP"/>
    <x v="28"/>
    <s v="Administracion Central"/>
    <s v="1 - Gastos corrientes"/>
    <s v="2 - Gastos de consumo"/>
    <x v="0"/>
    <x v="0"/>
    <x v="0"/>
    <x v="0"/>
    <x v="0"/>
    <x v="0"/>
    <x v="0"/>
    <x v="0"/>
    <x v="0"/>
    <x v="0"/>
    <n v="20"/>
    <x v="3"/>
    <n v="23"/>
    <s v="Sistema penal"/>
    <n v="0"/>
    <s v="-"/>
    <n v="1"/>
    <s v="GASTOS EN PERSONAL "/>
    <s v="1.04"/>
    <s v="Asignaciones familiares"/>
    <s v="1.04.00"/>
    <s v="Asignaciones familiares"/>
    <s v="1.04.00.00"/>
    <x v="4"/>
    <n v="10571872"/>
    <s v="00.0.0.999"/>
    <s v="Tesoro Provincial"/>
    <x v="5"/>
    <x v="5"/>
    <m/>
    <x v="0"/>
    <x v="28"/>
    <n v="11"/>
    <n v="1"/>
    <n v="0"/>
    <n v="0"/>
    <n v="0"/>
    <x v="7"/>
  </r>
  <r>
    <n v="2021"/>
    <x v="28"/>
    <s v="SPP"/>
    <x v="28"/>
    <s v="Administracion Central"/>
    <s v="1 - Gastos corrientes"/>
    <s v="2 - Gastos de consumo"/>
    <x v="0"/>
    <x v="0"/>
    <x v="0"/>
    <x v="0"/>
    <x v="0"/>
    <x v="0"/>
    <x v="0"/>
    <x v="0"/>
    <x v="0"/>
    <x v="0"/>
    <n v="20"/>
    <x v="3"/>
    <n v="23"/>
    <s v="Sistema penal"/>
    <n v="0"/>
    <s v="-"/>
    <n v="1"/>
    <s v="GASTOS EN PERSONAL "/>
    <s v="1.05"/>
    <s v="Asistencia social al personal"/>
    <s v="1.05.09"/>
    <s v="Otras asistencias sociales al personal"/>
    <s v="1.05.09.00"/>
    <x v="5"/>
    <n v="69810"/>
    <s v="00.0.0.999"/>
    <s v="Tesoro Provincial"/>
    <x v="5"/>
    <x v="5"/>
    <m/>
    <x v="0"/>
    <x v="28"/>
    <n v="11"/>
    <n v="1"/>
    <n v="0"/>
    <n v="0"/>
    <n v="0"/>
    <x v="8"/>
  </r>
  <r>
    <n v="2021"/>
    <x v="28"/>
    <s v="SPP"/>
    <x v="28"/>
    <s v="Administracion Central"/>
    <s v="1 - Gastos corrientes"/>
    <s v="2 - Gastos de consumo"/>
    <x v="0"/>
    <x v="0"/>
    <x v="0"/>
    <x v="0"/>
    <x v="0"/>
    <x v="0"/>
    <x v="0"/>
    <x v="0"/>
    <x v="0"/>
    <x v="0"/>
    <n v="20"/>
    <x v="3"/>
    <n v="23"/>
    <s v="Sistema penal"/>
    <n v="0"/>
    <s v="-"/>
    <n v="1"/>
    <s v="GASTOS EN PERSONAL "/>
    <s v="1.06"/>
    <s v="Beneficios y compensaciones"/>
    <s v="1.06.00"/>
    <s v="Beneficios y compensaciones"/>
    <s v="1.06.00.00"/>
    <x v="6"/>
    <n v="7180782"/>
    <s v="00.0.0.999"/>
    <s v="Tesoro Provincial"/>
    <x v="5"/>
    <x v="5"/>
    <m/>
    <x v="0"/>
    <x v="28"/>
    <n v="11"/>
    <n v="1"/>
    <n v="0"/>
    <n v="0"/>
    <n v="0"/>
    <x v="9"/>
  </r>
  <r>
    <n v="2021"/>
    <x v="28"/>
    <s v="SPP"/>
    <x v="28"/>
    <s v="Administracion Central"/>
    <s v="1 - Gastos corrientes"/>
    <s v="2 - Gastos de consumo"/>
    <x v="0"/>
    <x v="0"/>
    <x v="0"/>
    <x v="0"/>
    <x v="0"/>
    <x v="0"/>
    <x v="0"/>
    <x v="0"/>
    <x v="0"/>
    <x v="0"/>
    <n v="20"/>
    <x v="3"/>
    <n v="23"/>
    <s v="Sistema penal"/>
    <n v="0"/>
    <s v="-"/>
    <n v="2"/>
    <s v="BIENES DE CONSUMO"/>
    <s v="2.00"/>
    <s v="BIENES DE CONSUMO"/>
    <s v="2.00.00"/>
    <s v="BIENES DE CONSUMO"/>
    <s v="2.00.00.00"/>
    <x v="7"/>
    <n v="67031620"/>
    <s v="00.0.0.999"/>
    <s v="Tesoro Provincial"/>
    <x v="5"/>
    <x v="5"/>
    <m/>
    <x v="0"/>
    <x v="28"/>
    <n v="11"/>
    <n v="1"/>
    <n v="0"/>
    <n v="0"/>
    <n v="0"/>
    <x v="10"/>
  </r>
  <r>
    <n v="2021"/>
    <x v="28"/>
    <s v="SPP"/>
    <x v="28"/>
    <s v="Administracion Central"/>
    <s v="1 - Gastos corrientes"/>
    <s v="2 - Gastos de consumo"/>
    <x v="0"/>
    <x v="0"/>
    <x v="0"/>
    <x v="0"/>
    <x v="0"/>
    <x v="0"/>
    <x v="0"/>
    <x v="0"/>
    <x v="0"/>
    <x v="0"/>
    <n v="20"/>
    <x v="3"/>
    <n v="23"/>
    <s v="Sistema penal"/>
    <n v="0"/>
    <s v="-"/>
    <n v="3"/>
    <s v="SERVICIOS NO PERSONALES"/>
    <s v="3.00"/>
    <s v="SERVICIOS NO PERSONALES"/>
    <s v="3.00.00"/>
    <s v="SERVICIOS NO PERSONALES"/>
    <s v="3.00.00.00"/>
    <x v="8"/>
    <n v="45634074"/>
    <s v="00.0.0.999"/>
    <s v="Tesoro Provincial"/>
    <x v="5"/>
    <x v="5"/>
    <m/>
    <x v="0"/>
    <x v="28"/>
    <n v="11"/>
    <n v="1"/>
    <n v="0"/>
    <n v="0"/>
    <n v="0"/>
    <x v="11"/>
  </r>
  <r>
    <n v="2021"/>
    <x v="28"/>
    <s v="SPP"/>
    <x v="28"/>
    <s v="Administracion Central"/>
    <s v="2 - Gastos de capital"/>
    <s v="1 - Inversión real directa"/>
    <x v="0"/>
    <x v="0"/>
    <x v="0"/>
    <x v="0"/>
    <x v="0"/>
    <x v="0"/>
    <x v="1"/>
    <x v="1"/>
    <x v="0"/>
    <x v="0"/>
    <n v="20"/>
    <x v="3"/>
    <n v="23"/>
    <s v="Sistema penal"/>
    <n v="0"/>
    <s v="-"/>
    <n v="4"/>
    <s v="BIENES DE USO"/>
    <s v="4.03"/>
    <s v="Maquinaria y equipo"/>
    <s v="4.03.00"/>
    <s v="Maquinaria y equipo"/>
    <s v="4.03.00.00"/>
    <x v="9"/>
    <n v="13309110"/>
    <s v="00.0.0.999"/>
    <s v="Tesoro Provincial"/>
    <x v="5"/>
    <x v="5"/>
    <m/>
    <x v="1"/>
    <x v="28"/>
    <n v="11"/>
    <n v="1"/>
    <n v="0"/>
    <n v="1"/>
    <n v="0"/>
    <x v="12"/>
  </r>
  <r>
    <n v="2021"/>
    <x v="29"/>
    <s v="MEFI"/>
    <x v="29"/>
    <s v="Administracion Central"/>
    <s v="1 - Gastos corrientes"/>
    <s v="2 - Gastos de consumo"/>
    <x v="0"/>
    <x v="0"/>
    <x v="0"/>
    <x v="0"/>
    <x v="0"/>
    <x v="0"/>
    <x v="0"/>
    <x v="0"/>
    <x v="0"/>
    <x v="0"/>
    <n v="10"/>
    <x v="0"/>
    <n v="13"/>
    <s v="Dirección superior Ejecutiva"/>
    <n v="0"/>
    <s v="-"/>
    <n v="1"/>
    <s v="GASTOS EN PERSONAL "/>
    <s v="1.01"/>
    <s v="Personal permanente"/>
    <s v="1.01.01"/>
    <s v="Retribuciones del cargo"/>
    <s v="1.01.01.00"/>
    <x v="0"/>
    <n v="152853169"/>
    <s v="00.0.0.999"/>
    <s v="Tesoro Provincial"/>
    <x v="12"/>
    <x v="12"/>
    <m/>
    <x v="0"/>
    <x v="29"/>
    <n v="11"/>
    <n v="1"/>
    <n v="0"/>
    <n v="0"/>
    <n v="0"/>
    <x v="0"/>
  </r>
  <r>
    <n v="2021"/>
    <x v="29"/>
    <s v="MEFI"/>
    <x v="29"/>
    <s v="Administracion Central"/>
    <s v="1 - Gastos corrientes"/>
    <s v="2 - Gastos de consumo"/>
    <x v="0"/>
    <x v="0"/>
    <x v="0"/>
    <x v="0"/>
    <x v="0"/>
    <x v="0"/>
    <x v="0"/>
    <x v="0"/>
    <x v="0"/>
    <x v="0"/>
    <n v="10"/>
    <x v="0"/>
    <n v="13"/>
    <s v="Dirección superior Ejecutiva"/>
    <n v="0"/>
    <s v="-"/>
    <n v="1"/>
    <s v="GASTOS EN PERSONAL "/>
    <s v="1.01"/>
    <s v="Personal permanente"/>
    <s v="1.01.04"/>
    <s v="Sueldo anual complementario"/>
    <s v="1.01.04.00"/>
    <x v="1"/>
    <n v="12776836"/>
    <s v="00.0.0.999"/>
    <s v="Tesoro Provincial"/>
    <x v="12"/>
    <x v="12"/>
    <m/>
    <x v="0"/>
    <x v="29"/>
    <n v="11"/>
    <n v="1"/>
    <n v="0"/>
    <n v="0"/>
    <n v="0"/>
    <x v="1"/>
  </r>
  <r>
    <n v="2021"/>
    <x v="29"/>
    <s v="MEFI"/>
    <x v="29"/>
    <s v="Administracion Central"/>
    <s v="1 - Gastos corrientes"/>
    <s v="2 - Gastos de consumo"/>
    <x v="0"/>
    <x v="0"/>
    <x v="0"/>
    <x v="0"/>
    <x v="0"/>
    <x v="0"/>
    <x v="0"/>
    <x v="0"/>
    <x v="0"/>
    <x v="0"/>
    <n v="10"/>
    <x v="0"/>
    <n v="13"/>
    <s v="Dirección superior Ejecutiva"/>
    <n v="0"/>
    <s v="-"/>
    <n v="1"/>
    <s v="GASTOS EN PERSONAL "/>
    <s v="1.01"/>
    <s v="Personal permanente"/>
    <s v="1.01.06"/>
    <s v="Contribuciones patronales"/>
    <s v="1.01.06.00"/>
    <x v="2"/>
    <n v="34500593"/>
    <s v="00.0.0.999"/>
    <s v="Tesoro Provincial"/>
    <x v="12"/>
    <x v="12"/>
    <m/>
    <x v="0"/>
    <x v="29"/>
    <n v="11"/>
    <n v="1"/>
    <n v="0"/>
    <n v="0"/>
    <n v="0"/>
    <x v="2"/>
  </r>
  <r>
    <n v="2021"/>
    <x v="29"/>
    <s v="MEFI"/>
    <x v="29"/>
    <s v="Administracion Central"/>
    <s v="1 - Gastos corrientes"/>
    <s v="2 - Gastos de consumo"/>
    <x v="0"/>
    <x v="0"/>
    <x v="0"/>
    <x v="0"/>
    <x v="0"/>
    <x v="0"/>
    <x v="0"/>
    <x v="0"/>
    <x v="0"/>
    <x v="0"/>
    <n v="10"/>
    <x v="0"/>
    <n v="13"/>
    <s v="Dirección superior Ejecutiva"/>
    <n v="0"/>
    <s v="-"/>
    <n v="1"/>
    <s v="GASTOS EN PERSONAL "/>
    <s v="1.01"/>
    <s v="Personal permanente"/>
    <s v="1.01.07"/>
    <s v="Complementos"/>
    <s v="1.01.07.00"/>
    <x v="3"/>
    <n v="1725314"/>
    <s v="00.0.0.999"/>
    <s v="Tesoro Provincial"/>
    <x v="12"/>
    <x v="12"/>
    <m/>
    <x v="0"/>
    <x v="29"/>
    <n v="11"/>
    <n v="1"/>
    <n v="0"/>
    <n v="0"/>
    <n v="0"/>
    <x v="3"/>
  </r>
  <r>
    <n v="2021"/>
    <x v="29"/>
    <s v="MEFI"/>
    <x v="29"/>
    <s v="Administracion Central"/>
    <s v="1 - Gastos corrientes"/>
    <s v="2 - Gastos de consumo"/>
    <x v="0"/>
    <x v="0"/>
    <x v="0"/>
    <x v="0"/>
    <x v="0"/>
    <x v="0"/>
    <x v="0"/>
    <x v="0"/>
    <x v="0"/>
    <x v="0"/>
    <n v="10"/>
    <x v="0"/>
    <n v="13"/>
    <s v="Dirección superior Ejecutiva"/>
    <n v="0"/>
    <s v="-"/>
    <n v="1"/>
    <s v="GASTOS EN PERSONAL "/>
    <s v="1.02"/>
    <s v="Personal temporario"/>
    <s v="1.02.01"/>
    <s v="Retribuciones del cargo"/>
    <s v="1.02.01.00"/>
    <x v="0"/>
    <n v="1085120"/>
    <s v="00.0.0.999"/>
    <s v="Tesoro Provincial"/>
    <x v="12"/>
    <x v="12"/>
    <m/>
    <x v="0"/>
    <x v="29"/>
    <n v="11"/>
    <n v="1"/>
    <n v="0"/>
    <n v="0"/>
    <n v="0"/>
    <x v="4"/>
  </r>
  <r>
    <n v="2021"/>
    <x v="29"/>
    <s v="MEFI"/>
    <x v="29"/>
    <s v="Administracion Central"/>
    <s v="1 - Gastos corrientes"/>
    <s v="2 - Gastos de consumo"/>
    <x v="0"/>
    <x v="0"/>
    <x v="0"/>
    <x v="0"/>
    <x v="0"/>
    <x v="0"/>
    <x v="0"/>
    <x v="0"/>
    <x v="0"/>
    <x v="0"/>
    <n v="10"/>
    <x v="0"/>
    <n v="13"/>
    <s v="Dirección superior Ejecutiva"/>
    <n v="0"/>
    <s v="-"/>
    <n v="1"/>
    <s v="GASTOS EN PERSONAL "/>
    <s v="1.02"/>
    <s v="Personal temporario"/>
    <s v="1.02.03"/>
    <s v="Sueldo anual complementario"/>
    <s v="1.02.03.00"/>
    <x v="1"/>
    <n v="78718"/>
    <s v="00.0.0.999"/>
    <s v="Tesoro Provincial"/>
    <x v="12"/>
    <x v="12"/>
    <m/>
    <x v="0"/>
    <x v="29"/>
    <n v="11"/>
    <n v="1"/>
    <n v="0"/>
    <n v="0"/>
    <n v="0"/>
    <x v="5"/>
  </r>
  <r>
    <n v="2021"/>
    <x v="29"/>
    <s v="MEFI"/>
    <x v="29"/>
    <s v="Administracion Central"/>
    <s v="1 - Gastos corrientes"/>
    <s v="2 - Gastos de consumo"/>
    <x v="0"/>
    <x v="0"/>
    <x v="0"/>
    <x v="0"/>
    <x v="0"/>
    <x v="0"/>
    <x v="0"/>
    <x v="0"/>
    <x v="0"/>
    <x v="0"/>
    <n v="10"/>
    <x v="0"/>
    <n v="13"/>
    <s v="Dirección superior Ejecutiva"/>
    <n v="0"/>
    <s v="-"/>
    <n v="1"/>
    <s v="GASTOS EN PERSONAL "/>
    <s v="1.02"/>
    <s v="Personal temporario"/>
    <s v="1.02.05"/>
    <s v="Contribuciones patronales"/>
    <s v="1.02.05.00"/>
    <x v="2"/>
    <n v="259294"/>
    <s v="00.0.0.999"/>
    <s v="Tesoro Provincial"/>
    <x v="12"/>
    <x v="12"/>
    <m/>
    <x v="0"/>
    <x v="29"/>
    <n v="11"/>
    <n v="1"/>
    <n v="0"/>
    <n v="0"/>
    <n v="0"/>
    <x v="6"/>
  </r>
  <r>
    <n v="2021"/>
    <x v="29"/>
    <s v="MEFI"/>
    <x v="29"/>
    <s v="Administracion Central"/>
    <s v="1 - Gastos corrientes"/>
    <s v="2 - Gastos de consumo"/>
    <x v="0"/>
    <x v="0"/>
    <x v="0"/>
    <x v="0"/>
    <x v="0"/>
    <x v="0"/>
    <x v="0"/>
    <x v="0"/>
    <x v="0"/>
    <x v="0"/>
    <n v="10"/>
    <x v="0"/>
    <n v="13"/>
    <s v="Dirección superior Ejecutiva"/>
    <n v="0"/>
    <s v="-"/>
    <n v="1"/>
    <s v="GASTOS EN PERSONAL "/>
    <s v="1.04"/>
    <s v="Asignaciones familiares"/>
    <s v="1.04.00"/>
    <s v="Asignaciones familiares"/>
    <s v="1.04.00.00"/>
    <x v="4"/>
    <n v="6029194"/>
    <s v="00.0.0.999"/>
    <s v="Tesoro Provincial"/>
    <x v="12"/>
    <x v="12"/>
    <m/>
    <x v="0"/>
    <x v="29"/>
    <n v="11"/>
    <n v="1"/>
    <n v="0"/>
    <n v="0"/>
    <n v="0"/>
    <x v="7"/>
  </r>
  <r>
    <n v="2021"/>
    <x v="29"/>
    <s v="MEFI"/>
    <x v="29"/>
    <s v="Administracion Central"/>
    <s v="1 - Gastos corrientes"/>
    <s v="2 - Gastos de consumo"/>
    <x v="0"/>
    <x v="0"/>
    <x v="0"/>
    <x v="0"/>
    <x v="0"/>
    <x v="0"/>
    <x v="0"/>
    <x v="0"/>
    <x v="0"/>
    <x v="0"/>
    <n v="10"/>
    <x v="0"/>
    <n v="13"/>
    <s v="Dirección superior Ejecutiva"/>
    <n v="0"/>
    <s v="-"/>
    <n v="1"/>
    <s v="GASTOS EN PERSONAL "/>
    <s v="1.06"/>
    <s v="Beneficios y compensaciones"/>
    <s v="1.06.00"/>
    <s v="Beneficios y compensaciones"/>
    <s v="1.06.00.00"/>
    <x v="6"/>
    <n v="615861"/>
    <s v="00.0.0.999"/>
    <s v="Tesoro Provincial"/>
    <x v="12"/>
    <x v="12"/>
    <m/>
    <x v="0"/>
    <x v="29"/>
    <n v="11"/>
    <n v="1"/>
    <n v="0"/>
    <n v="0"/>
    <n v="0"/>
    <x v="9"/>
  </r>
  <r>
    <n v="2021"/>
    <x v="29"/>
    <s v="MEFI"/>
    <x v="29"/>
    <s v="Administracion Central"/>
    <s v="1 - Gastos corrientes"/>
    <s v="2 - Gastos de consumo"/>
    <x v="0"/>
    <x v="0"/>
    <x v="0"/>
    <x v="0"/>
    <x v="0"/>
    <x v="0"/>
    <x v="0"/>
    <x v="0"/>
    <x v="0"/>
    <x v="0"/>
    <n v="10"/>
    <x v="0"/>
    <n v="13"/>
    <s v="Dirección superior Ejecutiva"/>
    <n v="0"/>
    <s v="-"/>
    <n v="2"/>
    <s v="BIENES DE CONSUMO"/>
    <s v="2.00"/>
    <s v="BIENES DE CONSUMO"/>
    <s v="2.00.00"/>
    <s v="BIENES DE CONSUMO"/>
    <s v="2.00.00.00"/>
    <x v="7"/>
    <n v="5373933"/>
    <s v="00.0.0.999"/>
    <s v="Tesoro Provincial"/>
    <x v="12"/>
    <x v="12"/>
    <m/>
    <x v="0"/>
    <x v="29"/>
    <n v="11"/>
    <n v="1"/>
    <n v="0"/>
    <n v="0"/>
    <n v="0"/>
    <x v="10"/>
  </r>
  <r>
    <n v="2021"/>
    <x v="29"/>
    <s v="MEFI"/>
    <x v="29"/>
    <s v="Administracion Central"/>
    <s v="1 - Gastos corrientes"/>
    <s v="2 - Gastos de consumo"/>
    <x v="0"/>
    <x v="0"/>
    <x v="0"/>
    <x v="0"/>
    <x v="0"/>
    <x v="0"/>
    <x v="0"/>
    <x v="0"/>
    <x v="0"/>
    <x v="0"/>
    <n v="10"/>
    <x v="0"/>
    <n v="13"/>
    <s v="Dirección superior Ejecutiva"/>
    <n v="0"/>
    <s v="-"/>
    <n v="3"/>
    <s v="SERVICIOS NO PERSONALES"/>
    <s v="3.00"/>
    <s v="SERVICIOS NO PERSONALES"/>
    <s v="3.00.00"/>
    <s v="SERVICIOS NO PERSONALES"/>
    <s v="3.00.00.00"/>
    <x v="8"/>
    <n v="240016474"/>
    <s v="00.0.0.999"/>
    <s v="Tesoro Provincial"/>
    <x v="12"/>
    <x v="12"/>
    <m/>
    <x v="0"/>
    <x v="29"/>
    <n v="11"/>
    <n v="1"/>
    <n v="0"/>
    <n v="0"/>
    <n v="0"/>
    <x v="11"/>
  </r>
  <r>
    <n v="2021"/>
    <x v="29"/>
    <s v="MEFI"/>
    <x v="29"/>
    <s v="Administracion Central"/>
    <s v="2 - Gastos de capital"/>
    <s v="1 - Inversión real directa"/>
    <x v="0"/>
    <x v="0"/>
    <x v="0"/>
    <x v="0"/>
    <x v="0"/>
    <x v="0"/>
    <x v="1"/>
    <x v="1"/>
    <x v="0"/>
    <x v="0"/>
    <n v="10"/>
    <x v="0"/>
    <n v="13"/>
    <s v="Dirección superior Ejecutiva"/>
    <n v="0"/>
    <s v="-"/>
    <n v="4"/>
    <s v="BIENES DE USO"/>
    <s v="4.03"/>
    <s v="Maquinaria y equipo"/>
    <s v="4.03.00"/>
    <s v="Maquinaria y equipo"/>
    <s v="4.03.00.00"/>
    <x v="9"/>
    <n v="16826648"/>
    <s v="00.0.0.999"/>
    <s v="Tesoro Provincial"/>
    <x v="12"/>
    <x v="12"/>
    <m/>
    <x v="1"/>
    <x v="29"/>
    <n v="11"/>
    <n v="1"/>
    <n v="0"/>
    <n v="1"/>
    <n v="0"/>
    <x v="12"/>
  </r>
  <r>
    <n v="2021"/>
    <x v="29"/>
    <s v="MEFI"/>
    <x v="29"/>
    <s v="Administracion Central"/>
    <s v="2 - Gastos de capital"/>
    <s v="1 - Inversión real directa"/>
    <x v="0"/>
    <x v="0"/>
    <x v="0"/>
    <x v="0"/>
    <x v="0"/>
    <x v="0"/>
    <x v="2"/>
    <x v="2"/>
    <x v="0"/>
    <x v="8"/>
    <n v="10"/>
    <x v="0"/>
    <n v="13"/>
    <s v="Dirección superior Ejecutiva"/>
    <n v="0"/>
    <s v="-"/>
    <n v="4"/>
    <s v="BIENES DE USO"/>
    <s v="4.05"/>
    <s v="Libros, revistas y otros elementos coleccionables"/>
    <s v="4.05.00"/>
    <s v="Libros, revistas y otros elementos coleccionables"/>
    <s v="4.05.00.00"/>
    <x v="27"/>
    <n v="150000"/>
    <s v="00.0.0.999"/>
    <s v="Tesoro Provincial"/>
    <x v="12"/>
    <x v="12"/>
    <m/>
    <x v="51"/>
    <x v="29"/>
    <n v="11"/>
    <n v="1"/>
    <n v="0"/>
    <n v="2"/>
    <n v="0"/>
    <x v="31"/>
  </r>
  <r>
    <n v="2021"/>
    <x v="29"/>
    <s v="MEFI"/>
    <x v="29"/>
    <s v="Administracion Central"/>
    <s v="2 - Gastos de capital"/>
    <s v="1 - Inversión real directa"/>
    <x v="0"/>
    <x v="0"/>
    <x v="0"/>
    <x v="0"/>
    <x v="0"/>
    <x v="0"/>
    <x v="5"/>
    <x v="8"/>
    <x v="0"/>
    <x v="8"/>
    <n v="10"/>
    <x v="0"/>
    <n v="13"/>
    <s v="Dirección superior Ejecutiva"/>
    <n v="0"/>
    <s v="-"/>
    <n v="4"/>
    <s v="BIENES DE USO"/>
    <s v="4.08"/>
    <s v="Activos intangibles"/>
    <s v="4.08.00"/>
    <s v="Activos intangibles"/>
    <s v="4.08.00.00"/>
    <x v="52"/>
    <n v="250000"/>
    <s v="00.0.0.999"/>
    <s v="Tesoro Provincial"/>
    <x v="12"/>
    <x v="12"/>
    <m/>
    <x v="76"/>
    <x v="29"/>
    <n v="11"/>
    <n v="1"/>
    <n v="0"/>
    <n v="3"/>
    <n v="0"/>
    <x v="57"/>
  </r>
  <r>
    <n v="2021"/>
    <x v="29"/>
    <s v="MEFI"/>
    <x v="29"/>
    <s v="Administracion Central"/>
    <s v="1 - Gastos corrientes"/>
    <s v="7 - Transferencias corrientes"/>
    <x v="0"/>
    <x v="0"/>
    <x v="0"/>
    <x v="0"/>
    <x v="0"/>
    <x v="0"/>
    <x v="0"/>
    <x v="0"/>
    <x v="0"/>
    <x v="0"/>
    <n v="10"/>
    <x v="0"/>
    <n v="13"/>
    <s v="Dirección superior Ejecutiva"/>
    <n v="0"/>
    <s v="-"/>
    <n v="5"/>
    <s v="TRANSFERENCIAS"/>
    <s v="5.03"/>
    <s v="Transferencias al Sector Público Nacional para financiar gastos corrientes"/>
    <s v="5.03.04"/>
    <s v="A otras instituciones públicas nacionales"/>
    <s v="5.03.04.05"/>
    <x v="55"/>
    <n v="809315"/>
    <s v="00.0.0.999"/>
    <s v="Tesoro Provincial"/>
    <x v="12"/>
    <x v="12"/>
    <m/>
    <x v="0"/>
    <x v="29"/>
    <n v="11"/>
    <n v="1"/>
    <n v="0"/>
    <n v="0"/>
    <n v="0"/>
    <x v="60"/>
  </r>
  <r>
    <n v="2021"/>
    <x v="29"/>
    <s v="MEFI"/>
    <x v="29"/>
    <s v="Administracion Central"/>
    <s v="1 - Gastos corrientes"/>
    <s v="7 - Transferencias corrientes"/>
    <x v="0"/>
    <x v="0"/>
    <x v="0"/>
    <x v="0"/>
    <x v="0"/>
    <x v="0"/>
    <x v="0"/>
    <x v="0"/>
    <x v="0"/>
    <x v="0"/>
    <n v="10"/>
    <x v="0"/>
    <n v="13"/>
    <s v="Dirección superior Ejecutiva"/>
    <n v="0"/>
    <s v="-"/>
    <n v="5"/>
    <s v="TRANSFERENCIAS"/>
    <s v="5.03"/>
    <s v="Transferencias al Sector Público Nacional para financiar gastos corrientes"/>
    <s v="5.03.04"/>
    <s v="A otras instituciones públicas nacionales"/>
    <s v="5.03.04.07"/>
    <x v="56"/>
    <n v="244667"/>
    <s v="00.0.0.999"/>
    <s v="Tesoro Provincial"/>
    <x v="12"/>
    <x v="12"/>
    <m/>
    <x v="0"/>
    <x v="29"/>
    <n v="11"/>
    <n v="1"/>
    <n v="0"/>
    <n v="0"/>
    <n v="0"/>
    <x v="61"/>
  </r>
  <r>
    <n v="2021"/>
    <x v="29"/>
    <s v="MEFI"/>
    <x v="29"/>
    <s v="Administracion Central"/>
    <s v="1 - Gastos corrientes"/>
    <s v="7 - Transferencias corrientes"/>
    <x v="0"/>
    <x v="0"/>
    <x v="0"/>
    <x v="0"/>
    <x v="0"/>
    <x v="0"/>
    <x v="0"/>
    <x v="0"/>
    <x v="0"/>
    <x v="0"/>
    <n v="10"/>
    <x v="0"/>
    <n v="13"/>
    <s v="Dirección superior Ejecutiva"/>
    <n v="0"/>
    <s v="-"/>
    <n v="5"/>
    <s v="TRANSFERENCIAS"/>
    <s v="5.03"/>
    <s v="Transferencias al Sector Público Nacional para financiar gastos corrientes"/>
    <s v="5.03.04"/>
    <s v="A otras instituciones públicas nacionales"/>
    <s v="5.03.04.09"/>
    <x v="57"/>
    <n v="163952"/>
    <s v="00.0.0.999"/>
    <s v="Tesoro Provincial"/>
    <x v="12"/>
    <x v="12"/>
    <m/>
    <x v="0"/>
    <x v="29"/>
    <n v="11"/>
    <n v="1"/>
    <n v="0"/>
    <n v="0"/>
    <n v="0"/>
    <x v="62"/>
  </r>
  <r>
    <n v="2021"/>
    <x v="29"/>
    <s v="MEFI"/>
    <x v="29"/>
    <s v="Administracion Central"/>
    <s v="1 - Gastos corrientes"/>
    <s v="2 - Gastos de consumo"/>
    <x v="0"/>
    <x v="0"/>
    <x v="27"/>
    <x v="27"/>
    <x v="0"/>
    <x v="0"/>
    <x v="0"/>
    <x v="0"/>
    <x v="0"/>
    <x v="0"/>
    <n v="10"/>
    <x v="0"/>
    <n v="13"/>
    <s v="Dirección superior Ejecutiva"/>
    <n v="0"/>
    <s v="-"/>
    <n v="2"/>
    <s v="BIENES DE CONSUMO"/>
    <s v="2.00"/>
    <s v="BIENES DE CONSUMO"/>
    <s v="2.00.00"/>
    <s v="BIENES DE CONSUMO"/>
    <s v="2.00.00.00"/>
    <x v="7"/>
    <n v="400000"/>
    <s v="00.0.0.999"/>
    <s v="Tesoro Provincial"/>
    <x v="12"/>
    <x v="12"/>
    <m/>
    <x v="48"/>
    <x v="29"/>
    <n v="11"/>
    <n v="60"/>
    <n v="0"/>
    <n v="0"/>
    <n v="0"/>
    <x v="10"/>
  </r>
  <r>
    <n v="2021"/>
    <x v="29"/>
    <s v="MEFI"/>
    <x v="29"/>
    <s v="Administracion Central"/>
    <s v="1 - Gastos corrientes"/>
    <s v="2 - Gastos de consumo"/>
    <x v="0"/>
    <x v="0"/>
    <x v="27"/>
    <x v="27"/>
    <x v="0"/>
    <x v="0"/>
    <x v="0"/>
    <x v="0"/>
    <x v="0"/>
    <x v="0"/>
    <n v="10"/>
    <x v="0"/>
    <n v="13"/>
    <s v="Dirección superior Ejecutiva"/>
    <n v="0"/>
    <s v="-"/>
    <n v="3"/>
    <s v="SERVICIOS NO PERSONALES"/>
    <s v="3.00"/>
    <s v="SERVICIOS NO PERSONALES"/>
    <s v="3.00.00"/>
    <s v="SERVICIOS NO PERSONALES"/>
    <s v="3.00.00.00"/>
    <x v="8"/>
    <n v="1600000"/>
    <s v="00.0.0.999"/>
    <s v="Tesoro Provincial"/>
    <x v="12"/>
    <x v="12"/>
    <m/>
    <x v="48"/>
    <x v="29"/>
    <n v="11"/>
    <n v="60"/>
    <n v="0"/>
    <n v="0"/>
    <n v="0"/>
    <x v="11"/>
  </r>
  <r>
    <n v="2021"/>
    <x v="29"/>
    <s v="MEFI"/>
    <x v="29"/>
    <s v="Administracion Central"/>
    <s v="1 - Gastos corrientes"/>
    <s v="2 - Gastos de consumo"/>
    <x v="0"/>
    <x v="0"/>
    <x v="32"/>
    <x v="52"/>
    <x v="0"/>
    <x v="0"/>
    <x v="0"/>
    <x v="0"/>
    <x v="0"/>
    <x v="0"/>
    <n v="10"/>
    <x v="0"/>
    <n v="13"/>
    <s v="Dirección superior Ejecutiva"/>
    <n v="0"/>
    <s v="-"/>
    <n v="3"/>
    <s v="SERVICIOS NO PERSONALES"/>
    <s v="3.00"/>
    <s v="SERVICIOS NO PERSONALES"/>
    <s v="3.00.00"/>
    <s v="SERVICIOS NO PERSONALES"/>
    <s v="3.00.00.00"/>
    <x v="8"/>
    <n v="5000000"/>
    <s v="00.0.0.999"/>
    <s v="Tesoro Provincial"/>
    <x v="12"/>
    <x v="12"/>
    <m/>
    <x v="81"/>
    <x v="29"/>
    <n v="11"/>
    <n v="81"/>
    <n v="0"/>
    <n v="0"/>
    <n v="0"/>
    <x v="11"/>
  </r>
  <r>
    <n v="2021"/>
    <x v="29"/>
    <s v="MEFI"/>
    <x v="29"/>
    <s v="Administracion Central"/>
    <s v="2 - Gastos de capital"/>
    <s v="1 - Inversión real directa"/>
    <x v="0"/>
    <x v="0"/>
    <x v="32"/>
    <x v="52"/>
    <x v="0"/>
    <x v="0"/>
    <x v="0"/>
    <x v="0"/>
    <x v="0"/>
    <x v="0"/>
    <n v="10"/>
    <x v="0"/>
    <n v="13"/>
    <s v="Dirección superior Ejecutiva"/>
    <n v="0"/>
    <s v="-"/>
    <n v="4"/>
    <s v="BIENES DE USO"/>
    <s v="4.03"/>
    <s v="Maquinaria y equipo"/>
    <s v="4.03.00"/>
    <s v="Maquinaria y equipo"/>
    <s v="4.03.00.00"/>
    <x v="9"/>
    <n v="30000000"/>
    <s v="00.0.0.999"/>
    <s v="Tesoro Provincial"/>
    <x v="12"/>
    <x v="12"/>
    <m/>
    <x v="81"/>
    <x v="29"/>
    <n v="11"/>
    <n v="81"/>
    <n v="0"/>
    <n v="0"/>
    <n v="0"/>
    <x v="12"/>
  </r>
  <r>
    <n v="2021"/>
    <x v="29"/>
    <s v="MEFI"/>
    <x v="29"/>
    <s v="Administracion Central"/>
    <s v="2 - Gastos de capital"/>
    <s v="1 - Inversión real directa"/>
    <x v="0"/>
    <x v="0"/>
    <x v="32"/>
    <x v="52"/>
    <x v="0"/>
    <x v="0"/>
    <x v="0"/>
    <x v="0"/>
    <x v="0"/>
    <x v="0"/>
    <n v="10"/>
    <x v="0"/>
    <n v="13"/>
    <s v="Dirección superior Ejecutiva"/>
    <n v="0"/>
    <s v="-"/>
    <n v="4"/>
    <s v="BIENES DE USO"/>
    <s v="4.08"/>
    <s v="Activos intangibles"/>
    <s v="4.08.00"/>
    <s v="Activos intangibles"/>
    <s v="4.08.00.00"/>
    <x v="52"/>
    <n v="5000000"/>
    <s v="00.0.0.999"/>
    <s v="Tesoro Provincial"/>
    <x v="12"/>
    <x v="12"/>
    <m/>
    <x v="81"/>
    <x v="29"/>
    <n v="11"/>
    <n v="81"/>
    <n v="0"/>
    <n v="0"/>
    <n v="0"/>
    <x v="57"/>
  </r>
  <r>
    <n v="2021"/>
    <x v="30"/>
    <s v="CAP"/>
    <x v="30"/>
    <s v="Administracion Central"/>
    <s v="1 - Gastos corrientes"/>
    <s v="2 - Gastos de consumo"/>
    <x v="0"/>
    <x v="0"/>
    <x v="0"/>
    <x v="0"/>
    <x v="0"/>
    <x v="0"/>
    <x v="0"/>
    <x v="0"/>
    <x v="0"/>
    <x v="0"/>
    <n v="40"/>
    <x v="1"/>
    <n v="45"/>
    <s v="Agricultura"/>
    <n v="0"/>
    <s v="-"/>
    <n v="1"/>
    <s v="GASTOS EN PERSONAL "/>
    <s v="1.01"/>
    <s v="Personal permanente"/>
    <s v="1.01.01"/>
    <s v="Retribuciones del cargo"/>
    <s v="1.01.01.00"/>
    <x v="0"/>
    <n v="156574886.19999999"/>
    <s v="00.0.0.999"/>
    <s v="Tesoro Provincial"/>
    <x v="13"/>
    <x v="13"/>
    <m/>
    <x v="0"/>
    <x v="30"/>
    <n v="11"/>
    <n v="1"/>
    <n v="0"/>
    <n v="0"/>
    <n v="0"/>
    <x v="0"/>
  </r>
  <r>
    <n v="2021"/>
    <x v="30"/>
    <s v="CAP"/>
    <x v="30"/>
    <s v="Administracion Central"/>
    <s v="1 - Gastos corrientes"/>
    <s v="2 - Gastos de consumo"/>
    <x v="0"/>
    <x v="0"/>
    <x v="0"/>
    <x v="0"/>
    <x v="0"/>
    <x v="0"/>
    <x v="0"/>
    <x v="0"/>
    <x v="0"/>
    <x v="0"/>
    <n v="40"/>
    <x v="1"/>
    <n v="45"/>
    <s v="Agricultura"/>
    <n v="0"/>
    <s v="-"/>
    <n v="1"/>
    <s v="GASTOS EN PERSONAL "/>
    <s v="1.01"/>
    <s v="Personal permanente"/>
    <s v="1.01.04"/>
    <s v="Sueldo anual complementario"/>
    <s v="1.01.04.00"/>
    <x v="1"/>
    <n v="13087931.439999999"/>
    <s v="00.0.0.999"/>
    <s v="Tesoro Provincial"/>
    <x v="13"/>
    <x v="13"/>
    <m/>
    <x v="0"/>
    <x v="30"/>
    <n v="11"/>
    <n v="1"/>
    <n v="0"/>
    <n v="0"/>
    <n v="0"/>
    <x v="1"/>
  </r>
  <r>
    <n v="2021"/>
    <x v="30"/>
    <s v="CAP"/>
    <x v="30"/>
    <s v="Administracion Central"/>
    <s v="1 - Gastos corrientes"/>
    <s v="2 - Gastos de consumo"/>
    <x v="0"/>
    <x v="0"/>
    <x v="0"/>
    <x v="0"/>
    <x v="0"/>
    <x v="0"/>
    <x v="0"/>
    <x v="0"/>
    <x v="0"/>
    <x v="0"/>
    <n v="40"/>
    <x v="1"/>
    <n v="45"/>
    <s v="Agricultura"/>
    <n v="0"/>
    <s v="-"/>
    <n v="1"/>
    <s v="GASTOS EN PERSONAL "/>
    <s v="1.01"/>
    <s v="Personal permanente"/>
    <s v="1.01.06"/>
    <s v="Contribuciones patronales"/>
    <s v="1.01.06.00"/>
    <x v="2"/>
    <n v="37896025.960000001"/>
    <s v="00.0.0.999"/>
    <s v="Tesoro Provincial"/>
    <x v="13"/>
    <x v="13"/>
    <m/>
    <x v="0"/>
    <x v="30"/>
    <n v="11"/>
    <n v="1"/>
    <n v="0"/>
    <n v="0"/>
    <n v="0"/>
    <x v="2"/>
  </r>
  <r>
    <n v="2021"/>
    <x v="30"/>
    <s v="CAP"/>
    <x v="30"/>
    <s v="Administracion Central"/>
    <s v="1 - Gastos corrientes"/>
    <s v="2 - Gastos de consumo"/>
    <x v="0"/>
    <x v="0"/>
    <x v="0"/>
    <x v="0"/>
    <x v="0"/>
    <x v="0"/>
    <x v="0"/>
    <x v="0"/>
    <x v="0"/>
    <x v="0"/>
    <n v="40"/>
    <x v="1"/>
    <n v="45"/>
    <s v="Agricultura"/>
    <n v="0"/>
    <s v="-"/>
    <n v="1"/>
    <s v="GASTOS EN PERSONAL "/>
    <s v="1.01"/>
    <s v="Personal permanente"/>
    <s v="1.01.07"/>
    <s v="Complementos"/>
    <s v="1.01.07.00"/>
    <x v="3"/>
    <n v="657473.72"/>
    <s v="00.0.0.999"/>
    <s v="Tesoro Provincial"/>
    <x v="13"/>
    <x v="13"/>
    <m/>
    <x v="0"/>
    <x v="30"/>
    <n v="11"/>
    <n v="1"/>
    <n v="0"/>
    <n v="0"/>
    <n v="0"/>
    <x v="3"/>
  </r>
  <r>
    <n v="2021"/>
    <x v="30"/>
    <s v="CAP"/>
    <x v="30"/>
    <s v="Administracion Central"/>
    <s v="1 - Gastos corrientes"/>
    <s v="2 - Gastos de consumo"/>
    <x v="0"/>
    <x v="0"/>
    <x v="0"/>
    <x v="0"/>
    <x v="0"/>
    <x v="0"/>
    <x v="0"/>
    <x v="0"/>
    <x v="0"/>
    <x v="0"/>
    <n v="40"/>
    <x v="1"/>
    <n v="45"/>
    <s v="Agricultura"/>
    <n v="0"/>
    <s v="-"/>
    <n v="1"/>
    <s v="GASTOS EN PERSONAL "/>
    <s v="1.04"/>
    <s v="Asignaciones familiares"/>
    <s v="1.04.00"/>
    <s v="Asignaciones familiares"/>
    <s v="1.04.00.00"/>
    <x v="4"/>
    <n v="6814297.7999999998"/>
    <s v="00.0.0.999"/>
    <s v="Tesoro Provincial"/>
    <x v="13"/>
    <x v="13"/>
    <m/>
    <x v="0"/>
    <x v="30"/>
    <n v="11"/>
    <n v="1"/>
    <n v="0"/>
    <n v="0"/>
    <n v="0"/>
    <x v="7"/>
  </r>
  <r>
    <n v="2021"/>
    <x v="30"/>
    <s v="CAP"/>
    <x v="30"/>
    <s v="Administracion Central"/>
    <s v="1 - Gastos corrientes"/>
    <s v="2 - Gastos de consumo"/>
    <x v="0"/>
    <x v="0"/>
    <x v="0"/>
    <x v="0"/>
    <x v="0"/>
    <x v="0"/>
    <x v="0"/>
    <x v="0"/>
    <x v="0"/>
    <x v="0"/>
    <n v="40"/>
    <x v="1"/>
    <n v="45"/>
    <s v="Agricultura"/>
    <n v="0"/>
    <s v="-"/>
    <n v="1"/>
    <s v="GASTOS EN PERSONAL "/>
    <s v="1.06"/>
    <s v="Beneficios y compensaciones"/>
    <s v="1.06.00"/>
    <s v="Beneficios y compensaciones"/>
    <s v="1.06.00.00"/>
    <x v="6"/>
    <n v="542015"/>
    <s v="00.0.0.999"/>
    <s v="Tesoro Provincial"/>
    <x v="13"/>
    <x v="13"/>
    <m/>
    <x v="0"/>
    <x v="30"/>
    <n v="11"/>
    <n v="1"/>
    <n v="0"/>
    <n v="0"/>
    <n v="0"/>
    <x v="9"/>
  </r>
  <r>
    <n v="2021"/>
    <x v="30"/>
    <s v="CAP"/>
    <x v="30"/>
    <s v="Administracion Central"/>
    <s v="1 - Gastos corrientes"/>
    <s v="2 - Gastos de consumo"/>
    <x v="0"/>
    <x v="0"/>
    <x v="0"/>
    <x v="0"/>
    <x v="0"/>
    <x v="0"/>
    <x v="0"/>
    <x v="0"/>
    <x v="0"/>
    <x v="0"/>
    <n v="40"/>
    <x v="1"/>
    <n v="45"/>
    <s v="Agricultura"/>
    <n v="0"/>
    <s v="-"/>
    <n v="2"/>
    <s v="BIENES DE CONSUMO"/>
    <s v="2.00"/>
    <s v="BIENES DE CONSUMO"/>
    <s v="2.00.00"/>
    <s v="BIENES DE CONSUMO"/>
    <s v="2.00.00.00"/>
    <x v="7"/>
    <n v="12557025"/>
    <s v="00.0.0.999"/>
    <s v="Tesoro Provincial"/>
    <x v="13"/>
    <x v="13"/>
    <m/>
    <x v="0"/>
    <x v="30"/>
    <n v="11"/>
    <n v="1"/>
    <n v="0"/>
    <n v="0"/>
    <n v="0"/>
    <x v="10"/>
  </r>
  <r>
    <n v="2021"/>
    <x v="30"/>
    <s v="CAP"/>
    <x v="30"/>
    <s v="Administracion Central"/>
    <s v="1 - Gastos corrientes"/>
    <s v="2 - Gastos de consumo"/>
    <x v="0"/>
    <x v="0"/>
    <x v="0"/>
    <x v="0"/>
    <x v="0"/>
    <x v="0"/>
    <x v="0"/>
    <x v="0"/>
    <x v="0"/>
    <x v="0"/>
    <n v="40"/>
    <x v="1"/>
    <n v="45"/>
    <s v="Agricultura"/>
    <n v="0"/>
    <s v="-"/>
    <n v="3"/>
    <s v="SERVICIOS NO PERSONALES"/>
    <s v="3.00"/>
    <s v="SERVICIOS NO PERSONALES"/>
    <s v="3.00.00"/>
    <s v="SERVICIOS NO PERSONALES"/>
    <s v="3.00.00.00"/>
    <x v="8"/>
    <n v="12557025"/>
    <s v="00.0.0.999"/>
    <s v="Tesoro Provincial"/>
    <x v="13"/>
    <x v="13"/>
    <m/>
    <x v="0"/>
    <x v="30"/>
    <n v="11"/>
    <n v="1"/>
    <n v="0"/>
    <n v="0"/>
    <n v="0"/>
    <x v="11"/>
  </r>
  <r>
    <n v="2021"/>
    <x v="30"/>
    <s v="CAP"/>
    <x v="30"/>
    <s v="Administracion Central"/>
    <s v="2 - Gastos de capital"/>
    <s v="1 - Inversión real directa"/>
    <x v="0"/>
    <x v="0"/>
    <x v="0"/>
    <x v="0"/>
    <x v="0"/>
    <x v="0"/>
    <x v="6"/>
    <x v="9"/>
    <x v="1"/>
    <x v="24"/>
    <n v="40"/>
    <x v="1"/>
    <n v="45"/>
    <s v="Agricultura"/>
    <n v="0"/>
    <s v="-"/>
    <n v="4"/>
    <s v="BIENES DE USO"/>
    <s v="4.02"/>
    <s v="Construcciones"/>
    <s v="4.02.00"/>
    <s v="Construcciones"/>
    <s v="4.02.00.00"/>
    <x v="50"/>
    <n v="1350000"/>
    <s v="00.0.0.999"/>
    <s v="Tesoro Provincial"/>
    <x v="13"/>
    <x v="13"/>
    <m/>
    <x v="82"/>
    <x v="30"/>
    <n v="11"/>
    <n v="1"/>
    <n v="0"/>
    <n v="30"/>
    <n v="2"/>
    <x v="55"/>
  </r>
  <r>
    <n v="2021"/>
    <x v="30"/>
    <s v="CAP"/>
    <x v="30"/>
    <s v="Administracion Central"/>
    <s v="2 - Gastos de capital"/>
    <s v="1 - Inversión real directa"/>
    <x v="0"/>
    <x v="0"/>
    <x v="0"/>
    <x v="0"/>
    <x v="0"/>
    <x v="0"/>
    <x v="7"/>
    <x v="10"/>
    <x v="2"/>
    <x v="25"/>
    <n v="40"/>
    <x v="1"/>
    <n v="45"/>
    <s v="Agricultura"/>
    <n v="0"/>
    <s v="-"/>
    <n v="4"/>
    <s v="BIENES DE USO"/>
    <s v="4.02"/>
    <s v="Construcciones"/>
    <s v="4.02.00"/>
    <s v="Construcciones"/>
    <s v="4.02.00.00"/>
    <x v="50"/>
    <n v="2500000"/>
    <s v="00.0.0.999"/>
    <s v="Tesoro Provincial"/>
    <x v="13"/>
    <x v="13"/>
    <m/>
    <x v="83"/>
    <x v="30"/>
    <n v="11"/>
    <n v="1"/>
    <n v="0"/>
    <n v="10"/>
    <n v="1"/>
    <x v="55"/>
  </r>
  <r>
    <n v="2021"/>
    <x v="30"/>
    <s v="CAP"/>
    <x v="30"/>
    <s v="Administracion Central"/>
    <s v="2 - Gastos de capital"/>
    <s v="1 - Inversión real directa"/>
    <x v="0"/>
    <x v="0"/>
    <x v="0"/>
    <x v="0"/>
    <x v="0"/>
    <x v="0"/>
    <x v="8"/>
    <x v="11"/>
    <x v="2"/>
    <x v="26"/>
    <n v="40"/>
    <x v="1"/>
    <n v="45"/>
    <s v="Agricultura"/>
    <n v="0"/>
    <s v="-"/>
    <n v="4"/>
    <s v="BIENES DE USO"/>
    <s v="4.02"/>
    <s v="Construcciones"/>
    <s v="4.02.00"/>
    <s v="Construcciones"/>
    <s v="4.02.00.00"/>
    <x v="50"/>
    <n v="6000000"/>
    <s v="00.0.0.999"/>
    <s v="Tesoro Provincial"/>
    <x v="13"/>
    <x v="13"/>
    <m/>
    <x v="84"/>
    <x v="30"/>
    <n v="11"/>
    <n v="1"/>
    <n v="0"/>
    <n v="14"/>
    <n v="1"/>
    <x v="55"/>
  </r>
  <r>
    <n v="2021"/>
    <x v="30"/>
    <s v="CAP"/>
    <x v="30"/>
    <s v="Administracion Central"/>
    <s v="2 - Gastos de capital"/>
    <s v="1 - Inversión real directa"/>
    <x v="0"/>
    <x v="0"/>
    <x v="0"/>
    <x v="0"/>
    <x v="0"/>
    <x v="0"/>
    <x v="1"/>
    <x v="12"/>
    <x v="2"/>
    <x v="27"/>
    <n v="40"/>
    <x v="1"/>
    <n v="45"/>
    <s v="Agricultura"/>
    <n v="0"/>
    <s v="-"/>
    <n v="4"/>
    <s v="BIENES DE USO"/>
    <s v="4.02"/>
    <s v="Construcciones"/>
    <s v="4.02.00"/>
    <s v="Construcciones"/>
    <s v="4.02.00.00"/>
    <x v="50"/>
    <n v="1500000"/>
    <s v="00.0.0.999"/>
    <s v="Tesoro Provincial"/>
    <x v="13"/>
    <x v="13"/>
    <m/>
    <x v="85"/>
    <x v="30"/>
    <n v="11"/>
    <n v="1"/>
    <n v="0"/>
    <n v="1"/>
    <n v="1"/>
    <x v="55"/>
  </r>
  <r>
    <n v="2021"/>
    <x v="30"/>
    <s v="CAP"/>
    <x v="30"/>
    <s v="Administracion Central"/>
    <s v="2 - Gastos de capital"/>
    <s v="1 - Inversión real directa"/>
    <x v="0"/>
    <x v="0"/>
    <x v="0"/>
    <x v="0"/>
    <x v="0"/>
    <x v="0"/>
    <x v="2"/>
    <x v="13"/>
    <x v="2"/>
    <x v="28"/>
    <n v="40"/>
    <x v="1"/>
    <n v="45"/>
    <s v="Agricultura"/>
    <n v="0"/>
    <s v="-"/>
    <n v="4"/>
    <s v="BIENES DE USO"/>
    <s v="4.02"/>
    <s v="Construcciones"/>
    <s v="4.02.00"/>
    <s v="Construcciones"/>
    <s v="4.02.00.00"/>
    <x v="50"/>
    <n v="1500000"/>
    <s v="00.0.0.999"/>
    <s v="Tesoro Provincial"/>
    <x v="13"/>
    <x v="13"/>
    <m/>
    <x v="86"/>
    <x v="30"/>
    <n v="11"/>
    <n v="1"/>
    <n v="0"/>
    <n v="2"/>
    <n v="1"/>
    <x v="55"/>
  </r>
  <r>
    <n v="2021"/>
    <x v="30"/>
    <s v="CAP"/>
    <x v="30"/>
    <s v="Administracion Central"/>
    <s v="2 - Gastos de capital"/>
    <s v="1 - Inversión real directa"/>
    <x v="0"/>
    <x v="0"/>
    <x v="0"/>
    <x v="0"/>
    <x v="0"/>
    <x v="0"/>
    <x v="9"/>
    <x v="14"/>
    <x v="2"/>
    <x v="29"/>
    <n v="40"/>
    <x v="1"/>
    <n v="45"/>
    <s v="Agricultura"/>
    <n v="0"/>
    <s v="-"/>
    <n v="4"/>
    <s v="BIENES DE USO"/>
    <s v="4.02"/>
    <s v="Construcciones"/>
    <s v="4.02.00"/>
    <s v="Construcciones"/>
    <s v="4.02.00.00"/>
    <x v="50"/>
    <n v="1250000"/>
    <s v="00.0.0.999"/>
    <s v="Tesoro Provincial"/>
    <x v="13"/>
    <x v="13"/>
    <m/>
    <x v="87"/>
    <x v="30"/>
    <n v="11"/>
    <n v="1"/>
    <n v="0"/>
    <n v="9"/>
    <n v="1"/>
    <x v="55"/>
  </r>
  <r>
    <n v="2021"/>
    <x v="30"/>
    <s v="CAP"/>
    <x v="30"/>
    <s v="Administracion Central"/>
    <s v="2 - Gastos de capital"/>
    <s v="1 - Inversión real directa"/>
    <x v="0"/>
    <x v="0"/>
    <x v="0"/>
    <x v="0"/>
    <x v="0"/>
    <x v="0"/>
    <x v="10"/>
    <x v="15"/>
    <x v="2"/>
    <x v="30"/>
    <n v="40"/>
    <x v="1"/>
    <n v="45"/>
    <s v="Agricultura"/>
    <n v="0"/>
    <s v="-"/>
    <n v="4"/>
    <s v="BIENES DE USO"/>
    <s v="4.02"/>
    <s v="Construcciones"/>
    <s v="4.02.00"/>
    <s v="Construcciones"/>
    <s v="4.02.00.00"/>
    <x v="50"/>
    <n v="3000000"/>
    <s v="00.0.0.999"/>
    <s v="Tesoro Provincial"/>
    <x v="13"/>
    <x v="13"/>
    <m/>
    <x v="88"/>
    <x v="30"/>
    <n v="11"/>
    <n v="1"/>
    <n v="0"/>
    <n v="13"/>
    <n v="1"/>
    <x v="55"/>
  </r>
  <r>
    <n v="2021"/>
    <x v="30"/>
    <s v="CAP"/>
    <x v="30"/>
    <s v="Administracion Central"/>
    <s v="2 - Gastos de capital"/>
    <s v="1 - Inversión real directa"/>
    <x v="0"/>
    <x v="0"/>
    <x v="0"/>
    <x v="0"/>
    <x v="0"/>
    <x v="0"/>
    <x v="8"/>
    <x v="11"/>
    <x v="9"/>
    <x v="31"/>
    <n v="40"/>
    <x v="1"/>
    <n v="45"/>
    <s v="Agricultura"/>
    <n v="0"/>
    <s v="-"/>
    <n v="4"/>
    <s v="BIENES DE USO"/>
    <s v="4.02"/>
    <s v="Construcciones"/>
    <s v="4.02.00"/>
    <s v="Construcciones"/>
    <s v="4.02.00.00"/>
    <x v="50"/>
    <n v="3000000"/>
    <s v="00.0.0.999"/>
    <s v="Tesoro Provincial"/>
    <x v="13"/>
    <x v="13"/>
    <m/>
    <x v="89"/>
    <x v="30"/>
    <n v="11"/>
    <n v="1"/>
    <n v="0"/>
    <n v="14"/>
    <n v="3"/>
    <x v="55"/>
  </r>
  <r>
    <n v="2021"/>
    <x v="30"/>
    <s v="CAP"/>
    <x v="30"/>
    <s v="Administracion Central"/>
    <s v="2 - Gastos de capital"/>
    <s v="1 - Inversión real directa"/>
    <x v="0"/>
    <x v="0"/>
    <x v="0"/>
    <x v="0"/>
    <x v="0"/>
    <x v="0"/>
    <x v="9"/>
    <x v="14"/>
    <x v="1"/>
    <x v="32"/>
    <n v="40"/>
    <x v="1"/>
    <n v="45"/>
    <s v="Agricultura"/>
    <n v="0"/>
    <s v="-"/>
    <n v="4"/>
    <s v="BIENES DE USO"/>
    <s v="4.02"/>
    <s v="Construcciones"/>
    <s v="4.02.00"/>
    <s v="Construcciones"/>
    <s v="4.02.00.00"/>
    <x v="50"/>
    <n v="3000000"/>
    <s v="00.0.0.999"/>
    <s v="Tesoro Provincial"/>
    <x v="13"/>
    <x v="13"/>
    <m/>
    <x v="90"/>
    <x v="30"/>
    <n v="11"/>
    <n v="1"/>
    <n v="0"/>
    <n v="9"/>
    <n v="2"/>
    <x v="55"/>
  </r>
  <r>
    <n v="2021"/>
    <x v="30"/>
    <s v="CAP"/>
    <x v="30"/>
    <s v="Administracion Central"/>
    <s v="2 - Gastos de capital"/>
    <s v="1 - Inversión real directa"/>
    <x v="0"/>
    <x v="0"/>
    <x v="0"/>
    <x v="0"/>
    <x v="0"/>
    <x v="0"/>
    <x v="8"/>
    <x v="11"/>
    <x v="1"/>
    <x v="33"/>
    <n v="40"/>
    <x v="1"/>
    <n v="45"/>
    <s v="Agricultura"/>
    <n v="0"/>
    <s v="-"/>
    <n v="4"/>
    <s v="BIENES DE USO"/>
    <s v="4.02"/>
    <s v="Construcciones"/>
    <s v="4.02.00"/>
    <s v="Construcciones"/>
    <s v="4.02.00.00"/>
    <x v="50"/>
    <n v="3000000"/>
    <s v="00.0.0.999"/>
    <s v="Tesoro Provincial"/>
    <x v="13"/>
    <x v="13"/>
    <m/>
    <x v="91"/>
    <x v="30"/>
    <n v="11"/>
    <n v="1"/>
    <n v="0"/>
    <n v="14"/>
    <n v="2"/>
    <x v="55"/>
  </r>
  <r>
    <n v="2021"/>
    <x v="30"/>
    <s v="CAP"/>
    <x v="30"/>
    <s v="Administracion Central"/>
    <s v="2 - Gastos de capital"/>
    <s v="1 - Inversión real directa"/>
    <x v="0"/>
    <x v="0"/>
    <x v="0"/>
    <x v="0"/>
    <x v="0"/>
    <x v="0"/>
    <x v="5"/>
    <x v="1"/>
    <x v="2"/>
    <x v="0"/>
    <n v="40"/>
    <x v="1"/>
    <n v="45"/>
    <s v="Agricultura"/>
    <n v="0"/>
    <s v="-"/>
    <n v="4"/>
    <s v="BIENES DE USO"/>
    <s v="4.03"/>
    <s v="Maquinaria y equipo"/>
    <s v="4.03.00"/>
    <s v="Maquinaria y equipo"/>
    <s v="4.03.00.00"/>
    <x v="9"/>
    <n v="16420725"/>
    <s v="00.0.0.999"/>
    <s v="Tesoro Provincial"/>
    <x v="13"/>
    <x v="13"/>
    <m/>
    <x v="92"/>
    <x v="30"/>
    <n v="11"/>
    <n v="1"/>
    <n v="0"/>
    <n v="3"/>
    <n v="1"/>
    <x v="12"/>
  </r>
  <r>
    <n v="2021"/>
    <x v="30"/>
    <s v="CAP"/>
    <x v="30"/>
    <s v="Administracion Central"/>
    <s v="1 - Gastos corrientes"/>
    <s v="7 - Transferencias corrientes"/>
    <x v="0"/>
    <x v="0"/>
    <x v="0"/>
    <x v="0"/>
    <x v="0"/>
    <x v="0"/>
    <x v="0"/>
    <x v="0"/>
    <x v="0"/>
    <x v="0"/>
    <n v="40"/>
    <x v="1"/>
    <n v="45"/>
    <s v="Agricultura"/>
    <n v="0"/>
    <s v="-"/>
    <n v="5"/>
    <s v="TRANSFERENCIAS"/>
    <s v="5.01"/>
    <s v="Transferencias al sector privado para financiar gastos corrientes"/>
    <s v="5.01.07"/>
    <s v="Transferencias A Otras Instituciones Culturales Y Sociales Sin Fines De Lucro"/>
    <s v="5.01.07.07"/>
    <x v="58"/>
    <n v="4000000"/>
    <s v="00.0.0.999"/>
    <s v="Tesoro Provincial"/>
    <x v="13"/>
    <x v="13"/>
    <m/>
    <x v="0"/>
    <x v="30"/>
    <n v="11"/>
    <n v="1"/>
    <n v="0"/>
    <n v="0"/>
    <n v="0"/>
    <x v="63"/>
  </r>
  <r>
    <n v="2021"/>
    <x v="30"/>
    <s v="CAP"/>
    <x v="30"/>
    <s v="Administracion Central"/>
    <s v="2 - Gastos de capital"/>
    <s v="3 - Inversión financiera "/>
    <x v="0"/>
    <x v="0"/>
    <x v="0"/>
    <x v="0"/>
    <x v="0"/>
    <x v="0"/>
    <x v="0"/>
    <x v="0"/>
    <x v="0"/>
    <x v="0"/>
    <n v="40"/>
    <x v="1"/>
    <n v="45"/>
    <s v="Agricultura"/>
    <n v="0"/>
    <s v="-"/>
    <n v="6"/>
    <s v="ACTIVOS FINANCIEROS"/>
    <s v="6.03"/>
    <s v="Préstamos a largo plazo"/>
    <s v="6.03.01"/>
    <s v="Préstamos a largo plazo al sector privado"/>
    <s v="6.03.01.15"/>
    <x v="59"/>
    <n v="4000000"/>
    <s v="00.0.0.999"/>
    <s v="Tesoro Provincial"/>
    <x v="13"/>
    <x v="13"/>
    <m/>
    <x v="0"/>
    <x v="30"/>
    <n v="11"/>
    <n v="1"/>
    <n v="0"/>
    <n v="0"/>
    <n v="0"/>
    <x v="64"/>
  </r>
  <r>
    <n v="2021"/>
    <x v="30"/>
    <s v="CAP"/>
    <x v="30"/>
    <s v="Administracion Central"/>
    <s v="1 - Gastos corrientes"/>
    <s v="2 - Gastos de consumo"/>
    <x v="1"/>
    <x v="1"/>
    <x v="11"/>
    <x v="0"/>
    <x v="0"/>
    <x v="0"/>
    <x v="0"/>
    <x v="0"/>
    <x v="0"/>
    <x v="0"/>
    <n v="40"/>
    <x v="1"/>
    <n v="45"/>
    <s v="Agricultura"/>
    <n v="0"/>
    <s v="-"/>
    <n v="1"/>
    <s v="GASTOS EN PERSONAL "/>
    <s v="1.03"/>
    <s v="Servicios extraordinarios"/>
    <s v="1.03.01"/>
    <s v="Retribuciones extraordinarias"/>
    <s v="1.03.01.00"/>
    <x v="60"/>
    <n v="2000000"/>
    <s v="12.1.8.000"/>
    <s v="Consejo Agrario provincial DIPA"/>
    <x v="13"/>
    <x v="13"/>
    <m/>
    <x v="19"/>
    <x v="30"/>
    <n v="13"/>
    <n v="16"/>
    <n v="0"/>
    <n v="0"/>
    <n v="0"/>
    <x v="65"/>
  </r>
  <r>
    <n v="2021"/>
    <x v="30"/>
    <s v="CAP"/>
    <x v="30"/>
    <s v="Administracion Central"/>
    <s v="1 - Gastos corrientes"/>
    <s v="2 - Gastos de consumo"/>
    <x v="1"/>
    <x v="1"/>
    <x v="12"/>
    <x v="0"/>
    <x v="0"/>
    <x v="0"/>
    <x v="0"/>
    <x v="0"/>
    <x v="0"/>
    <x v="0"/>
    <n v="40"/>
    <x v="1"/>
    <n v="45"/>
    <s v="Agricultura"/>
    <n v="0"/>
    <s v="-"/>
    <n v="1"/>
    <s v="GASTOS EN PERSONAL "/>
    <s v="1.03"/>
    <s v="Servicios extraordinarios"/>
    <s v="1.03.01"/>
    <s v="Retribuciones extraordinarias"/>
    <s v="1.03.01.00"/>
    <x v="60"/>
    <n v="3000000"/>
    <s v="12.2.2.003"/>
    <s v="Canon Agua Pública"/>
    <x v="13"/>
    <x v="13"/>
    <m/>
    <x v="20"/>
    <x v="30"/>
    <n v="13"/>
    <n v="17"/>
    <n v="0"/>
    <n v="0"/>
    <n v="0"/>
    <x v="65"/>
  </r>
  <r>
    <n v="2021"/>
    <x v="30"/>
    <s v="CAP"/>
    <x v="30"/>
    <s v="Administracion Central"/>
    <s v="1 - Gastos corrientes"/>
    <s v="2 - Gastos de consumo"/>
    <x v="2"/>
    <x v="2"/>
    <x v="13"/>
    <x v="53"/>
    <x v="0"/>
    <x v="0"/>
    <x v="0"/>
    <x v="0"/>
    <x v="2"/>
    <x v="0"/>
    <n v="40"/>
    <x v="1"/>
    <n v="45"/>
    <s v="Agricultura"/>
    <n v="0"/>
    <s v="-"/>
    <n v="2"/>
    <s v="BIENES DE CONSUMO"/>
    <s v="2.00"/>
    <s v="BIENES DE CONSUMO"/>
    <s v="2.00.00"/>
    <s v="BIENES DE CONSUMO"/>
    <s v="2.00.00.00"/>
    <x v="7"/>
    <n v="5000000"/>
    <s v="17.2.1.009"/>
    <s v="Ministerio de Agricultura, Ganadería y Pesca"/>
    <x v="13"/>
    <x v="13"/>
    <m/>
    <x v="93"/>
    <x v="30"/>
    <n v="14"/>
    <n v="18"/>
    <n v="0"/>
    <n v="0"/>
    <n v="1"/>
    <x v="10"/>
  </r>
  <r>
    <n v="2021"/>
    <x v="30"/>
    <s v="CAP"/>
    <x v="30"/>
    <s v="Administracion Central"/>
    <s v="1 - Gastos corrientes"/>
    <s v="2 - Gastos de consumo"/>
    <x v="2"/>
    <x v="2"/>
    <x v="13"/>
    <x v="53"/>
    <x v="0"/>
    <x v="0"/>
    <x v="0"/>
    <x v="0"/>
    <x v="1"/>
    <x v="0"/>
    <n v="40"/>
    <x v="1"/>
    <n v="45"/>
    <s v="Agricultura"/>
    <n v="0"/>
    <s v="-"/>
    <n v="3"/>
    <s v="SERVICIOS NO PERSONALES"/>
    <s v="3.00"/>
    <s v="SERVICIOS NO PERSONALES"/>
    <s v="3.00.00"/>
    <s v="SERVICIOS NO PERSONALES"/>
    <s v="3.00.00.00"/>
    <x v="8"/>
    <n v="11000000"/>
    <s v="17.2.1.009"/>
    <s v="Ministerio de Agricultura, Ganadería y Pesca"/>
    <x v="13"/>
    <x v="13"/>
    <m/>
    <x v="94"/>
    <x v="30"/>
    <n v="14"/>
    <n v="18"/>
    <n v="0"/>
    <n v="0"/>
    <n v="2"/>
    <x v="11"/>
  </r>
  <r>
    <n v="2021"/>
    <x v="30"/>
    <s v="CAP"/>
    <x v="30"/>
    <s v="Administracion Central"/>
    <s v="1 - Gastos corrientes"/>
    <s v="2 - Gastos de consumo"/>
    <x v="1"/>
    <x v="1"/>
    <x v="14"/>
    <x v="54"/>
    <x v="0"/>
    <x v="0"/>
    <x v="0"/>
    <x v="0"/>
    <x v="0"/>
    <x v="0"/>
    <n v="40"/>
    <x v="1"/>
    <n v="45"/>
    <s v="Agricultura"/>
    <n v="0"/>
    <s v="-"/>
    <n v="2"/>
    <s v="BIENES DE CONSUMO"/>
    <s v="2.00"/>
    <s v="BIENES DE CONSUMO"/>
    <s v="2.00.00"/>
    <s v="BIENES DE CONSUMO"/>
    <s v="2.00.00.00"/>
    <x v="7"/>
    <n v="750000"/>
    <s v="12.1.8.009"/>
    <s v="PERMER"/>
    <x v="13"/>
    <x v="13"/>
    <m/>
    <x v="24"/>
    <x v="30"/>
    <n v="13"/>
    <n v="19"/>
    <n v="0"/>
    <n v="0"/>
    <n v="0"/>
    <x v="10"/>
  </r>
  <r>
    <n v="2021"/>
    <x v="30"/>
    <s v="CAP"/>
    <x v="30"/>
    <s v="Administracion Central"/>
    <s v="1 - Gastos corrientes"/>
    <s v="2 - Gastos de consumo"/>
    <x v="1"/>
    <x v="1"/>
    <x v="14"/>
    <x v="54"/>
    <x v="0"/>
    <x v="0"/>
    <x v="0"/>
    <x v="0"/>
    <x v="0"/>
    <x v="0"/>
    <n v="40"/>
    <x v="1"/>
    <n v="45"/>
    <s v="Agricultura"/>
    <n v="0"/>
    <s v="-"/>
    <n v="3"/>
    <s v="SERVICIOS NO PERSONALES"/>
    <s v="3.00"/>
    <s v="SERVICIOS NO PERSONALES"/>
    <s v="3.00.00"/>
    <s v="SERVICIOS NO PERSONALES"/>
    <s v="3.00.00.00"/>
    <x v="8"/>
    <n v="750000"/>
    <s v="12.1.8.009"/>
    <s v="PERMER"/>
    <x v="13"/>
    <x v="13"/>
    <m/>
    <x v="24"/>
    <x v="30"/>
    <n v="13"/>
    <n v="19"/>
    <n v="0"/>
    <n v="0"/>
    <n v="0"/>
    <x v="11"/>
  </r>
  <r>
    <n v="2021"/>
    <x v="31"/>
    <s v="AGVP"/>
    <x v="31"/>
    <s v="Organismos Descentralizados"/>
    <s v="1 - Gastos corrientes"/>
    <s v="2 - Gastos de consumo"/>
    <x v="4"/>
    <x v="4"/>
    <x v="0"/>
    <x v="0"/>
    <x v="1"/>
    <x v="3"/>
    <x v="0"/>
    <x v="0"/>
    <x v="0"/>
    <x v="0"/>
    <n v="40"/>
    <x v="1"/>
    <n v="43"/>
    <s v="Transporte"/>
    <n v="0"/>
    <s v="-"/>
    <n v="1"/>
    <s v="GASTOS EN PERSONAL "/>
    <s v="1.01"/>
    <s v="Personal permanente"/>
    <s v="1.01.01"/>
    <s v="Retribuciones del cargo"/>
    <s v="1.01.01.00"/>
    <x v="0"/>
    <n v="207152632"/>
    <s v="11.9.1.002"/>
    <s v="Régimen de Coparticipación Vial"/>
    <x v="12"/>
    <x v="12"/>
    <m/>
    <x v="95"/>
    <x v="31"/>
    <n v="12"/>
    <n v="1"/>
    <n v="1"/>
    <n v="0"/>
    <n v="0"/>
    <x v="0"/>
  </r>
  <r>
    <n v="2021"/>
    <x v="31"/>
    <s v="AGVP"/>
    <x v="31"/>
    <s v="Organismos Descentralizados"/>
    <s v="1 - Gastos corrientes"/>
    <s v="2 - Gastos de consumo"/>
    <x v="0"/>
    <x v="0"/>
    <x v="0"/>
    <x v="0"/>
    <x v="0"/>
    <x v="0"/>
    <x v="0"/>
    <x v="0"/>
    <x v="2"/>
    <x v="34"/>
    <n v="40"/>
    <x v="1"/>
    <n v="43"/>
    <s v="Transporte"/>
    <n v="0"/>
    <s v="-"/>
    <n v="1"/>
    <s v="GASTOS EN PERSONAL "/>
    <s v="1.01"/>
    <s v="Personal permanente"/>
    <s v="1.01.01"/>
    <s v="Retribuciones del cargo"/>
    <s v="1.01.01.00"/>
    <x v="0"/>
    <n v="382935061"/>
    <s v="17.5.1.000"/>
    <s v="De gobiernos provinciales"/>
    <x v="12"/>
    <x v="12"/>
    <m/>
    <x v="96"/>
    <x v="31"/>
    <n v="11"/>
    <n v="1"/>
    <n v="0"/>
    <n v="0"/>
    <n v="1"/>
    <x v="0"/>
  </r>
  <r>
    <n v="2021"/>
    <x v="31"/>
    <s v="AGVP"/>
    <x v="31"/>
    <s v="Organismos Descentralizados"/>
    <s v="1 - Gastos corrientes"/>
    <s v="2 - Gastos de consumo"/>
    <x v="0"/>
    <x v="0"/>
    <x v="0"/>
    <x v="0"/>
    <x v="0"/>
    <x v="0"/>
    <x v="0"/>
    <x v="0"/>
    <x v="2"/>
    <x v="34"/>
    <n v="40"/>
    <x v="1"/>
    <n v="43"/>
    <s v="Transporte"/>
    <n v="0"/>
    <s v="-"/>
    <n v="1"/>
    <s v="GASTOS EN PERSONAL "/>
    <s v="1.01"/>
    <s v="Personal permanente"/>
    <s v="1.01.04"/>
    <s v="Sueldo anual complementario"/>
    <s v="1.01.04.00"/>
    <x v="1"/>
    <n v="37330217"/>
    <s v="17.5.1.000"/>
    <s v="De gobiernos provinciales"/>
    <x v="12"/>
    <x v="12"/>
    <m/>
    <x v="96"/>
    <x v="31"/>
    <n v="11"/>
    <n v="1"/>
    <n v="0"/>
    <n v="0"/>
    <n v="1"/>
    <x v="1"/>
  </r>
  <r>
    <n v="2021"/>
    <x v="31"/>
    <s v="AGVP"/>
    <x v="31"/>
    <s v="Organismos Descentralizados"/>
    <s v="1 - Gastos corrientes"/>
    <s v="2 - Gastos de consumo"/>
    <x v="4"/>
    <x v="4"/>
    <x v="0"/>
    <x v="0"/>
    <x v="1"/>
    <x v="3"/>
    <x v="0"/>
    <x v="0"/>
    <x v="0"/>
    <x v="0"/>
    <n v="40"/>
    <x v="1"/>
    <n v="43"/>
    <s v="Transporte"/>
    <n v="0"/>
    <s v="-"/>
    <n v="1"/>
    <s v="GASTOS EN PERSONAL "/>
    <s v="1.01"/>
    <s v="Personal permanente"/>
    <s v="1.01.04"/>
    <s v="Sueldo anual complementario"/>
    <s v="1.01.04.00"/>
    <x v="1"/>
    <n v="20194162"/>
    <s v="11.9.1.002"/>
    <s v="Régimen de Coparticipación Vial"/>
    <x v="12"/>
    <x v="12"/>
    <m/>
    <x v="95"/>
    <x v="31"/>
    <n v="12"/>
    <n v="1"/>
    <n v="1"/>
    <n v="0"/>
    <n v="0"/>
    <x v="1"/>
  </r>
  <r>
    <n v="2021"/>
    <x v="31"/>
    <s v="AGVP"/>
    <x v="31"/>
    <s v="Organismos Descentralizados"/>
    <s v="1 - Gastos corrientes"/>
    <s v="2 - Gastos de consumo"/>
    <x v="0"/>
    <x v="0"/>
    <x v="0"/>
    <x v="0"/>
    <x v="0"/>
    <x v="0"/>
    <x v="0"/>
    <x v="0"/>
    <x v="2"/>
    <x v="34"/>
    <n v="40"/>
    <x v="1"/>
    <n v="43"/>
    <s v="Transporte"/>
    <n v="0"/>
    <s v="-"/>
    <n v="1"/>
    <s v="GASTOS EN PERSONAL "/>
    <s v="1.01"/>
    <s v="Personal permanente"/>
    <s v="1.01.06"/>
    <s v="Contribuciones patronales"/>
    <s v="1.01.06.00"/>
    <x v="2"/>
    <n v="90592166"/>
    <s v="17.5.1.000"/>
    <s v="De gobiernos provinciales"/>
    <x v="12"/>
    <x v="12"/>
    <m/>
    <x v="96"/>
    <x v="31"/>
    <n v="11"/>
    <n v="1"/>
    <n v="0"/>
    <n v="0"/>
    <n v="1"/>
    <x v="2"/>
  </r>
  <r>
    <n v="2021"/>
    <x v="31"/>
    <s v="AGVP"/>
    <x v="31"/>
    <s v="Organismos Descentralizados"/>
    <s v="1 - Gastos corrientes"/>
    <s v="2 - Gastos de consumo"/>
    <x v="4"/>
    <x v="4"/>
    <x v="0"/>
    <x v="0"/>
    <x v="1"/>
    <x v="3"/>
    <x v="0"/>
    <x v="0"/>
    <x v="0"/>
    <x v="0"/>
    <n v="40"/>
    <x v="1"/>
    <n v="43"/>
    <s v="Transporte"/>
    <n v="0"/>
    <s v="-"/>
    <n v="1"/>
    <s v="GASTOS EN PERSONAL "/>
    <s v="1.01"/>
    <s v="Personal permanente"/>
    <s v="1.01.06"/>
    <s v="Contribuciones patronales"/>
    <s v="1.01.06.00"/>
    <x v="2"/>
    <n v="49006758"/>
    <s v="11.9.1.002"/>
    <s v="Régimen de Coparticipación Vial"/>
    <x v="12"/>
    <x v="12"/>
    <m/>
    <x v="95"/>
    <x v="31"/>
    <n v="12"/>
    <n v="1"/>
    <n v="1"/>
    <n v="0"/>
    <n v="0"/>
    <x v="2"/>
  </r>
  <r>
    <n v="2021"/>
    <x v="31"/>
    <s v="AGVP"/>
    <x v="31"/>
    <s v="Organismos Descentralizados"/>
    <s v="1 - Gastos corrientes"/>
    <s v="2 - Gastos de consumo"/>
    <x v="4"/>
    <x v="4"/>
    <x v="0"/>
    <x v="0"/>
    <x v="1"/>
    <x v="3"/>
    <x v="0"/>
    <x v="0"/>
    <x v="0"/>
    <x v="0"/>
    <n v="40"/>
    <x v="1"/>
    <n v="43"/>
    <s v="Transporte"/>
    <n v="0"/>
    <s v="-"/>
    <n v="1"/>
    <s v="GASTOS EN PERSONAL "/>
    <s v="1.02"/>
    <s v="Personal temporario"/>
    <s v="1.02.01"/>
    <s v="Retribuciones del cargo"/>
    <s v="1.02.01.00"/>
    <x v="0"/>
    <n v="14582781"/>
    <s v="11.9.1.002"/>
    <s v="Régimen de Coparticipación Vial"/>
    <x v="12"/>
    <x v="12"/>
    <m/>
    <x v="95"/>
    <x v="31"/>
    <n v="12"/>
    <n v="1"/>
    <n v="1"/>
    <n v="0"/>
    <n v="0"/>
    <x v="4"/>
  </r>
  <r>
    <n v="2021"/>
    <x v="31"/>
    <s v="AGVP"/>
    <x v="31"/>
    <s v="Organismos Descentralizados"/>
    <s v="1 - Gastos corrientes"/>
    <s v="2 - Gastos de consumo"/>
    <x v="0"/>
    <x v="0"/>
    <x v="0"/>
    <x v="0"/>
    <x v="0"/>
    <x v="0"/>
    <x v="0"/>
    <x v="0"/>
    <x v="2"/>
    <x v="34"/>
    <n v="40"/>
    <x v="1"/>
    <n v="43"/>
    <s v="Transporte"/>
    <n v="0"/>
    <s v="-"/>
    <n v="1"/>
    <s v="GASTOS EN PERSONAL "/>
    <s v="1.02"/>
    <s v="Personal temporario"/>
    <s v="1.02.01"/>
    <s v="Retribuciones del cargo"/>
    <s v="1.02.01.00"/>
    <x v="0"/>
    <n v="26957215"/>
    <s v="17.5.1.000"/>
    <s v="De gobiernos provinciales"/>
    <x v="12"/>
    <x v="12"/>
    <m/>
    <x v="96"/>
    <x v="31"/>
    <n v="11"/>
    <n v="1"/>
    <n v="0"/>
    <n v="0"/>
    <n v="1"/>
    <x v="4"/>
  </r>
  <r>
    <n v="2021"/>
    <x v="31"/>
    <s v="AGVP"/>
    <x v="31"/>
    <s v="Organismos Descentralizados"/>
    <s v="1 - Gastos corrientes"/>
    <s v="2 - Gastos de consumo"/>
    <x v="0"/>
    <x v="0"/>
    <x v="0"/>
    <x v="0"/>
    <x v="0"/>
    <x v="0"/>
    <x v="0"/>
    <x v="0"/>
    <x v="2"/>
    <x v="34"/>
    <n v="40"/>
    <x v="1"/>
    <n v="43"/>
    <s v="Transporte"/>
    <n v="0"/>
    <s v="-"/>
    <n v="1"/>
    <s v="GASTOS EN PERSONAL "/>
    <s v="1.02"/>
    <s v="Personal temporario"/>
    <s v="1.02.03"/>
    <s v="Sueldo anual complementario"/>
    <s v="1.02.03.00"/>
    <x v="1"/>
    <n v="2246434"/>
    <s v="17.5.1.000"/>
    <s v="De gobiernos provinciales"/>
    <x v="12"/>
    <x v="12"/>
    <m/>
    <x v="96"/>
    <x v="31"/>
    <n v="11"/>
    <n v="1"/>
    <n v="0"/>
    <n v="0"/>
    <n v="1"/>
    <x v="5"/>
  </r>
  <r>
    <n v="2021"/>
    <x v="31"/>
    <s v="AGVP"/>
    <x v="31"/>
    <s v="Organismos Descentralizados"/>
    <s v="1 - Gastos corrientes"/>
    <s v="2 - Gastos de consumo"/>
    <x v="4"/>
    <x v="4"/>
    <x v="0"/>
    <x v="0"/>
    <x v="1"/>
    <x v="3"/>
    <x v="0"/>
    <x v="0"/>
    <x v="0"/>
    <x v="0"/>
    <n v="40"/>
    <x v="1"/>
    <n v="43"/>
    <s v="Transporte"/>
    <n v="0"/>
    <s v="-"/>
    <n v="1"/>
    <s v="GASTOS EN PERSONAL "/>
    <s v="1.02"/>
    <s v="Personal temporario"/>
    <s v="1.02.03"/>
    <s v="Sueldo anual complementario"/>
    <s v="1.02.03.00"/>
    <x v="1"/>
    <n v="1215231"/>
    <s v="11.9.1.002"/>
    <s v="Régimen de Coparticipación Vial"/>
    <x v="12"/>
    <x v="12"/>
    <m/>
    <x v="95"/>
    <x v="31"/>
    <n v="12"/>
    <n v="1"/>
    <n v="1"/>
    <n v="0"/>
    <n v="0"/>
    <x v="5"/>
  </r>
  <r>
    <n v="2021"/>
    <x v="31"/>
    <s v="AGVP"/>
    <x v="31"/>
    <s v="Organismos Descentralizados"/>
    <s v="1 - Gastos corrientes"/>
    <s v="2 - Gastos de consumo"/>
    <x v="0"/>
    <x v="0"/>
    <x v="0"/>
    <x v="0"/>
    <x v="0"/>
    <x v="0"/>
    <x v="0"/>
    <x v="0"/>
    <x v="2"/>
    <x v="34"/>
    <n v="40"/>
    <x v="1"/>
    <n v="43"/>
    <s v="Transporte"/>
    <n v="0"/>
    <s v="-"/>
    <n v="1"/>
    <s v="GASTOS EN PERSONAL "/>
    <s v="1.02"/>
    <s v="Personal temporario"/>
    <s v="1.02.05"/>
    <s v="Contribuciones patronales"/>
    <s v="1.02.05.00"/>
    <x v="2"/>
    <n v="5500903"/>
    <s v="17.5.1.000"/>
    <s v="De gobiernos provinciales"/>
    <x v="12"/>
    <x v="12"/>
    <m/>
    <x v="96"/>
    <x v="31"/>
    <n v="11"/>
    <n v="1"/>
    <n v="0"/>
    <n v="0"/>
    <n v="1"/>
    <x v="6"/>
  </r>
  <r>
    <n v="2021"/>
    <x v="31"/>
    <s v="AGVP"/>
    <x v="31"/>
    <s v="Organismos Descentralizados"/>
    <s v="1 - Gastos corrientes"/>
    <s v="2 - Gastos de consumo"/>
    <x v="4"/>
    <x v="4"/>
    <x v="0"/>
    <x v="0"/>
    <x v="1"/>
    <x v="3"/>
    <x v="0"/>
    <x v="0"/>
    <x v="0"/>
    <x v="0"/>
    <n v="40"/>
    <x v="1"/>
    <n v="43"/>
    <s v="Transporte"/>
    <n v="0"/>
    <s v="-"/>
    <n v="1"/>
    <s v="GASTOS EN PERSONAL "/>
    <s v="1.02"/>
    <s v="Personal temporario"/>
    <s v="1.02.05"/>
    <s v="Contribuciones patronales"/>
    <s v="1.02.05.00"/>
    <x v="2"/>
    <n v="2975770"/>
    <s v="11.9.1.002"/>
    <s v="Régimen de Coparticipación Vial"/>
    <x v="12"/>
    <x v="12"/>
    <m/>
    <x v="95"/>
    <x v="31"/>
    <n v="12"/>
    <n v="1"/>
    <n v="1"/>
    <n v="0"/>
    <n v="0"/>
    <x v="6"/>
  </r>
  <r>
    <n v="2021"/>
    <x v="31"/>
    <s v="AGVP"/>
    <x v="31"/>
    <s v="Organismos Descentralizados"/>
    <s v="1 - Gastos corrientes"/>
    <s v="2 - Gastos de consumo"/>
    <x v="4"/>
    <x v="4"/>
    <x v="0"/>
    <x v="0"/>
    <x v="1"/>
    <x v="3"/>
    <x v="0"/>
    <x v="0"/>
    <x v="0"/>
    <x v="0"/>
    <n v="40"/>
    <x v="1"/>
    <n v="43"/>
    <s v="Transporte"/>
    <n v="0"/>
    <s v="-"/>
    <n v="1"/>
    <s v="GASTOS EN PERSONAL "/>
    <s v="1.04"/>
    <s v="Asignaciones familiares"/>
    <s v="1.04.00"/>
    <s v="Asignaciones familiares"/>
    <s v="1.04.00.00"/>
    <x v="4"/>
    <n v="7683926"/>
    <s v="11.9.1.002"/>
    <s v="Régimen de Coparticipación Vial"/>
    <x v="12"/>
    <x v="12"/>
    <m/>
    <x v="95"/>
    <x v="31"/>
    <n v="12"/>
    <n v="1"/>
    <n v="1"/>
    <n v="0"/>
    <n v="0"/>
    <x v="7"/>
  </r>
  <r>
    <n v="2021"/>
    <x v="31"/>
    <s v="AGVP"/>
    <x v="31"/>
    <s v="Organismos Descentralizados"/>
    <s v="1 - Gastos corrientes"/>
    <s v="2 - Gastos de consumo"/>
    <x v="0"/>
    <x v="0"/>
    <x v="0"/>
    <x v="0"/>
    <x v="0"/>
    <x v="0"/>
    <x v="0"/>
    <x v="0"/>
    <x v="2"/>
    <x v="34"/>
    <n v="40"/>
    <x v="1"/>
    <n v="43"/>
    <s v="Transporte"/>
    <n v="0"/>
    <s v="-"/>
    <n v="1"/>
    <s v="GASTOS EN PERSONAL "/>
    <s v="1.04"/>
    <s v="Asignaciones familiares"/>
    <s v="1.04.00"/>
    <s v="Asignaciones familiares"/>
    <s v="1.04.00.00"/>
    <x v="4"/>
    <n v="14204235"/>
    <s v="17.5.1.000"/>
    <s v="De gobiernos provinciales"/>
    <x v="12"/>
    <x v="12"/>
    <m/>
    <x v="96"/>
    <x v="31"/>
    <n v="11"/>
    <n v="1"/>
    <n v="0"/>
    <n v="0"/>
    <n v="1"/>
    <x v="7"/>
  </r>
  <r>
    <n v="2021"/>
    <x v="31"/>
    <s v="AGVP"/>
    <x v="31"/>
    <s v="Organismos Descentralizados"/>
    <s v="1 - Gastos corrientes"/>
    <s v="2 - Gastos de consumo"/>
    <x v="0"/>
    <x v="0"/>
    <x v="0"/>
    <x v="0"/>
    <x v="0"/>
    <x v="0"/>
    <x v="0"/>
    <x v="0"/>
    <x v="2"/>
    <x v="34"/>
    <n v="40"/>
    <x v="1"/>
    <n v="43"/>
    <s v="Transporte"/>
    <n v="0"/>
    <s v="-"/>
    <n v="1"/>
    <s v="GASTOS EN PERSONAL "/>
    <s v="1.05"/>
    <s v="Asistencia social al personal"/>
    <s v="1.05.00"/>
    <s v="Asistencia social al personal"/>
    <s v="1.05.00.00"/>
    <x v="61"/>
    <n v="5191568"/>
    <s v="17.5.1.000"/>
    <s v="De gobiernos provinciales"/>
    <x v="12"/>
    <x v="12"/>
    <m/>
    <x v="96"/>
    <x v="31"/>
    <n v="11"/>
    <n v="1"/>
    <n v="0"/>
    <n v="0"/>
    <n v="1"/>
    <x v="66"/>
  </r>
  <r>
    <n v="2021"/>
    <x v="31"/>
    <s v="AGVP"/>
    <x v="31"/>
    <s v="Organismos Descentralizados"/>
    <s v="1 - Gastos corrientes"/>
    <s v="2 - Gastos de consumo"/>
    <x v="4"/>
    <x v="4"/>
    <x v="0"/>
    <x v="0"/>
    <x v="1"/>
    <x v="3"/>
    <x v="0"/>
    <x v="0"/>
    <x v="0"/>
    <x v="0"/>
    <n v="40"/>
    <x v="1"/>
    <n v="43"/>
    <s v="Transporte"/>
    <n v="0"/>
    <s v="-"/>
    <n v="1"/>
    <s v="GASTOS EN PERSONAL "/>
    <s v="1.05"/>
    <s v="Asistencia social al personal"/>
    <s v="1.05.00"/>
    <s v="Asistencia social al personal"/>
    <s v="1.05.00.00"/>
    <x v="61"/>
    <n v="2808432"/>
    <s v="11.9.1.002"/>
    <s v="Régimen de Coparticipación Vial"/>
    <x v="12"/>
    <x v="12"/>
    <m/>
    <x v="95"/>
    <x v="31"/>
    <n v="12"/>
    <n v="1"/>
    <n v="1"/>
    <n v="0"/>
    <n v="0"/>
    <x v="66"/>
  </r>
  <r>
    <n v="2021"/>
    <x v="31"/>
    <s v="AGVP"/>
    <x v="31"/>
    <s v="Organismos Descentralizados"/>
    <s v="1 - Gastos corrientes"/>
    <s v="2 - Gastos de consumo"/>
    <x v="0"/>
    <x v="0"/>
    <x v="0"/>
    <x v="0"/>
    <x v="0"/>
    <x v="0"/>
    <x v="0"/>
    <x v="0"/>
    <x v="2"/>
    <x v="34"/>
    <n v="40"/>
    <x v="1"/>
    <n v="43"/>
    <s v="Transporte"/>
    <n v="0"/>
    <s v="-"/>
    <n v="1"/>
    <s v="GASTOS EN PERSONAL "/>
    <s v="1.06"/>
    <s v="Beneficios y compensaciones"/>
    <s v="1.06.00"/>
    <s v="Beneficios y compensaciones"/>
    <s v="1.06.00.00"/>
    <x v="6"/>
    <n v="2920257"/>
    <s v="17.5.1.000"/>
    <s v="De gobiernos provinciales"/>
    <x v="12"/>
    <x v="12"/>
    <m/>
    <x v="96"/>
    <x v="31"/>
    <n v="11"/>
    <n v="1"/>
    <n v="0"/>
    <n v="0"/>
    <n v="1"/>
    <x v="9"/>
  </r>
  <r>
    <n v="2021"/>
    <x v="31"/>
    <s v="AGVP"/>
    <x v="31"/>
    <s v="Organismos Descentralizados"/>
    <s v="1 - Gastos corrientes"/>
    <s v="2 - Gastos de consumo"/>
    <x v="4"/>
    <x v="4"/>
    <x v="0"/>
    <x v="0"/>
    <x v="1"/>
    <x v="3"/>
    <x v="0"/>
    <x v="0"/>
    <x v="0"/>
    <x v="0"/>
    <n v="40"/>
    <x v="1"/>
    <n v="43"/>
    <s v="Transporte"/>
    <n v="0"/>
    <s v="-"/>
    <n v="1"/>
    <s v="GASTOS EN PERSONAL "/>
    <s v="1.06"/>
    <s v="Beneficios y compensaciones"/>
    <s v="1.06.00"/>
    <s v="Beneficios y compensaciones"/>
    <s v="1.06.00.00"/>
    <x v="6"/>
    <n v="1579743"/>
    <s v="11.9.1.002"/>
    <s v="Régimen de Coparticipación Vial"/>
    <x v="12"/>
    <x v="12"/>
    <m/>
    <x v="95"/>
    <x v="31"/>
    <n v="12"/>
    <n v="1"/>
    <n v="1"/>
    <n v="0"/>
    <n v="0"/>
    <x v="9"/>
  </r>
  <r>
    <n v="2021"/>
    <x v="31"/>
    <s v="AGVP"/>
    <x v="31"/>
    <s v="Organismos Descentralizados"/>
    <s v="1 - Gastos corrientes"/>
    <s v="2 - Gastos de consumo"/>
    <x v="4"/>
    <x v="4"/>
    <x v="0"/>
    <x v="0"/>
    <x v="0"/>
    <x v="0"/>
    <x v="0"/>
    <x v="0"/>
    <x v="0"/>
    <x v="0"/>
    <n v="40"/>
    <x v="1"/>
    <n v="43"/>
    <s v="Transporte"/>
    <n v="0"/>
    <s v="-"/>
    <n v="2"/>
    <s v="BIENES DE CONSUMO"/>
    <s v="2.00"/>
    <s v="BIENES DE CONSUMO"/>
    <s v="2.00.00"/>
    <s v="BIENES DE CONSUMO"/>
    <s v="2.00.00.00"/>
    <x v="7"/>
    <n v="5000000"/>
    <s v="12.1.6.000"/>
    <s v="A.G.V.P. Permisos de Transito"/>
    <x v="12"/>
    <x v="12"/>
    <m/>
    <x v="0"/>
    <x v="31"/>
    <n v="12"/>
    <n v="1"/>
    <n v="0"/>
    <n v="0"/>
    <n v="0"/>
    <x v="10"/>
  </r>
  <r>
    <n v="2021"/>
    <x v="31"/>
    <s v="AGVP"/>
    <x v="31"/>
    <s v="Organismos Descentralizados"/>
    <s v="1 - Gastos corrientes"/>
    <s v="2 - Gastos de consumo"/>
    <x v="0"/>
    <x v="0"/>
    <x v="0"/>
    <x v="0"/>
    <x v="0"/>
    <x v="0"/>
    <x v="0"/>
    <x v="0"/>
    <x v="2"/>
    <x v="34"/>
    <n v="40"/>
    <x v="1"/>
    <n v="43"/>
    <s v="Transporte"/>
    <n v="0"/>
    <s v="-"/>
    <n v="2"/>
    <s v="BIENES DE CONSUMO"/>
    <s v="2.00"/>
    <s v="BIENES DE CONSUMO"/>
    <s v="2.00.00"/>
    <s v="BIENES DE CONSUMO"/>
    <s v="2.00.00.00"/>
    <x v="7"/>
    <n v="500000"/>
    <s v="17.5.1.000"/>
    <s v="De gobiernos provinciales"/>
    <x v="12"/>
    <x v="12"/>
    <m/>
    <x v="96"/>
    <x v="31"/>
    <n v="11"/>
    <n v="1"/>
    <n v="0"/>
    <n v="0"/>
    <n v="1"/>
    <x v="10"/>
  </r>
  <r>
    <n v="2021"/>
    <x v="31"/>
    <s v="AGVP"/>
    <x v="31"/>
    <s v="Organismos Descentralizados"/>
    <s v="1 - Gastos corrientes"/>
    <s v="2 - Gastos de consumo"/>
    <x v="2"/>
    <x v="2"/>
    <x v="0"/>
    <x v="0"/>
    <x v="0"/>
    <x v="0"/>
    <x v="1"/>
    <x v="16"/>
    <x v="2"/>
    <x v="35"/>
    <n v="40"/>
    <x v="1"/>
    <n v="43"/>
    <s v="Transporte"/>
    <n v="0"/>
    <s v="-"/>
    <n v="2"/>
    <s v="BIENES DE CONSUMO"/>
    <s v="2.00"/>
    <s v="BIENES DE CONSUMO"/>
    <s v="2.00.00"/>
    <s v="BIENES DE CONSUMO"/>
    <s v="2.00.00.00"/>
    <x v="7"/>
    <n v="7000000"/>
    <s v="22.2.2.003"/>
    <s v="Dirección Nacional de Vialidad"/>
    <x v="12"/>
    <x v="12"/>
    <m/>
    <x v="85"/>
    <x v="31"/>
    <n v="14"/>
    <n v="1"/>
    <n v="0"/>
    <n v="1"/>
    <n v="1"/>
    <x v="10"/>
  </r>
  <r>
    <n v="2021"/>
    <x v="31"/>
    <s v="AGVP"/>
    <x v="31"/>
    <s v="Organismos Descentralizados"/>
    <s v="1 - Gastos corrientes"/>
    <s v="2 - Gastos de consumo"/>
    <x v="4"/>
    <x v="4"/>
    <x v="0"/>
    <x v="0"/>
    <x v="0"/>
    <x v="0"/>
    <x v="0"/>
    <x v="0"/>
    <x v="0"/>
    <x v="0"/>
    <n v="40"/>
    <x v="1"/>
    <n v="43"/>
    <s v="Transporte"/>
    <n v="0"/>
    <s v="-"/>
    <n v="3"/>
    <s v="SERVICIOS NO PERSONALES"/>
    <s v="3.00"/>
    <s v="SERVICIOS NO PERSONALES"/>
    <s v="3.00.00"/>
    <s v="SERVICIOS NO PERSONALES"/>
    <s v="3.00.00.00"/>
    <x v="8"/>
    <n v="18185000"/>
    <s v="12.1.6.000"/>
    <s v="A.G.V.P. Permisos de Transito"/>
    <x v="12"/>
    <x v="12"/>
    <m/>
    <x v="0"/>
    <x v="31"/>
    <n v="12"/>
    <n v="1"/>
    <n v="0"/>
    <n v="0"/>
    <n v="0"/>
    <x v="11"/>
  </r>
  <r>
    <n v="2021"/>
    <x v="31"/>
    <s v="AGVP"/>
    <x v="31"/>
    <s v="Organismos Descentralizados"/>
    <s v="1 - Gastos corrientes"/>
    <s v="2 - Gastos de consumo"/>
    <x v="2"/>
    <x v="2"/>
    <x v="0"/>
    <x v="0"/>
    <x v="0"/>
    <x v="0"/>
    <x v="1"/>
    <x v="16"/>
    <x v="2"/>
    <x v="35"/>
    <n v="40"/>
    <x v="1"/>
    <n v="43"/>
    <s v="Transporte"/>
    <n v="0"/>
    <s v="-"/>
    <n v="3"/>
    <s v="SERVICIOS NO PERSONALES"/>
    <s v="3.00"/>
    <s v="SERVICIOS NO PERSONALES"/>
    <s v="3.00.00"/>
    <s v="SERVICIOS NO PERSONALES"/>
    <s v="3.00.00.00"/>
    <x v="8"/>
    <n v="30000000"/>
    <s v="22.2.2.003"/>
    <s v="Dirección Nacional de Vialidad"/>
    <x v="12"/>
    <x v="12"/>
    <m/>
    <x v="85"/>
    <x v="31"/>
    <n v="14"/>
    <n v="1"/>
    <n v="0"/>
    <n v="1"/>
    <n v="1"/>
    <x v="11"/>
  </r>
  <r>
    <n v="2021"/>
    <x v="31"/>
    <s v="AGVP"/>
    <x v="31"/>
    <s v="Organismos Descentralizados"/>
    <s v="1 - Gastos corrientes"/>
    <s v="2 - Gastos de consumo"/>
    <x v="2"/>
    <x v="2"/>
    <x v="0"/>
    <x v="0"/>
    <x v="0"/>
    <x v="0"/>
    <x v="0"/>
    <x v="0"/>
    <x v="0"/>
    <x v="0"/>
    <n v="40"/>
    <x v="1"/>
    <n v="43"/>
    <s v="Transporte"/>
    <n v="0"/>
    <s v="-"/>
    <n v="3"/>
    <s v="SERVICIOS NO PERSONALES"/>
    <s v="3.00"/>
    <s v="SERVICIOS NO PERSONALES"/>
    <s v="3.00.00"/>
    <s v="SERVICIOS NO PERSONALES"/>
    <s v="3.00.00.00"/>
    <x v="8"/>
    <n v="30375000"/>
    <s v="22.2.2.003"/>
    <s v="Dirección Nacional de Vialidad"/>
    <x v="12"/>
    <x v="12"/>
    <m/>
    <x v="0"/>
    <x v="31"/>
    <n v="14"/>
    <n v="1"/>
    <n v="0"/>
    <n v="0"/>
    <n v="0"/>
    <x v="11"/>
  </r>
  <r>
    <n v="2021"/>
    <x v="31"/>
    <s v="AGVP"/>
    <x v="31"/>
    <s v="Organismos Descentralizados"/>
    <s v="2 - Gastos de capital"/>
    <s v="1 - Inversión real directa"/>
    <x v="2"/>
    <x v="2"/>
    <x v="0"/>
    <x v="0"/>
    <x v="0"/>
    <x v="0"/>
    <x v="2"/>
    <x v="1"/>
    <x v="2"/>
    <x v="35"/>
    <n v="40"/>
    <x v="1"/>
    <n v="43"/>
    <s v="Transporte"/>
    <n v="0"/>
    <s v="-"/>
    <n v="4"/>
    <s v="BIENES DE USO"/>
    <s v="4.03"/>
    <s v="Maquinaria y equipo"/>
    <s v="4.03.00"/>
    <s v="Maquinaria y equipo"/>
    <s v="4.03.00.00"/>
    <x v="9"/>
    <n v="231200000"/>
    <s v="22.2.2.003"/>
    <s v="Dirección Nacional de Vialidad"/>
    <x v="12"/>
    <x v="12"/>
    <m/>
    <x v="86"/>
    <x v="31"/>
    <n v="14"/>
    <n v="1"/>
    <n v="0"/>
    <n v="2"/>
    <n v="1"/>
    <x v="12"/>
  </r>
  <r>
    <n v="2021"/>
    <x v="31"/>
    <s v="AGVP"/>
    <x v="31"/>
    <s v="Organismos Descentralizados"/>
    <s v="2 - Gastos de capital"/>
    <s v="1 - Inversión real directa"/>
    <x v="2"/>
    <x v="2"/>
    <x v="1"/>
    <x v="55"/>
    <x v="0"/>
    <x v="0"/>
    <x v="1"/>
    <x v="17"/>
    <x v="2"/>
    <x v="36"/>
    <n v="40"/>
    <x v="1"/>
    <n v="43"/>
    <s v="Transporte"/>
    <n v="0"/>
    <s v="-"/>
    <n v="4"/>
    <s v="BIENES DE USO"/>
    <s v="4.02"/>
    <s v="Construcciones"/>
    <s v="4.02.00"/>
    <s v="Construcciones"/>
    <s v="4.02.00.00"/>
    <x v="50"/>
    <n v="335625000"/>
    <s v="22.2.2.003"/>
    <s v="Dirección Nacional de Vialidad"/>
    <x v="12"/>
    <x v="12"/>
    <m/>
    <x v="97"/>
    <x v="31"/>
    <n v="14"/>
    <n v="2"/>
    <n v="0"/>
    <n v="1"/>
    <n v="1"/>
    <x v="55"/>
  </r>
  <r>
    <n v="2021"/>
    <x v="31"/>
    <s v="AGVP"/>
    <x v="31"/>
    <s v="Organismos Descentralizados"/>
    <s v="2 - Gastos de capital"/>
    <s v="1 - Inversión real directa"/>
    <x v="2"/>
    <x v="2"/>
    <x v="1"/>
    <x v="55"/>
    <x v="0"/>
    <x v="0"/>
    <x v="1"/>
    <x v="17"/>
    <x v="1"/>
    <x v="37"/>
    <n v="40"/>
    <x v="1"/>
    <n v="43"/>
    <s v="Transporte"/>
    <n v="0"/>
    <s v="-"/>
    <n v="4"/>
    <s v="BIENES DE USO"/>
    <s v="4.02"/>
    <s v="Construcciones"/>
    <s v="4.02.00"/>
    <s v="Construcciones"/>
    <s v="4.02.00.00"/>
    <x v="50"/>
    <n v="7000000"/>
    <s v="22.2.2.003"/>
    <s v="Dirección Nacional de Vialidad"/>
    <x v="12"/>
    <x v="12"/>
    <m/>
    <x v="98"/>
    <x v="31"/>
    <n v="14"/>
    <n v="2"/>
    <n v="0"/>
    <n v="1"/>
    <n v="2"/>
    <x v="55"/>
  </r>
  <r>
    <n v="2021"/>
    <x v="31"/>
    <s v="AGVP"/>
    <x v="31"/>
    <s v="Organismos Descentralizados"/>
    <s v="2 - Gastos de capital"/>
    <s v="1 - Inversión real directa"/>
    <x v="4"/>
    <x v="4"/>
    <x v="1"/>
    <x v="55"/>
    <x v="0"/>
    <x v="0"/>
    <x v="1"/>
    <x v="17"/>
    <x v="2"/>
    <x v="36"/>
    <n v="40"/>
    <x v="1"/>
    <n v="43"/>
    <s v="Transporte"/>
    <n v="0"/>
    <s v="-"/>
    <n v="4"/>
    <s v="BIENES DE USO"/>
    <s v="4.02"/>
    <s v="Construcciones"/>
    <s v="4.02.00"/>
    <s v="Construcciones"/>
    <s v="4.02.00.00"/>
    <x v="50"/>
    <n v="60815000"/>
    <s v="12.1.6.000"/>
    <s v="A.G.V.P. Permisos de Transito"/>
    <x v="12"/>
    <x v="12"/>
    <m/>
    <x v="97"/>
    <x v="31"/>
    <n v="12"/>
    <n v="2"/>
    <n v="0"/>
    <n v="1"/>
    <n v="1"/>
    <x v="55"/>
  </r>
  <r>
    <n v="2021"/>
    <x v="31"/>
    <s v="AGVP"/>
    <x v="31"/>
    <s v="Organismos Descentralizados"/>
    <s v="2 - Gastos de capital"/>
    <s v="1 - Inversión real directa"/>
    <x v="4"/>
    <x v="4"/>
    <x v="1"/>
    <x v="55"/>
    <x v="0"/>
    <x v="0"/>
    <x v="1"/>
    <x v="17"/>
    <x v="2"/>
    <x v="36"/>
    <n v="40"/>
    <x v="1"/>
    <n v="43"/>
    <s v="Transporte"/>
    <n v="0"/>
    <s v="-"/>
    <n v="4"/>
    <s v="BIENES DE USO"/>
    <s v="4.02"/>
    <s v="Construcciones"/>
    <s v="4.02.00"/>
    <s v="Construcciones"/>
    <s v="4.02.00.00"/>
    <x v="50"/>
    <n v="20000000"/>
    <s v="16.2.1.000"/>
    <s v="Intereses por Depósitos en Moneda Nacional"/>
    <x v="12"/>
    <x v="12"/>
    <m/>
    <x v="97"/>
    <x v="31"/>
    <n v="12"/>
    <n v="2"/>
    <n v="0"/>
    <n v="1"/>
    <n v="1"/>
    <x v="55"/>
  </r>
  <r>
    <n v="2021"/>
    <x v="31"/>
    <s v="AGVP"/>
    <x v="31"/>
    <s v="Organismos Descentralizados"/>
    <s v="2 - Gastos de capital"/>
    <s v="1 - Inversión real directa"/>
    <x v="4"/>
    <x v="4"/>
    <x v="1"/>
    <x v="55"/>
    <x v="0"/>
    <x v="0"/>
    <x v="1"/>
    <x v="17"/>
    <x v="2"/>
    <x v="36"/>
    <n v="40"/>
    <x v="1"/>
    <n v="43"/>
    <s v="Transporte"/>
    <n v="0"/>
    <s v="-"/>
    <n v="4"/>
    <s v="BIENES DE USO"/>
    <s v="4.02"/>
    <s v="Construcciones"/>
    <s v="4.02.00"/>
    <s v="Construcciones"/>
    <s v="4.02.00.00"/>
    <x v="50"/>
    <n v="300000"/>
    <s v="14.2.8.001"/>
    <s v="A.G.V.P. Alquiler de Máquinas y Servicios"/>
    <x v="12"/>
    <x v="12"/>
    <m/>
    <x v="97"/>
    <x v="31"/>
    <n v="12"/>
    <n v="2"/>
    <n v="0"/>
    <n v="1"/>
    <n v="1"/>
    <x v="55"/>
  </r>
  <r>
    <n v="2021"/>
    <x v="31"/>
    <s v="AGVP"/>
    <x v="31"/>
    <s v="Organismos Descentralizados"/>
    <s v="2 - Gastos de capital"/>
    <s v="1 - Inversión real directa"/>
    <x v="4"/>
    <x v="4"/>
    <x v="1"/>
    <x v="55"/>
    <x v="0"/>
    <x v="0"/>
    <x v="1"/>
    <x v="17"/>
    <x v="2"/>
    <x v="36"/>
    <n v="40"/>
    <x v="1"/>
    <n v="43"/>
    <s v="Transporte"/>
    <n v="0"/>
    <s v="-"/>
    <n v="4"/>
    <s v="BIENES DE USO"/>
    <s v="4.02"/>
    <s v="Construcciones"/>
    <s v="4.02.00"/>
    <s v="Construcciones"/>
    <s v="4.02.00.00"/>
    <x v="50"/>
    <n v="85000"/>
    <s v="14.2.8.002"/>
    <s v="A.G.V.P. Trabajos de Laboratorio"/>
    <x v="12"/>
    <x v="12"/>
    <m/>
    <x v="97"/>
    <x v="31"/>
    <n v="12"/>
    <n v="2"/>
    <n v="0"/>
    <n v="1"/>
    <n v="1"/>
    <x v="55"/>
  </r>
  <r>
    <n v="2021"/>
    <x v="31"/>
    <s v="AGVP"/>
    <x v="31"/>
    <s v="Organismos Descentralizados"/>
    <s v="2 - Gastos de capital"/>
    <s v="1 - Inversión real directa"/>
    <x v="0"/>
    <x v="0"/>
    <x v="1"/>
    <x v="55"/>
    <x v="0"/>
    <x v="0"/>
    <x v="1"/>
    <x v="17"/>
    <x v="9"/>
    <x v="38"/>
    <n v="40"/>
    <x v="1"/>
    <n v="43"/>
    <s v="Transporte"/>
    <n v="0"/>
    <s v="-"/>
    <n v="4"/>
    <s v="BIENES DE USO"/>
    <s v="4.02"/>
    <s v="Construcciones"/>
    <s v="4.02.00"/>
    <s v="Construcciones"/>
    <s v="4.02.00.00"/>
    <x v="50"/>
    <n v="361000000"/>
    <s v="22.5.1.000"/>
    <s v="De gobiernos provinciales"/>
    <x v="12"/>
    <x v="12"/>
    <m/>
    <x v="99"/>
    <x v="31"/>
    <n v="11"/>
    <n v="2"/>
    <n v="0"/>
    <n v="1"/>
    <n v="3"/>
    <x v="55"/>
  </r>
  <r>
    <n v="2021"/>
    <x v="31"/>
    <s v="AGVP"/>
    <x v="31"/>
    <s v="Organismos Descentralizados"/>
    <s v="2 - Gastos de capital"/>
    <s v="1 - Inversión real directa"/>
    <x v="4"/>
    <x v="4"/>
    <x v="1"/>
    <x v="55"/>
    <x v="0"/>
    <x v="0"/>
    <x v="1"/>
    <x v="17"/>
    <x v="1"/>
    <x v="37"/>
    <n v="40"/>
    <x v="1"/>
    <n v="43"/>
    <s v="Transporte"/>
    <n v="0"/>
    <s v="-"/>
    <n v="4"/>
    <s v="BIENES DE USO"/>
    <s v="4.02"/>
    <s v="Construcciones"/>
    <s v="4.02.00"/>
    <s v="Construcciones"/>
    <s v="4.02.00.00"/>
    <x v="50"/>
    <n v="3000000"/>
    <s v="12.6.1.003"/>
    <s v="Multas A.G.V.P."/>
    <x v="12"/>
    <x v="12"/>
    <m/>
    <x v="98"/>
    <x v="31"/>
    <n v="12"/>
    <n v="2"/>
    <n v="0"/>
    <n v="1"/>
    <n v="2"/>
    <x v="55"/>
  </r>
  <r>
    <n v="2021"/>
    <x v="31"/>
    <s v="AGVP"/>
    <x v="31"/>
    <s v="Organismos Descentralizados"/>
    <s v="2 - Gastos de capital"/>
    <s v="1 - Inversión real directa"/>
    <x v="0"/>
    <x v="0"/>
    <x v="2"/>
    <x v="56"/>
    <x v="0"/>
    <x v="0"/>
    <x v="1"/>
    <x v="17"/>
    <x v="2"/>
    <x v="39"/>
    <n v="40"/>
    <x v="1"/>
    <n v="43"/>
    <s v="Transporte"/>
    <n v="0"/>
    <s v="-"/>
    <n v="4"/>
    <s v="BIENES DE USO"/>
    <s v="4.02"/>
    <s v="Construcciones"/>
    <s v="4.02.00"/>
    <s v="Construcciones"/>
    <s v="4.02.00.00"/>
    <x v="50"/>
    <n v="12000000"/>
    <s v="22.5.1.000"/>
    <s v="De gobiernos provinciales"/>
    <x v="12"/>
    <x v="12"/>
    <m/>
    <x v="100"/>
    <x v="31"/>
    <n v="11"/>
    <n v="3"/>
    <n v="0"/>
    <n v="1"/>
    <n v="1"/>
    <x v="55"/>
  </r>
  <r>
    <n v="2021"/>
    <x v="31"/>
    <s v="AGVP"/>
    <x v="31"/>
    <s v="Organismos Descentralizados"/>
    <s v="2 - Gastos de capital"/>
    <s v="1 - Inversión real directa"/>
    <x v="0"/>
    <x v="0"/>
    <x v="2"/>
    <x v="56"/>
    <x v="0"/>
    <x v="0"/>
    <x v="1"/>
    <x v="17"/>
    <x v="9"/>
    <x v="40"/>
    <n v="40"/>
    <x v="1"/>
    <n v="43"/>
    <s v="Transporte"/>
    <n v="0"/>
    <s v="-"/>
    <n v="4"/>
    <s v="BIENES DE USO"/>
    <s v="4.02"/>
    <s v="Construcciones"/>
    <s v="4.02.00"/>
    <s v="Construcciones"/>
    <s v="4.02.00.00"/>
    <x v="50"/>
    <n v="111825000"/>
    <s v="22.5.1.000"/>
    <s v="De gobiernos provinciales"/>
    <x v="12"/>
    <x v="12"/>
    <m/>
    <x v="101"/>
    <x v="31"/>
    <n v="11"/>
    <n v="3"/>
    <n v="0"/>
    <n v="1"/>
    <n v="3"/>
    <x v="55"/>
  </r>
  <r>
    <n v="2021"/>
    <x v="31"/>
    <s v="AGVP"/>
    <x v="31"/>
    <s v="Organismos Descentralizados"/>
    <s v="2 - Gastos de capital"/>
    <s v="1 - Inversión real directa"/>
    <x v="0"/>
    <x v="0"/>
    <x v="2"/>
    <x v="56"/>
    <x v="0"/>
    <x v="0"/>
    <x v="2"/>
    <x v="18"/>
    <x v="4"/>
    <x v="41"/>
    <n v="40"/>
    <x v="1"/>
    <n v="43"/>
    <s v="Transporte"/>
    <n v="0"/>
    <s v="-"/>
    <n v="4"/>
    <s v="BIENES DE USO"/>
    <s v="4.02"/>
    <s v="Construcciones"/>
    <s v="4.02.00"/>
    <s v="Construcciones"/>
    <s v="4.02.00.00"/>
    <x v="50"/>
    <n v="26148311"/>
    <s v="22.5.1.000"/>
    <s v="De gobiernos provinciales"/>
    <x v="12"/>
    <x v="12"/>
    <m/>
    <x v="102"/>
    <x v="31"/>
    <n v="11"/>
    <n v="3"/>
    <n v="0"/>
    <n v="2"/>
    <n v="5"/>
    <x v="55"/>
  </r>
  <r>
    <n v="2021"/>
    <x v="31"/>
    <s v="AGVP"/>
    <x v="31"/>
    <s v="Organismos Descentralizados"/>
    <s v="2 - Gastos de capital"/>
    <s v="1 - Inversión real directa"/>
    <x v="0"/>
    <x v="0"/>
    <x v="2"/>
    <x v="56"/>
    <x v="0"/>
    <x v="0"/>
    <x v="1"/>
    <x v="17"/>
    <x v="1"/>
    <x v="42"/>
    <n v="40"/>
    <x v="1"/>
    <n v="43"/>
    <s v="Transporte"/>
    <n v="0"/>
    <s v="-"/>
    <n v="4"/>
    <s v="BIENES DE USO"/>
    <s v="4.02"/>
    <s v="Construcciones"/>
    <s v="4.02.00"/>
    <s v="Construcciones"/>
    <s v="4.02.00.00"/>
    <x v="50"/>
    <n v="210388335"/>
    <s v="22.5.1.000"/>
    <s v="De gobiernos provinciales"/>
    <x v="12"/>
    <x v="12"/>
    <m/>
    <x v="103"/>
    <x v="31"/>
    <n v="11"/>
    <n v="3"/>
    <n v="0"/>
    <n v="1"/>
    <n v="2"/>
    <x v="55"/>
  </r>
  <r>
    <n v="2021"/>
    <x v="31"/>
    <s v="AGVP"/>
    <x v="31"/>
    <s v="Organismos Descentralizados"/>
    <s v="2 - Gastos de capital"/>
    <s v="1 - Inversión real directa"/>
    <x v="0"/>
    <x v="0"/>
    <x v="2"/>
    <x v="56"/>
    <x v="0"/>
    <x v="0"/>
    <x v="2"/>
    <x v="18"/>
    <x v="11"/>
    <x v="43"/>
    <n v="40"/>
    <x v="1"/>
    <n v="43"/>
    <s v="Transporte"/>
    <n v="0"/>
    <s v="-"/>
    <n v="4"/>
    <s v="BIENES DE USO"/>
    <s v="4.02"/>
    <s v="Construcciones"/>
    <s v="4.02.00"/>
    <s v="Construcciones"/>
    <s v="4.02.00.00"/>
    <x v="50"/>
    <n v="36928452"/>
    <s v="22.5.1.000"/>
    <s v="De gobiernos provinciales"/>
    <x v="12"/>
    <x v="12"/>
    <m/>
    <x v="104"/>
    <x v="31"/>
    <n v="11"/>
    <n v="3"/>
    <n v="0"/>
    <n v="2"/>
    <n v="4"/>
    <x v="55"/>
  </r>
  <r>
    <n v="2021"/>
    <x v="31"/>
    <s v="AGVP"/>
    <x v="31"/>
    <s v="Organismos Descentralizados"/>
    <s v="2 - Gastos de capital"/>
    <s v="1 - Inversión real directa"/>
    <x v="4"/>
    <x v="4"/>
    <x v="2"/>
    <x v="56"/>
    <x v="1"/>
    <x v="3"/>
    <x v="1"/>
    <x v="17"/>
    <x v="8"/>
    <x v="42"/>
    <n v="40"/>
    <x v="1"/>
    <n v="43"/>
    <s v="Transporte"/>
    <n v="0"/>
    <s v="-"/>
    <n v="4"/>
    <s v="BIENES DE USO"/>
    <s v="4.02"/>
    <s v="Construcciones"/>
    <s v="4.02.00"/>
    <s v="Construcciones"/>
    <s v="4.02.00.00"/>
    <x v="50"/>
    <n v="54211665"/>
    <s v="11.9.1.002"/>
    <s v="Régimen de Coparticipación Vial"/>
    <x v="12"/>
    <x v="12"/>
    <m/>
    <x v="105"/>
    <x v="31"/>
    <n v="12"/>
    <n v="3"/>
    <n v="1"/>
    <n v="1"/>
    <n v="7"/>
    <x v="55"/>
  </r>
  <r>
    <n v="2021"/>
    <x v="32"/>
    <s v="FDOP"/>
    <x v="32"/>
    <s v="Administracion Central"/>
    <s v="1 - Gastos corrientes"/>
    <s v="2 - Gastos de consumo"/>
    <x v="1"/>
    <x v="1"/>
    <x v="33"/>
    <x v="57"/>
    <x v="0"/>
    <x v="0"/>
    <x v="0"/>
    <x v="0"/>
    <x v="0"/>
    <x v="0"/>
    <n v="40"/>
    <x v="1"/>
    <n v="49"/>
    <s v="Administración de los Servicios Económicos"/>
    <n v="0"/>
    <s v="-"/>
    <n v="2"/>
    <s v="BIENES DE CONSUMO"/>
    <s v="2.00"/>
    <s v="BIENES DE CONSUMO"/>
    <s v="2.00.00"/>
    <s v="BIENES DE CONSUMO"/>
    <s v="2.00.00.00"/>
    <x v="7"/>
    <n v="13717261"/>
    <s v="12.2.2.004"/>
    <s v="Fondo Provincial de Pesca "/>
    <x v="0"/>
    <x v="0"/>
    <m/>
    <x v="106"/>
    <x v="32"/>
    <n v="13"/>
    <n v="11"/>
    <n v="0"/>
    <n v="0"/>
    <n v="0"/>
    <x v="10"/>
  </r>
  <r>
    <n v="2021"/>
    <x v="32"/>
    <s v="FDOP"/>
    <x v="32"/>
    <s v="Administracion Central"/>
    <s v="1 - Gastos corrientes"/>
    <s v="2 - Gastos de consumo"/>
    <x v="1"/>
    <x v="1"/>
    <x v="33"/>
    <x v="57"/>
    <x v="0"/>
    <x v="0"/>
    <x v="0"/>
    <x v="0"/>
    <x v="0"/>
    <x v="0"/>
    <n v="40"/>
    <x v="1"/>
    <n v="49"/>
    <s v="Administración de los Servicios Económicos"/>
    <n v="0"/>
    <s v="-"/>
    <n v="3"/>
    <s v="SERVICIOS NO PERSONALES"/>
    <s v="3.00"/>
    <s v="SERVICIOS NO PERSONALES"/>
    <s v="3.00.00"/>
    <s v="SERVICIOS NO PERSONALES"/>
    <s v="3.00.00.00"/>
    <x v="8"/>
    <n v="37235099"/>
    <s v="17.2.1.030"/>
    <s v="FO.NA.PE"/>
    <x v="0"/>
    <x v="0"/>
    <m/>
    <x v="106"/>
    <x v="32"/>
    <n v="13"/>
    <n v="11"/>
    <n v="0"/>
    <n v="0"/>
    <n v="0"/>
    <x v="11"/>
  </r>
  <r>
    <n v="2021"/>
    <x v="32"/>
    <s v="FDOP"/>
    <x v="32"/>
    <s v="Administracion Central"/>
    <s v="2 - Gastos de capital"/>
    <s v="1 - Inversión real directa"/>
    <x v="1"/>
    <x v="1"/>
    <x v="33"/>
    <x v="57"/>
    <x v="0"/>
    <x v="0"/>
    <x v="1"/>
    <x v="1"/>
    <x v="0"/>
    <x v="0"/>
    <n v="40"/>
    <x v="1"/>
    <n v="49"/>
    <s v="Administración de los Servicios Económicos"/>
    <n v="0"/>
    <s v="-"/>
    <n v="4"/>
    <s v="BIENES DE USO"/>
    <s v="4.03"/>
    <s v="Maquinaria y equipo"/>
    <s v="4.03.00"/>
    <s v="Maquinaria y equipo"/>
    <s v="4.03.00.00"/>
    <x v="9"/>
    <n v="18234901"/>
    <s v="17.2.1.030"/>
    <s v="FO.NA.PE"/>
    <x v="0"/>
    <x v="0"/>
    <m/>
    <x v="107"/>
    <x v="32"/>
    <n v="13"/>
    <n v="11"/>
    <n v="0"/>
    <n v="1"/>
    <n v="0"/>
    <x v="12"/>
  </r>
  <r>
    <n v="2021"/>
    <x v="32"/>
    <s v="FDOP"/>
    <x v="32"/>
    <s v="Administracion Central"/>
    <s v="2 - Gastos de capital"/>
    <s v="1 - Inversión real directa"/>
    <x v="1"/>
    <x v="1"/>
    <x v="33"/>
    <x v="57"/>
    <x v="0"/>
    <x v="0"/>
    <x v="1"/>
    <x v="1"/>
    <x v="0"/>
    <x v="0"/>
    <n v="40"/>
    <x v="1"/>
    <n v="49"/>
    <s v="Administración de los Servicios Económicos"/>
    <n v="0"/>
    <s v="-"/>
    <n v="4"/>
    <s v="BIENES DE USO"/>
    <s v="4.03"/>
    <s v="Maquinaria y equipo"/>
    <s v="4.03.00"/>
    <s v="Maquinaria y equipo"/>
    <s v="4.03.00.00"/>
    <x v="9"/>
    <n v="1300000"/>
    <s v="12.6.1.004"/>
    <s v="Multas Fondo Provincial de Pesca"/>
    <x v="0"/>
    <x v="0"/>
    <m/>
    <x v="107"/>
    <x v="32"/>
    <n v="13"/>
    <n v="11"/>
    <n v="0"/>
    <n v="1"/>
    <n v="0"/>
    <x v="12"/>
  </r>
  <r>
    <n v="2021"/>
    <x v="32"/>
    <s v="FDOP"/>
    <x v="32"/>
    <s v="Administracion Central"/>
    <s v="2 - Gastos de capital"/>
    <s v="1 - Inversión real directa"/>
    <x v="1"/>
    <x v="1"/>
    <x v="33"/>
    <x v="57"/>
    <x v="0"/>
    <x v="0"/>
    <x v="1"/>
    <x v="1"/>
    <x v="0"/>
    <x v="0"/>
    <n v="40"/>
    <x v="1"/>
    <n v="49"/>
    <s v="Administración de los Servicios Económicos"/>
    <n v="0"/>
    <s v="-"/>
    <n v="4"/>
    <s v="BIENES DE USO"/>
    <s v="4.03"/>
    <s v="Maquinaria y equipo"/>
    <s v="4.03.00"/>
    <s v="Maquinaria y equipo"/>
    <s v="4.03.00.00"/>
    <x v="9"/>
    <n v="462739"/>
    <s v="12.2.2.004"/>
    <s v="Fondo Provincial de Pesca "/>
    <x v="0"/>
    <x v="0"/>
    <m/>
    <x v="107"/>
    <x v="32"/>
    <n v="13"/>
    <n v="11"/>
    <n v="0"/>
    <n v="1"/>
    <n v="0"/>
    <x v="12"/>
  </r>
  <r>
    <n v="2021"/>
    <x v="33"/>
    <s v="IDUV"/>
    <x v="33"/>
    <s v="Organismos Descentralizados"/>
    <s v="1 - Gastos corrientes"/>
    <s v="2 - Gastos de consumo"/>
    <x v="4"/>
    <x v="4"/>
    <x v="0"/>
    <x v="58"/>
    <x v="2"/>
    <x v="4"/>
    <x v="0"/>
    <x v="0"/>
    <x v="0"/>
    <x v="0"/>
    <n v="30"/>
    <x v="2"/>
    <n v="37"/>
    <s v="Vivienda y urbanismo"/>
    <n v="0"/>
    <s v="-"/>
    <n v="1"/>
    <s v="GASTOS EN PERSONAL "/>
    <s v="1.01"/>
    <s v="Personal permanente"/>
    <s v="1.01.01"/>
    <s v="Retribuciones del cargo"/>
    <s v="1.01.01.00"/>
    <x v="0"/>
    <n v="8435634"/>
    <s v="33.1.2.000"/>
    <s v="Recupero Convenio B.P.S.C."/>
    <x v="12"/>
    <x v="12"/>
    <m/>
    <x v="108"/>
    <x v="33"/>
    <n v="12"/>
    <n v="1"/>
    <n v="4"/>
    <n v="0"/>
    <n v="0"/>
    <x v="0"/>
  </r>
  <r>
    <n v="2021"/>
    <x v="33"/>
    <s v="IDUV"/>
    <x v="33"/>
    <s v="Organismos Descentralizados"/>
    <s v="1 - Gastos corrientes"/>
    <s v="2 - Gastos de consumo"/>
    <x v="0"/>
    <x v="0"/>
    <x v="0"/>
    <x v="58"/>
    <x v="0"/>
    <x v="0"/>
    <x v="0"/>
    <x v="0"/>
    <x v="0"/>
    <x v="0"/>
    <n v="30"/>
    <x v="2"/>
    <n v="37"/>
    <s v="Vivienda y urbanismo"/>
    <n v="0"/>
    <s v="-"/>
    <n v="1"/>
    <s v="GASTOS EN PERSONAL "/>
    <s v="1.01"/>
    <s v="Personal permanente"/>
    <s v="1.01.01"/>
    <s v="Retribuciones del cargo"/>
    <s v="1.01.01.00"/>
    <x v="0"/>
    <n v="101416190"/>
    <s v="00.0.0.999"/>
    <s v="Tesoro Provincial"/>
    <x v="12"/>
    <x v="12"/>
    <m/>
    <x v="0"/>
    <x v="33"/>
    <n v="11"/>
    <n v="1"/>
    <n v="0"/>
    <n v="0"/>
    <n v="0"/>
    <x v="0"/>
  </r>
  <r>
    <n v="2021"/>
    <x v="33"/>
    <s v="IDUV"/>
    <x v="33"/>
    <s v="Organismos Descentralizados"/>
    <s v="1 - Gastos corrientes"/>
    <s v="2 - Gastos de consumo"/>
    <x v="4"/>
    <x v="4"/>
    <x v="0"/>
    <x v="58"/>
    <x v="1"/>
    <x v="5"/>
    <x v="0"/>
    <x v="0"/>
    <x v="0"/>
    <x v="0"/>
    <n v="30"/>
    <x v="2"/>
    <n v="37"/>
    <s v="Vivienda y urbanismo"/>
    <n v="0"/>
    <s v="-"/>
    <n v="1"/>
    <s v="GASTOS EN PERSONAL "/>
    <s v="1.01"/>
    <s v="Personal permanente"/>
    <s v="1.01.01"/>
    <s v="Retribuciones del cargo"/>
    <s v="1.01.01.00"/>
    <x v="0"/>
    <n v="97972175"/>
    <s v="11.9.3.003"/>
    <s v="FO.NA.VI. - Impuestos a los combustibles Ley 23966 "/>
    <x v="12"/>
    <x v="12"/>
    <m/>
    <x v="95"/>
    <x v="33"/>
    <n v="12"/>
    <n v="1"/>
    <n v="1"/>
    <n v="0"/>
    <n v="0"/>
    <x v="0"/>
  </r>
  <r>
    <n v="2021"/>
    <x v="33"/>
    <s v="IDUV"/>
    <x v="33"/>
    <s v="Organismos Descentralizados"/>
    <s v="1 - Gastos corrientes"/>
    <s v="2 - Gastos de consumo"/>
    <x v="4"/>
    <x v="4"/>
    <x v="0"/>
    <x v="58"/>
    <x v="2"/>
    <x v="4"/>
    <x v="0"/>
    <x v="0"/>
    <x v="0"/>
    <x v="0"/>
    <n v="30"/>
    <x v="2"/>
    <n v="37"/>
    <s v="Vivienda y urbanismo"/>
    <n v="0"/>
    <s v="-"/>
    <n v="1"/>
    <s v="GASTOS EN PERSONAL "/>
    <s v="1.01"/>
    <s v="Personal permanente"/>
    <s v="1.01.01"/>
    <s v="Retribuciones del cargo"/>
    <s v="1.01.01.00"/>
    <x v="0"/>
    <n v="1213992"/>
    <s v="33.1.1.000"/>
    <s v="Planes Vs."/>
    <x v="12"/>
    <x v="12"/>
    <m/>
    <x v="108"/>
    <x v="33"/>
    <n v="12"/>
    <n v="1"/>
    <n v="4"/>
    <n v="0"/>
    <n v="0"/>
    <x v="0"/>
  </r>
  <r>
    <n v="2021"/>
    <x v="33"/>
    <s v="IDUV"/>
    <x v="33"/>
    <s v="Organismos Descentralizados"/>
    <s v="1 - Gastos corrientes"/>
    <s v="2 - Gastos de consumo"/>
    <x v="4"/>
    <x v="4"/>
    <x v="0"/>
    <x v="58"/>
    <x v="2"/>
    <x v="4"/>
    <x v="0"/>
    <x v="0"/>
    <x v="0"/>
    <x v="0"/>
    <n v="30"/>
    <x v="2"/>
    <n v="37"/>
    <s v="Vivienda y urbanismo"/>
    <n v="0"/>
    <s v="-"/>
    <n v="1"/>
    <s v="GASTOS EN PERSONAL "/>
    <s v="1.01"/>
    <s v="Personal permanente"/>
    <s v="1.01.04"/>
    <s v="Sueldo anual complementario"/>
    <s v="1.01.04.00"/>
    <x v="1"/>
    <n v="17067530"/>
    <s v="33.1.2.000"/>
    <s v="Recupero Convenio B.P.S.C."/>
    <x v="12"/>
    <x v="12"/>
    <m/>
    <x v="108"/>
    <x v="33"/>
    <n v="12"/>
    <n v="1"/>
    <n v="4"/>
    <n v="0"/>
    <n v="0"/>
    <x v="1"/>
  </r>
  <r>
    <n v="2021"/>
    <x v="33"/>
    <s v="IDUV"/>
    <x v="33"/>
    <s v="Organismos Descentralizados"/>
    <s v="1 - Gastos corrientes"/>
    <s v="2 - Gastos de consumo"/>
    <x v="4"/>
    <x v="4"/>
    <x v="0"/>
    <x v="58"/>
    <x v="2"/>
    <x v="4"/>
    <x v="0"/>
    <x v="0"/>
    <x v="0"/>
    <x v="0"/>
    <n v="30"/>
    <x v="2"/>
    <n v="37"/>
    <s v="Vivienda y urbanismo"/>
    <n v="0"/>
    <s v="-"/>
    <n v="1"/>
    <s v="GASTOS EN PERSONAL "/>
    <s v="1.01"/>
    <s v="Personal permanente"/>
    <s v="1.01.06"/>
    <s v="Contribuciones patronales"/>
    <s v="1.01.06.00"/>
    <x v="2"/>
    <n v="46413431"/>
    <s v="33.1.2.000"/>
    <s v="Recupero Convenio B.P.S.C."/>
    <x v="12"/>
    <x v="12"/>
    <m/>
    <x v="108"/>
    <x v="33"/>
    <n v="12"/>
    <n v="1"/>
    <n v="4"/>
    <n v="0"/>
    <n v="0"/>
    <x v="2"/>
  </r>
  <r>
    <n v="2021"/>
    <x v="33"/>
    <s v="IDUV"/>
    <x v="33"/>
    <s v="Organismos Descentralizados"/>
    <s v="1 - Gastos corrientes"/>
    <s v="2 - Gastos de consumo"/>
    <x v="4"/>
    <x v="4"/>
    <x v="0"/>
    <x v="58"/>
    <x v="2"/>
    <x v="4"/>
    <x v="0"/>
    <x v="0"/>
    <x v="0"/>
    <x v="0"/>
    <n v="30"/>
    <x v="2"/>
    <n v="37"/>
    <s v="Vivienda y urbanismo"/>
    <n v="0"/>
    <s v="-"/>
    <n v="1"/>
    <s v="GASTOS EN PERSONAL "/>
    <s v="1.02"/>
    <s v="Personal temporario"/>
    <s v="1.02.01"/>
    <s v="Retribuciones del cargo"/>
    <s v="1.02.01.00"/>
    <x v="0"/>
    <n v="378715"/>
    <s v="33.1.2.000"/>
    <s v="Recupero Convenio B.P.S.C."/>
    <x v="12"/>
    <x v="12"/>
    <m/>
    <x v="108"/>
    <x v="33"/>
    <n v="12"/>
    <n v="1"/>
    <n v="4"/>
    <n v="0"/>
    <n v="0"/>
    <x v="4"/>
  </r>
  <r>
    <n v="2021"/>
    <x v="33"/>
    <s v="IDUV"/>
    <x v="33"/>
    <s v="Organismos Descentralizados"/>
    <s v="1 - Gastos corrientes"/>
    <s v="2 - Gastos de consumo"/>
    <x v="4"/>
    <x v="4"/>
    <x v="0"/>
    <x v="58"/>
    <x v="2"/>
    <x v="4"/>
    <x v="0"/>
    <x v="0"/>
    <x v="0"/>
    <x v="0"/>
    <n v="30"/>
    <x v="2"/>
    <n v="37"/>
    <s v="Vivienda y urbanismo"/>
    <n v="0"/>
    <s v="-"/>
    <n v="1"/>
    <s v="GASTOS EN PERSONAL "/>
    <s v="1.02"/>
    <s v="Personal temporario"/>
    <s v="1.02.03"/>
    <s v="Sueldo anual complementario"/>
    <s v="1.02.03.00"/>
    <x v="1"/>
    <n v="31559"/>
    <s v="33.1.2.000"/>
    <s v="Recupero Convenio B.P.S.C."/>
    <x v="12"/>
    <x v="12"/>
    <m/>
    <x v="108"/>
    <x v="33"/>
    <n v="12"/>
    <n v="1"/>
    <n v="4"/>
    <n v="0"/>
    <n v="0"/>
    <x v="5"/>
  </r>
  <r>
    <n v="2021"/>
    <x v="33"/>
    <s v="IDUV"/>
    <x v="33"/>
    <s v="Organismos Descentralizados"/>
    <s v="1 - Gastos corrientes"/>
    <s v="2 - Gastos de consumo"/>
    <x v="4"/>
    <x v="4"/>
    <x v="0"/>
    <x v="58"/>
    <x v="2"/>
    <x v="4"/>
    <x v="0"/>
    <x v="0"/>
    <x v="0"/>
    <x v="0"/>
    <n v="30"/>
    <x v="2"/>
    <n v="37"/>
    <s v="Vivienda y urbanismo"/>
    <n v="0"/>
    <s v="-"/>
    <n v="1"/>
    <s v="GASTOS EN PERSONAL "/>
    <s v="1.02"/>
    <s v="Personal temporario"/>
    <s v="1.02.05"/>
    <s v="Contribuciones patronales"/>
    <s v="1.02.05.00"/>
    <x v="2"/>
    <n v="93122"/>
    <s v="33.1.2.000"/>
    <s v="Recupero Convenio B.P.S.C."/>
    <x v="12"/>
    <x v="12"/>
    <m/>
    <x v="108"/>
    <x v="33"/>
    <n v="12"/>
    <n v="1"/>
    <n v="4"/>
    <n v="0"/>
    <n v="0"/>
    <x v="6"/>
  </r>
  <r>
    <n v="2021"/>
    <x v="33"/>
    <s v="IDUV"/>
    <x v="33"/>
    <s v="Organismos Descentralizados"/>
    <s v="1 - Gastos corrientes"/>
    <s v="2 - Gastos de consumo"/>
    <x v="4"/>
    <x v="4"/>
    <x v="0"/>
    <x v="58"/>
    <x v="2"/>
    <x v="4"/>
    <x v="0"/>
    <x v="0"/>
    <x v="0"/>
    <x v="0"/>
    <n v="30"/>
    <x v="2"/>
    <n v="37"/>
    <s v="Vivienda y urbanismo"/>
    <n v="0"/>
    <s v="-"/>
    <n v="1"/>
    <s v="GASTOS EN PERSONAL "/>
    <s v="1.04"/>
    <s v="Asignaciones familiares"/>
    <s v="1.04.00"/>
    <s v="Asignaciones familiares"/>
    <s v="1.04.00.00"/>
    <x v="4"/>
    <n v="6451411"/>
    <s v="33.1.2.000"/>
    <s v="Recupero Convenio B.P.S.C."/>
    <x v="12"/>
    <x v="12"/>
    <m/>
    <x v="108"/>
    <x v="33"/>
    <n v="12"/>
    <n v="1"/>
    <n v="4"/>
    <n v="0"/>
    <n v="0"/>
    <x v="7"/>
  </r>
  <r>
    <n v="2021"/>
    <x v="33"/>
    <s v="IDUV"/>
    <x v="33"/>
    <s v="Organismos Descentralizados"/>
    <s v="1 - Gastos corrientes"/>
    <s v="2 - Gastos de consumo"/>
    <x v="4"/>
    <x v="4"/>
    <x v="0"/>
    <x v="58"/>
    <x v="2"/>
    <x v="4"/>
    <x v="0"/>
    <x v="0"/>
    <x v="0"/>
    <x v="0"/>
    <n v="30"/>
    <x v="2"/>
    <n v="37"/>
    <s v="Vivienda y urbanismo"/>
    <n v="0"/>
    <s v="-"/>
    <n v="2"/>
    <s v="BIENES DE CONSUMO"/>
    <s v="2.00"/>
    <s v="BIENES DE CONSUMO"/>
    <s v="2.00.00"/>
    <s v="BIENES DE CONSUMO"/>
    <s v="2.00.00.00"/>
    <x v="7"/>
    <n v="14850000"/>
    <s v="33.1.2.000"/>
    <s v="Recupero Convenio B.P.S.C."/>
    <x v="12"/>
    <x v="12"/>
    <m/>
    <x v="108"/>
    <x v="33"/>
    <n v="12"/>
    <n v="1"/>
    <n v="4"/>
    <n v="0"/>
    <n v="0"/>
    <x v="10"/>
  </r>
  <r>
    <n v="2021"/>
    <x v="33"/>
    <s v="IDUV"/>
    <x v="33"/>
    <s v="Organismos Descentralizados"/>
    <s v="1 - Gastos corrientes"/>
    <s v="2 - Gastos de consumo"/>
    <x v="4"/>
    <x v="4"/>
    <x v="0"/>
    <x v="58"/>
    <x v="2"/>
    <x v="4"/>
    <x v="0"/>
    <x v="0"/>
    <x v="0"/>
    <x v="0"/>
    <n v="30"/>
    <x v="2"/>
    <n v="37"/>
    <s v="Vivienda y urbanismo"/>
    <n v="0"/>
    <s v="-"/>
    <n v="3"/>
    <s v="SERVICIOS NO PERSONALES"/>
    <s v="3.00"/>
    <s v="SERVICIOS NO PERSONALES"/>
    <s v="3.00.00"/>
    <s v="SERVICIOS NO PERSONALES"/>
    <s v="3.00.00.00"/>
    <x v="8"/>
    <n v="31050000"/>
    <s v="33.1.2.000"/>
    <s v="Recupero Convenio B.P.S.C."/>
    <x v="12"/>
    <x v="12"/>
    <m/>
    <x v="108"/>
    <x v="33"/>
    <n v="12"/>
    <n v="1"/>
    <n v="4"/>
    <n v="0"/>
    <n v="0"/>
    <x v="11"/>
  </r>
  <r>
    <n v="2021"/>
    <x v="33"/>
    <s v="IDUV"/>
    <x v="33"/>
    <s v="Organismos Descentralizados"/>
    <s v="2 - Gastos de capital"/>
    <s v="1 - Inversión real directa"/>
    <x v="4"/>
    <x v="4"/>
    <x v="0"/>
    <x v="58"/>
    <x v="1"/>
    <x v="5"/>
    <x v="8"/>
    <x v="11"/>
    <x v="4"/>
    <x v="44"/>
    <n v="30"/>
    <x v="2"/>
    <n v="37"/>
    <s v="Vivienda y urbanismo"/>
    <n v="0"/>
    <s v="-"/>
    <n v="4"/>
    <s v="BIENES DE USO"/>
    <s v="4.02"/>
    <s v="Construcciones"/>
    <s v="4.02.00"/>
    <s v="Construcciones"/>
    <s v="4.02.00.00"/>
    <x v="50"/>
    <n v="8400000"/>
    <s v="11.9.3.003"/>
    <s v="FO.NA.VI. - Impuestos a los combustibles Ley 23966 "/>
    <x v="12"/>
    <x v="12"/>
    <m/>
    <x v="109"/>
    <x v="33"/>
    <n v="12"/>
    <n v="1"/>
    <n v="1"/>
    <n v="14"/>
    <n v="5"/>
    <x v="55"/>
  </r>
  <r>
    <n v="2021"/>
    <x v="33"/>
    <s v="IDUV"/>
    <x v="33"/>
    <s v="Organismos Descentralizados"/>
    <s v="2 - Gastos de capital"/>
    <s v="1 - Inversión real directa"/>
    <x v="4"/>
    <x v="4"/>
    <x v="0"/>
    <x v="58"/>
    <x v="1"/>
    <x v="5"/>
    <x v="9"/>
    <x v="19"/>
    <x v="1"/>
    <x v="45"/>
    <n v="30"/>
    <x v="2"/>
    <n v="37"/>
    <s v="Vivienda y urbanismo"/>
    <n v="0"/>
    <s v="-"/>
    <n v="4"/>
    <s v="BIENES DE USO"/>
    <s v="4.02"/>
    <s v="Construcciones"/>
    <s v="4.02.00"/>
    <s v="Construcciones"/>
    <s v="4.02.00.00"/>
    <x v="50"/>
    <n v="9000000"/>
    <s v="11.9.3.003"/>
    <s v="FO.NA.VI. - Impuestos a los combustibles Ley 23966 "/>
    <x v="12"/>
    <x v="12"/>
    <m/>
    <x v="110"/>
    <x v="33"/>
    <n v="12"/>
    <n v="1"/>
    <n v="1"/>
    <n v="9"/>
    <n v="2"/>
    <x v="55"/>
  </r>
  <r>
    <n v="2021"/>
    <x v="33"/>
    <s v="IDUV"/>
    <x v="33"/>
    <s v="Organismos Descentralizados"/>
    <s v="2 - Gastos de capital"/>
    <s v="1 - Inversión real directa"/>
    <x v="4"/>
    <x v="4"/>
    <x v="0"/>
    <x v="58"/>
    <x v="1"/>
    <x v="5"/>
    <x v="11"/>
    <x v="20"/>
    <x v="1"/>
    <x v="46"/>
    <n v="30"/>
    <x v="2"/>
    <n v="37"/>
    <s v="Vivienda y urbanismo"/>
    <n v="0"/>
    <s v="-"/>
    <n v="4"/>
    <s v="BIENES DE USO"/>
    <s v="4.02"/>
    <s v="Construcciones"/>
    <s v="4.02.00"/>
    <s v="Construcciones"/>
    <s v="4.02.00.00"/>
    <x v="50"/>
    <n v="6800000"/>
    <s v="11.9.3.003"/>
    <s v="FO.NA.VI. - Impuestos a los combustibles Ley 23966 "/>
    <x v="12"/>
    <x v="12"/>
    <m/>
    <x v="111"/>
    <x v="33"/>
    <n v="12"/>
    <n v="1"/>
    <n v="1"/>
    <n v="6"/>
    <n v="2"/>
    <x v="55"/>
  </r>
  <r>
    <n v="2021"/>
    <x v="33"/>
    <s v="IDUV"/>
    <x v="33"/>
    <s v="Organismos Descentralizados"/>
    <s v="2 - Gastos de capital"/>
    <s v="1 - Inversión real directa"/>
    <x v="4"/>
    <x v="4"/>
    <x v="0"/>
    <x v="58"/>
    <x v="1"/>
    <x v="5"/>
    <x v="1"/>
    <x v="21"/>
    <x v="11"/>
    <x v="47"/>
    <n v="30"/>
    <x v="2"/>
    <n v="37"/>
    <s v="Vivienda y urbanismo"/>
    <n v="0"/>
    <s v="-"/>
    <n v="4"/>
    <s v="BIENES DE USO"/>
    <s v="4.02"/>
    <s v="Construcciones"/>
    <s v="4.02.00"/>
    <s v="Construcciones"/>
    <s v="4.02.00.00"/>
    <x v="50"/>
    <n v="45000000"/>
    <s v="11.9.3.003"/>
    <s v="FO.NA.VI. - Impuestos a los combustibles Ley 23966 "/>
    <x v="12"/>
    <x v="12"/>
    <m/>
    <x v="112"/>
    <x v="33"/>
    <n v="12"/>
    <n v="1"/>
    <n v="1"/>
    <n v="1"/>
    <n v="4"/>
    <x v="55"/>
  </r>
  <r>
    <n v="2021"/>
    <x v="33"/>
    <s v="IDUV"/>
    <x v="33"/>
    <s v="Organismos Descentralizados"/>
    <s v="2 - Gastos de capital"/>
    <s v="1 - Inversión real directa"/>
    <x v="4"/>
    <x v="4"/>
    <x v="0"/>
    <x v="58"/>
    <x v="1"/>
    <x v="5"/>
    <x v="12"/>
    <x v="22"/>
    <x v="1"/>
    <x v="46"/>
    <n v="30"/>
    <x v="2"/>
    <n v="37"/>
    <s v="Vivienda y urbanismo"/>
    <n v="0"/>
    <s v="-"/>
    <n v="4"/>
    <s v="BIENES DE USO"/>
    <s v="4.02"/>
    <s v="Construcciones"/>
    <s v="4.02.00"/>
    <s v="Construcciones"/>
    <s v="4.02.00.00"/>
    <x v="50"/>
    <n v="2800000"/>
    <s v="11.9.3.003"/>
    <s v="FO.NA.VI. - Impuestos a los combustibles Ley 23966 "/>
    <x v="12"/>
    <x v="12"/>
    <m/>
    <x v="113"/>
    <x v="33"/>
    <n v="12"/>
    <n v="1"/>
    <n v="1"/>
    <n v="15"/>
    <n v="2"/>
    <x v="55"/>
  </r>
  <r>
    <n v="2021"/>
    <x v="33"/>
    <s v="IDUV"/>
    <x v="33"/>
    <s v="Organismos Descentralizados"/>
    <s v="2 - Gastos de capital"/>
    <s v="1 - Inversión real directa"/>
    <x v="4"/>
    <x v="4"/>
    <x v="0"/>
    <x v="58"/>
    <x v="1"/>
    <x v="5"/>
    <x v="13"/>
    <x v="23"/>
    <x v="1"/>
    <x v="46"/>
    <n v="30"/>
    <x v="2"/>
    <n v="37"/>
    <s v="Vivienda y urbanismo"/>
    <n v="0"/>
    <s v="-"/>
    <n v="4"/>
    <s v="BIENES DE USO"/>
    <s v="4.02"/>
    <s v="Construcciones"/>
    <s v="4.02.00"/>
    <s v="Construcciones"/>
    <s v="4.02.00.00"/>
    <x v="50"/>
    <n v="5600000"/>
    <s v="11.9.3.003"/>
    <s v="FO.NA.VI. - Impuestos a los combustibles Ley 23966 "/>
    <x v="12"/>
    <x v="12"/>
    <m/>
    <x v="114"/>
    <x v="33"/>
    <n v="12"/>
    <n v="1"/>
    <n v="1"/>
    <n v="18"/>
    <n v="2"/>
    <x v="55"/>
  </r>
  <r>
    <n v="2021"/>
    <x v="33"/>
    <s v="IDUV"/>
    <x v="33"/>
    <s v="Organismos Descentralizados"/>
    <s v="2 - Gastos de capital"/>
    <s v="1 - Inversión real directa"/>
    <x v="4"/>
    <x v="4"/>
    <x v="0"/>
    <x v="58"/>
    <x v="1"/>
    <x v="5"/>
    <x v="8"/>
    <x v="11"/>
    <x v="2"/>
    <x v="48"/>
    <n v="30"/>
    <x v="2"/>
    <n v="37"/>
    <s v="Vivienda y urbanismo"/>
    <n v="0"/>
    <s v="-"/>
    <n v="4"/>
    <s v="BIENES DE USO"/>
    <s v="4.02"/>
    <s v="Construcciones"/>
    <s v="4.02.00"/>
    <s v="Construcciones"/>
    <s v="4.02.00.00"/>
    <x v="50"/>
    <n v="5000000"/>
    <s v="11.9.3.003"/>
    <s v="FO.NA.VI. - Impuestos a los combustibles Ley 23966 "/>
    <x v="12"/>
    <x v="12"/>
    <m/>
    <x v="115"/>
    <x v="33"/>
    <n v="12"/>
    <n v="1"/>
    <n v="1"/>
    <n v="14"/>
    <n v="1"/>
    <x v="55"/>
  </r>
  <r>
    <n v="2021"/>
    <x v="33"/>
    <s v="IDUV"/>
    <x v="33"/>
    <s v="Organismos Descentralizados"/>
    <s v="2 - Gastos de capital"/>
    <s v="1 - Inversión real directa"/>
    <x v="4"/>
    <x v="4"/>
    <x v="0"/>
    <x v="58"/>
    <x v="1"/>
    <x v="5"/>
    <x v="3"/>
    <x v="24"/>
    <x v="1"/>
    <x v="49"/>
    <n v="30"/>
    <x v="2"/>
    <n v="37"/>
    <s v="Vivienda y urbanismo"/>
    <n v="0"/>
    <s v="-"/>
    <n v="4"/>
    <s v="BIENES DE USO"/>
    <s v="4.02"/>
    <s v="Construcciones"/>
    <s v="4.02.00"/>
    <s v="Construcciones"/>
    <s v="4.02.00.00"/>
    <x v="50"/>
    <n v="8000000"/>
    <s v="11.9.3.003"/>
    <s v="FO.NA.VI. - Impuestos a los combustibles Ley 23966 "/>
    <x v="12"/>
    <x v="12"/>
    <m/>
    <x v="116"/>
    <x v="33"/>
    <n v="12"/>
    <n v="1"/>
    <n v="1"/>
    <n v="4"/>
    <n v="2"/>
    <x v="55"/>
  </r>
  <r>
    <n v="2021"/>
    <x v="33"/>
    <s v="IDUV"/>
    <x v="33"/>
    <s v="Organismos Descentralizados"/>
    <s v="2 - Gastos de capital"/>
    <s v="1 - Inversión real directa"/>
    <x v="4"/>
    <x v="4"/>
    <x v="0"/>
    <x v="58"/>
    <x v="1"/>
    <x v="5"/>
    <x v="2"/>
    <x v="13"/>
    <x v="2"/>
    <x v="50"/>
    <n v="30"/>
    <x v="2"/>
    <n v="37"/>
    <s v="Vivienda y urbanismo"/>
    <n v="0"/>
    <s v="-"/>
    <n v="4"/>
    <s v="BIENES DE USO"/>
    <s v="4.02"/>
    <s v="Construcciones"/>
    <s v="4.02.00"/>
    <s v="Construcciones"/>
    <s v="4.02.00.00"/>
    <x v="50"/>
    <n v="4400736"/>
    <s v="11.9.3.003"/>
    <s v="FO.NA.VI. - Impuestos a los combustibles Ley 23966 "/>
    <x v="12"/>
    <x v="12"/>
    <m/>
    <x v="117"/>
    <x v="33"/>
    <n v="12"/>
    <n v="1"/>
    <n v="1"/>
    <n v="2"/>
    <n v="1"/>
    <x v="55"/>
  </r>
  <r>
    <n v="2021"/>
    <x v="33"/>
    <s v="IDUV"/>
    <x v="33"/>
    <s v="Organismos Descentralizados"/>
    <s v="2 - Gastos de capital"/>
    <s v="1 - Inversión real directa"/>
    <x v="4"/>
    <x v="4"/>
    <x v="0"/>
    <x v="58"/>
    <x v="1"/>
    <x v="5"/>
    <x v="12"/>
    <x v="22"/>
    <x v="6"/>
    <x v="51"/>
    <n v="30"/>
    <x v="2"/>
    <n v="37"/>
    <s v="Vivienda y urbanismo"/>
    <n v="0"/>
    <s v="-"/>
    <n v="4"/>
    <s v="BIENES DE USO"/>
    <s v="4.02"/>
    <s v="Construcciones"/>
    <s v="4.02.00"/>
    <s v="Construcciones"/>
    <s v="4.02.00.00"/>
    <x v="50"/>
    <n v="2800000"/>
    <s v="11.9.3.003"/>
    <s v="FO.NA.VI. - Impuestos a los combustibles Ley 23966 "/>
    <x v="12"/>
    <x v="12"/>
    <m/>
    <x v="118"/>
    <x v="33"/>
    <n v="12"/>
    <n v="1"/>
    <n v="1"/>
    <n v="15"/>
    <n v="6"/>
    <x v="55"/>
  </r>
  <r>
    <n v="2021"/>
    <x v="33"/>
    <s v="IDUV"/>
    <x v="33"/>
    <s v="Organismos Descentralizados"/>
    <s v="2 - Gastos de capital"/>
    <s v="1 - Inversión real directa"/>
    <x v="4"/>
    <x v="4"/>
    <x v="0"/>
    <x v="58"/>
    <x v="1"/>
    <x v="5"/>
    <x v="3"/>
    <x v="24"/>
    <x v="11"/>
    <x v="46"/>
    <n v="30"/>
    <x v="2"/>
    <n v="37"/>
    <s v="Vivienda y urbanismo"/>
    <n v="0"/>
    <s v="-"/>
    <n v="4"/>
    <s v="BIENES DE USO"/>
    <s v="4.02"/>
    <s v="Construcciones"/>
    <s v="4.02.00"/>
    <s v="Construcciones"/>
    <s v="4.02.00.00"/>
    <x v="50"/>
    <n v="12750000"/>
    <s v="11.9.3.003"/>
    <s v="FO.NA.VI. - Impuestos a los combustibles Ley 23966 "/>
    <x v="12"/>
    <x v="12"/>
    <m/>
    <x v="119"/>
    <x v="33"/>
    <n v="12"/>
    <n v="1"/>
    <n v="1"/>
    <n v="4"/>
    <n v="4"/>
    <x v="55"/>
  </r>
  <r>
    <n v="2021"/>
    <x v="33"/>
    <s v="IDUV"/>
    <x v="33"/>
    <s v="Organismos Descentralizados"/>
    <s v="2 - Gastos de capital"/>
    <s v="1 - Inversión real directa"/>
    <x v="4"/>
    <x v="4"/>
    <x v="0"/>
    <x v="58"/>
    <x v="1"/>
    <x v="5"/>
    <x v="11"/>
    <x v="20"/>
    <x v="2"/>
    <x v="49"/>
    <n v="30"/>
    <x v="2"/>
    <n v="37"/>
    <s v="Vivienda y urbanismo"/>
    <n v="0"/>
    <s v="-"/>
    <n v="4"/>
    <s v="BIENES DE USO"/>
    <s v="4.02"/>
    <s v="Construcciones"/>
    <s v="4.02.00"/>
    <s v="Construcciones"/>
    <s v="4.02.00.00"/>
    <x v="50"/>
    <n v="4800000"/>
    <s v="11.9.3.003"/>
    <s v="FO.NA.VI. - Impuestos a los combustibles Ley 23966 "/>
    <x v="12"/>
    <x v="12"/>
    <m/>
    <x v="120"/>
    <x v="33"/>
    <n v="12"/>
    <n v="1"/>
    <n v="1"/>
    <n v="6"/>
    <n v="1"/>
    <x v="55"/>
  </r>
  <r>
    <n v="2021"/>
    <x v="33"/>
    <s v="IDUV"/>
    <x v="33"/>
    <s v="Organismos Descentralizados"/>
    <s v="2 - Gastos de capital"/>
    <s v="1 - Inversión real directa"/>
    <x v="4"/>
    <x v="4"/>
    <x v="0"/>
    <x v="58"/>
    <x v="1"/>
    <x v="5"/>
    <x v="14"/>
    <x v="25"/>
    <x v="2"/>
    <x v="52"/>
    <n v="30"/>
    <x v="2"/>
    <n v="37"/>
    <s v="Vivienda y urbanismo"/>
    <n v="0"/>
    <s v="-"/>
    <n v="4"/>
    <s v="BIENES DE USO"/>
    <s v="4.02"/>
    <s v="Construcciones"/>
    <s v="4.02.00"/>
    <s v="Construcciones"/>
    <s v="4.02.00.00"/>
    <x v="50"/>
    <n v="8000000"/>
    <s v="11.9.3.003"/>
    <s v="FO.NA.VI. - Impuestos a los combustibles Ley 23966 "/>
    <x v="12"/>
    <x v="12"/>
    <m/>
    <x v="121"/>
    <x v="33"/>
    <n v="12"/>
    <n v="1"/>
    <n v="1"/>
    <n v="12"/>
    <n v="1"/>
    <x v="55"/>
  </r>
  <r>
    <n v="2021"/>
    <x v="33"/>
    <s v="IDUV"/>
    <x v="33"/>
    <s v="Organismos Descentralizados"/>
    <s v="2 - Gastos de capital"/>
    <s v="1 - Inversión real directa"/>
    <x v="4"/>
    <x v="4"/>
    <x v="0"/>
    <x v="58"/>
    <x v="1"/>
    <x v="5"/>
    <x v="7"/>
    <x v="26"/>
    <x v="1"/>
    <x v="45"/>
    <n v="30"/>
    <x v="2"/>
    <n v="37"/>
    <s v="Vivienda y urbanismo"/>
    <n v="0"/>
    <s v="-"/>
    <n v="4"/>
    <s v="BIENES DE USO"/>
    <s v="4.02"/>
    <s v="Construcciones"/>
    <s v="4.02.00"/>
    <s v="Construcciones"/>
    <s v="4.02.00.00"/>
    <x v="50"/>
    <n v="11000000"/>
    <s v="11.9.3.003"/>
    <s v="FO.NA.VI. - Impuestos a los combustibles Ley 23966 "/>
    <x v="12"/>
    <x v="12"/>
    <m/>
    <x v="122"/>
    <x v="33"/>
    <n v="12"/>
    <n v="1"/>
    <n v="1"/>
    <n v="10"/>
    <n v="2"/>
    <x v="55"/>
  </r>
  <r>
    <n v="2021"/>
    <x v="33"/>
    <s v="IDUV"/>
    <x v="33"/>
    <s v="Organismos Descentralizados"/>
    <s v="2 - Gastos de capital"/>
    <s v="1 - Inversión real directa"/>
    <x v="4"/>
    <x v="4"/>
    <x v="0"/>
    <x v="58"/>
    <x v="1"/>
    <x v="5"/>
    <x v="4"/>
    <x v="27"/>
    <x v="9"/>
    <x v="44"/>
    <n v="30"/>
    <x v="2"/>
    <n v="37"/>
    <s v="Vivienda y urbanismo"/>
    <n v="0"/>
    <s v="-"/>
    <n v="4"/>
    <s v="BIENES DE USO"/>
    <s v="4.02"/>
    <s v="Construcciones"/>
    <s v="4.02.00"/>
    <s v="Construcciones"/>
    <s v="4.02.00.00"/>
    <x v="50"/>
    <n v="18480000"/>
    <s v="11.9.3.003"/>
    <s v="FO.NA.VI. - Impuestos a los combustibles Ley 23966 "/>
    <x v="12"/>
    <x v="12"/>
    <m/>
    <x v="123"/>
    <x v="33"/>
    <n v="12"/>
    <n v="1"/>
    <n v="1"/>
    <n v="5"/>
    <n v="3"/>
    <x v="55"/>
  </r>
  <r>
    <n v="2021"/>
    <x v="33"/>
    <s v="IDUV"/>
    <x v="33"/>
    <s v="Organismos Descentralizados"/>
    <s v="2 - Gastos de capital"/>
    <s v="1 - Inversión real directa"/>
    <x v="0"/>
    <x v="0"/>
    <x v="0"/>
    <x v="58"/>
    <x v="3"/>
    <x v="6"/>
    <x v="1"/>
    <x v="21"/>
    <x v="9"/>
    <x v="53"/>
    <n v="30"/>
    <x v="2"/>
    <n v="37"/>
    <s v="Vivienda y urbanismo"/>
    <n v="0"/>
    <s v="-"/>
    <n v="4"/>
    <s v="BIENES DE USO"/>
    <s v="4.02"/>
    <s v="Construcciones"/>
    <s v="4.02.00"/>
    <s v="Construcciones"/>
    <s v="4.02.00.00"/>
    <x v="50"/>
    <n v="12145588"/>
    <s v="00.0.0.999"/>
    <s v="Tesoro Provincial"/>
    <x v="12"/>
    <x v="12"/>
    <m/>
    <x v="124"/>
    <x v="33"/>
    <n v="11"/>
    <n v="1"/>
    <n v="2"/>
    <n v="1"/>
    <n v="3"/>
    <x v="55"/>
  </r>
  <r>
    <n v="2021"/>
    <x v="33"/>
    <s v="IDUV"/>
    <x v="33"/>
    <s v="Organismos Descentralizados"/>
    <s v="2 - Gastos de capital"/>
    <s v="1 - Inversión real directa"/>
    <x v="0"/>
    <x v="0"/>
    <x v="0"/>
    <x v="58"/>
    <x v="3"/>
    <x v="6"/>
    <x v="1"/>
    <x v="21"/>
    <x v="7"/>
    <x v="54"/>
    <n v="30"/>
    <x v="2"/>
    <n v="37"/>
    <s v="Vivienda y urbanismo"/>
    <n v="0"/>
    <s v="-"/>
    <n v="4"/>
    <s v="BIENES DE USO"/>
    <s v="4.02"/>
    <s v="Construcciones"/>
    <s v="4.02.00"/>
    <s v="Construcciones"/>
    <s v="4.02.00.00"/>
    <x v="50"/>
    <n v="13330403"/>
    <s v="00.0.0.999"/>
    <s v="Tesoro Provincial"/>
    <x v="12"/>
    <x v="12"/>
    <m/>
    <x v="125"/>
    <x v="33"/>
    <n v="11"/>
    <n v="1"/>
    <n v="2"/>
    <n v="1"/>
    <n v="9"/>
    <x v="55"/>
  </r>
  <r>
    <n v="2021"/>
    <x v="33"/>
    <s v="IDUV"/>
    <x v="33"/>
    <s v="Organismos Descentralizados"/>
    <s v="2 - Gastos de capital"/>
    <s v="1 - Inversión real directa"/>
    <x v="0"/>
    <x v="0"/>
    <x v="0"/>
    <x v="58"/>
    <x v="3"/>
    <x v="6"/>
    <x v="2"/>
    <x v="13"/>
    <x v="6"/>
    <x v="55"/>
    <n v="30"/>
    <x v="2"/>
    <n v="37"/>
    <s v="Vivienda y urbanismo"/>
    <n v="0"/>
    <s v="-"/>
    <n v="4"/>
    <s v="BIENES DE USO"/>
    <s v="4.02"/>
    <s v="Construcciones"/>
    <s v="4.02.00"/>
    <s v="Construcciones"/>
    <s v="4.02.00.00"/>
    <x v="50"/>
    <n v="46200000"/>
    <s v="00.0.0.999"/>
    <s v="Tesoro Provincial"/>
    <x v="12"/>
    <x v="12"/>
    <m/>
    <x v="126"/>
    <x v="33"/>
    <n v="11"/>
    <n v="1"/>
    <n v="2"/>
    <n v="2"/>
    <n v="6"/>
    <x v="55"/>
  </r>
  <r>
    <n v="2021"/>
    <x v="33"/>
    <s v="IDUV"/>
    <x v="33"/>
    <s v="Organismos Descentralizados"/>
    <s v="2 - Gastos de capital"/>
    <s v="1 - Inversión real directa"/>
    <x v="0"/>
    <x v="0"/>
    <x v="0"/>
    <x v="58"/>
    <x v="3"/>
    <x v="6"/>
    <x v="15"/>
    <x v="28"/>
    <x v="2"/>
    <x v="56"/>
    <n v="30"/>
    <x v="2"/>
    <n v="37"/>
    <s v="Vivienda y urbanismo"/>
    <n v="0"/>
    <s v="-"/>
    <n v="4"/>
    <s v="BIENES DE USO"/>
    <s v="4.02"/>
    <s v="Construcciones"/>
    <s v="4.02.00"/>
    <s v="Construcciones"/>
    <s v="4.02.00.00"/>
    <x v="50"/>
    <n v="13339193"/>
    <s v="00.0.0.999"/>
    <s v="Tesoro Provincial"/>
    <x v="12"/>
    <x v="12"/>
    <m/>
    <x v="127"/>
    <x v="33"/>
    <n v="11"/>
    <n v="1"/>
    <n v="2"/>
    <n v="22"/>
    <n v="1"/>
    <x v="55"/>
  </r>
  <r>
    <n v="2021"/>
    <x v="33"/>
    <s v="IDUV"/>
    <x v="33"/>
    <s v="Organismos Descentralizados"/>
    <s v="2 - Gastos de capital"/>
    <s v="1 - Inversión real directa"/>
    <x v="0"/>
    <x v="0"/>
    <x v="0"/>
    <x v="58"/>
    <x v="3"/>
    <x v="6"/>
    <x v="1"/>
    <x v="21"/>
    <x v="4"/>
    <x v="57"/>
    <n v="30"/>
    <x v="2"/>
    <n v="37"/>
    <s v="Vivienda y urbanismo"/>
    <n v="0"/>
    <s v="-"/>
    <n v="4"/>
    <s v="BIENES DE USO"/>
    <s v="4.02"/>
    <s v="Construcciones"/>
    <s v="4.02.00"/>
    <s v="Construcciones"/>
    <s v="4.02.00.00"/>
    <x v="50"/>
    <n v="10549969"/>
    <s v="00.0.0.999"/>
    <s v="Tesoro Provincial"/>
    <x v="12"/>
    <x v="12"/>
    <m/>
    <x v="128"/>
    <x v="33"/>
    <n v="11"/>
    <n v="1"/>
    <n v="2"/>
    <n v="1"/>
    <n v="5"/>
    <x v="55"/>
  </r>
  <r>
    <n v="2021"/>
    <x v="33"/>
    <s v="IDUV"/>
    <x v="33"/>
    <s v="Organismos Descentralizados"/>
    <s v="2 - Gastos de capital"/>
    <s v="1 - Inversión real directa"/>
    <x v="0"/>
    <x v="0"/>
    <x v="0"/>
    <x v="58"/>
    <x v="3"/>
    <x v="6"/>
    <x v="1"/>
    <x v="21"/>
    <x v="8"/>
    <x v="58"/>
    <n v="30"/>
    <x v="2"/>
    <n v="37"/>
    <s v="Vivienda y urbanismo"/>
    <n v="0"/>
    <s v="-"/>
    <n v="4"/>
    <s v="BIENES DE USO"/>
    <s v="4.02"/>
    <s v="Construcciones"/>
    <s v="4.02.00"/>
    <s v="Construcciones"/>
    <s v="4.02.00.00"/>
    <x v="50"/>
    <n v="20000000"/>
    <s v="00.0.0.999"/>
    <s v="Tesoro Provincial"/>
    <x v="12"/>
    <x v="12"/>
    <m/>
    <x v="129"/>
    <x v="33"/>
    <n v="11"/>
    <n v="1"/>
    <n v="2"/>
    <n v="1"/>
    <n v="7"/>
    <x v="55"/>
  </r>
  <r>
    <n v="2021"/>
    <x v="33"/>
    <s v="IDUV"/>
    <x v="33"/>
    <s v="Organismos Descentralizados"/>
    <s v="2 - Gastos de capital"/>
    <s v="1 - Inversión real directa"/>
    <x v="0"/>
    <x v="0"/>
    <x v="0"/>
    <x v="58"/>
    <x v="3"/>
    <x v="6"/>
    <x v="1"/>
    <x v="21"/>
    <x v="1"/>
    <x v="59"/>
    <n v="30"/>
    <x v="2"/>
    <n v="37"/>
    <s v="Vivienda y urbanismo"/>
    <n v="0"/>
    <s v="-"/>
    <n v="4"/>
    <s v="BIENES DE USO"/>
    <s v="4.02"/>
    <s v="Construcciones"/>
    <s v="4.02.00"/>
    <s v="Construcciones"/>
    <s v="4.02.00.00"/>
    <x v="50"/>
    <n v="30000000"/>
    <s v="00.0.0.999"/>
    <s v="Tesoro Provincial"/>
    <x v="12"/>
    <x v="12"/>
    <m/>
    <x v="130"/>
    <x v="33"/>
    <n v="11"/>
    <n v="1"/>
    <n v="2"/>
    <n v="1"/>
    <n v="2"/>
    <x v="55"/>
  </r>
  <r>
    <n v="2021"/>
    <x v="33"/>
    <s v="IDUV"/>
    <x v="33"/>
    <s v="Organismos Descentralizados"/>
    <s v="2 - Gastos de capital"/>
    <s v="1 - Inversión real directa"/>
    <x v="0"/>
    <x v="0"/>
    <x v="0"/>
    <x v="58"/>
    <x v="3"/>
    <x v="6"/>
    <x v="1"/>
    <x v="21"/>
    <x v="10"/>
    <x v="60"/>
    <n v="30"/>
    <x v="2"/>
    <n v="37"/>
    <s v="Vivienda y urbanismo"/>
    <n v="0"/>
    <s v="-"/>
    <n v="4"/>
    <s v="BIENES DE USO"/>
    <s v="4.02"/>
    <s v="Construcciones"/>
    <s v="4.02.00"/>
    <s v="Construcciones"/>
    <s v="4.02.00.00"/>
    <x v="50"/>
    <n v="25000000"/>
    <s v="00.0.0.999"/>
    <s v="Tesoro Provincial"/>
    <x v="12"/>
    <x v="12"/>
    <m/>
    <x v="131"/>
    <x v="33"/>
    <n v="11"/>
    <n v="1"/>
    <n v="2"/>
    <n v="1"/>
    <n v="8"/>
    <x v="55"/>
  </r>
  <r>
    <n v="2021"/>
    <x v="33"/>
    <s v="IDUV"/>
    <x v="33"/>
    <s v="Organismos Descentralizados"/>
    <s v="2 - Gastos de capital"/>
    <s v="1 - Inversión real directa"/>
    <x v="0"/>
    <x v="0"/>
    <x v="0"/>
    <x v="58"/>
    <x v="3"/>
    <x v="6"/>
    <x v="1"/>
    <x v="21"/>
    <x v="6"/>
    <x v="61"/>
    <n v="30"/>
    <x v="2"/>
    <n v="37"/>
    <s v="Vivienda y urbanismo"/>
    <n v="0"/>
    <s v="-"/>
    <n v="4"/>
    <s v="BIENES DE USO"/>
    <s v="4.02"/>
    <s v="Construcciones"/>
    <s v="4.02.00"/>
    <s v="Construcciones"/>
    <s v="4.02.00.00"/>
    <x v="50"/>
    <n v="67200000"/>
    <s v="00.0.0.999"/>
    <s v="Tesoro Provincial"/>
    <x v="12"/>
    <x v="12"/>
    <m/>
    <x v="132"/>
    <x v="33"/>
    <n v="11"/>
    <n v="1"/>
    <n v="2"/>
    <n v="1"/>
    <n v="6"/>
    <x v="55"/>
  </r>
  <r>
    <n v="2021"/>
    <x v="33"/>
    <s v="IDUV"/>
    <x v="33"/>
    <s v="Organismos Descentralizados"/>
    <s v="2 - Gastos de capital"/>
    <s v="1 - Inversión real directa"/>
    <x v="0"/>
    <x v="0"/>
    <x v="0"/>
    <x v="58"/>
    <x v="3"/>
    <x v="6"/>
    <x v="1"/>
    <x v="21"/>
    <x v="2"/>
    <x v="62"/>
    <n v="30"/>
    <x v="2"/>
    <n v="37"/>
    <s v="Vivienda y urbanismo"/>
    <n v="0"/>
    <s v="-"/>
    <n v="4"/>
    <s v="BIENES DE USO"/>
    <s v="4.02"/>
    <s v="Construcciones"/>
    <s v="4.02.00"/>
    <s v="Construcciones"/>
    <s v="4.02.00.00"/>
    <x v="50"/>
    <n v="40000000"/>
    <s v="00.0.0.999"/>
    <s v="Tesoro Provincial"/>
    <x v="12"/>
    <x v="12"/>
    <m/>
    <x v="133"/>
    <x v="33"/>
    <n v="11"/>
    <n v="1"/>
    <n v="2"/>
    <n v="1"/>
    <n v="1"/>
    <x v="55"/>
  </r>
  <r>
    <n v="2021"/>
    <x v="33"/>
    <s v="IDUV"/>
    <x v="33"/>
    <s v="Organismos Descentralizados"/>
    <s v="2 - Gastos de capital"/>
    <s v="1 - Inversión real directa"/>
    <x v="0"/>
    <x v="0"/>
    <x v="0"/>
    <x v="58"/>
    <x v="3"/>
    <x v="6"/>
    <x v="1"/>
    <x v="21"/>
    <x v="13"/>
    <x v="63"/>
    <n v="30"/>
    <x v="2"/>
    <n v="37"/>
    <s v="Vivienda y urbanismo"/>
    <n v="0"/>
    <s v="-"/>
    <n v="4"/>
    <s v="BIENES DE USO"/>
    <s v="4.02"/>
    <s v="Construcciones"/>
    <s v="4.02.00"/>
    <s v="Construcciones"/>
    <s v="4.02.00.00"/>
    <x v="50"/>
    <n v="13330403"/>
    <s v="00.0.0.999"/>
    <s v="Tesoro Provincial"/>
    <x v="12"/>
    <x v="12"/>
    <m/>
    <x v="134"/>
    <x v="33"/>
    <n v="11"/>
    <n v="1"/>
    <n v="2"/>
    <n v="1"/>
    <n v="10"/>
    <x v="55"/>
  </r>
  <r>
    <n v="2021"/>
    <x v="33"/>
    <s v="IDUV"/>
    <x v="33"/>
    <s v="Organismos Descentralizados"/>
    <s v="2 - Gastos de capital"/>
    <s v="1 - Inversión real directa"/>
    <x v="0"/>
    <x v="0"/>
    <x v="0"/>
    <x v="58"/>
    <x v="3"/>
    <x v="6"/>
    <x v="14"/>
    <x v="25"/>
    <x v="1"/>
    <x v="64"/>
    <n v="30"/>
    <x v="2"/>
    <n v="37"/>
    <s v="Vivienda y urbanismo"/>
    <n v="0"/>
    <s v="-"/>
    <n v="4"/>
    <s v="BIENES DE USO"/>
    <s v="4.02"/>
    <s v="Construcciones"/>
    <s v="4.02.00"/>
    <s v="Construcciones"/>
    <s v="4.02.00.00"/>
    <x v="50"/>
    <n v="10000000"/>
    <s v="00.0.0.999"/>
    <s v="Tesoro Provincial"/>
    <x v="12"/>
    <x v="12"/>
    <m/>
    <x v="135"/>
    <x v="33"/>
    <n v="11"/>
    <n v="1"/>
    <n v="2"/>
    <n v="12"/>
    <n v="2"/>
    <x v="55"/>
  </r>
  <r>
    <n v="2021"/>
    <x v="33"/>
    <s v="IDUV"/>
    <x v="33"/>
    <s v="Organismos Descentralizados"/>
    <s v="2 - Gastos de capital"/>
    <s v="1 - Inversión real directa"/>
    <x v="2"/>
    <x v="2"/>
    <x v="0"/>
    <x v="58"/>
    <x v="4"/>
    <x v="7"/>
    <x v="3"/>
    <x v="24"/>
    <x v="2"/>
    <x v="65"/>
    <n v="30"/>
    <x v="2"/>
    <n v="37"/>
    <s v="Vivienda y urbanismo"/>
    <n v="0"/>
    <s v="-"/>
    <n v="4"/>
    <s v="BIENES DE USO"/>
    <s v="4.02"/>
    <s v="Construcciones"/>
    <s v="4.02.00"/>
    <s v="Construcciones"/>
    <s v="4.02.00.00"/>
    <x v="50"/>
    <n v="20196126"/>
    <s v="22.2.1.001"/>
    <s v="Ministerio del Interior y Transporte"/>
    <x v="12"/>
    <x v="12"/>
    <m/>
    <x v="136"/>
    <x v="33"/>
    <n v="14"/>
    <n v="1"/>
    <n v="5"/>
    <n v="4"/>
    <n v="1"/>
    <x v="55"/>
  </r>
  <r>
    <n v="2021"/>
    <x v="33"/>
    <s v="IDUV"/>
    <x v="33"/>
    <s v="Organismos Descentralizados"/>
    <s v="2 - Gastos de capital"/>
    <s v="1 - Inversión real directa"/>
    <x v="0"/>
    <x v="0"/>
    <x v="0"/>
    <x v="58"/>
    <x v="3"/>
    <x v="6"/>
    <x v="16"/>
    <x v="15"/>
    <x v="2"/>
    <x v="66"/>
    <n v="30"/>
    <x v="2"/>
    <n v="37"/>
    <s v="Vivienda y urbanismo"/>
    <n v="0"/>
    <s v="-"/>
    <n v="4"/>
    <s v="BIENES DE USO"/>
    <s v="4.02"/>
    <s v="Construcciones"/>
    <s v="4.02.00"/>
    <s v="Construcciones"/>
    <s v="4.02.00.00"/>
    <x v="50"/>
    <n v="27720000"/>
    <s v="00.0.0.999"/>
    <s v="Tesoro Provincial"/>
    <x v="12"/>
    <x v="12"/>
    <m/>
    <x v="137"/>
    <x v="33"/>
    <n v="11"/>
    <n v="1"/>
    <n v="2"/>
    <n v="7"/>
    <n v="1"/>
    <x v="55"/>
  </r>
  <r>
    <n v="2021"/>
    <x v="33"/>
    <s v="IDUV"/>
    <x v="33"/>
    <s v="Organismos Descentralizados"/>
    <s v="2 - Gastos de capital"/>
    <s v="1 - Inversión real directa"/>
    <x v="0"/>
    <x v="0"/>
    <x v="0"/>
    <x v="58"/>
    <x v="3"/>
    <x v="6"/>
    <x v="3"/>
    <x v="24"/>
    <x v="2"/>
    <x v="67"/>
    <n v="30"/>
    <x v="2"/>
    <n v="37"/>
    <s v="Vivienda y urbanismo"/>
    <n v="0"/>
    <s v="-"/>
    <n v="4"/>
    <s v="BIENES DE USO"/>
    <s v="4.02"/>
    <s v="Construcciones"/>
    <s v="4.02.00"/>
    <s v="Construcciones"/>
    <s v="4.02.00.00"/>
    <x v="50"/>
    <n v="10000000"/>
    <s v="00.0.0.999"/>
    <s v="Tesoro Provincial"/>
    <x v="12"/>
    <x v="12"/>
    <m/>
    <x v="138"/>
    <x v="33"/>
    <n v="11"/>
    <n v="1"/>
    <n v="2"/>
    <n v="4"/>
    <n v="1"/>
    <x v="55"/>
  </r>
  <r>
    <n v="2021"/>
    <x v="33"/>
    <s v="IDUV"/>
    <x v="33"/>
    <s v="Organismos Descentralizados"/>
    <s v="2 - Gastos de capital"/>
    <s v="1 - Inversión real directa"/>
    <x v="0"/>
    <x v="0"/>
    <x v="0"/>
    <x v="58"/>
    <x v="5"/>
    <x v="8"/>
    <x v="1"/>
    <x v="21"/>
    <x v="9"/>
    <x v="68"/>
    <n v="30"/>
    <x v="2"/>
    <n v="37"/>
    <s v="Vivienda y urbanismo"/>
    <n v="0"/>
    <s v="-"/>
    <n v="4"/>
    <s v="BIENES DE USO"/>
    <s v="4.02"/>
    <s v="Construcciones"/>
    <s v="4.02.00"/>
    <s v="Construcciones"/>
    <s v="4.02.00.00"/>
    <x v="50"/>
    <n v="13216691"/>
    <s v="22.2.1.018"/>
    <s v="Compensación inciso a) apartado II inciso a) Ley 27.429 Cons"/>
    <x v="12"/>
    <x v="12"/>
    <m/>
    <x v="139"/>
    <x v="33"/>
    <n v="11"/>
    <n v="1"/>
    <n v="3"/>
    <n v="1"/>
    <n v="3"/>
    <x v="55"/>
  </r>
  <r>
    <n v="2021"/>
    <x v="33"/>
    <s v="IDUV"/>
    <x v="33"/>
    <s v="Organismos Descentralizados"/>
    <s v="2 - Gastos de capital"/>
    <s v="1 - Inversión real directa"/>
    <x v="0"/>
    <x v="0"/>
    <x v="0"/>
    <x v="58"/>
    <x v="3"/>
    <x v="6"/>
    <x v="1"/>
    <x v="21"/>
    <x v="11"/>
    <x v="69"/>
    <n v="30"/>
    <x v="2"/>
    <n v="37"/>
    <s v="Vivienda y urbanismo"/>
    <n v="0"/>
    <s v="-"/>
    <n v="4"/>
    <s v="BIENES DE USO"/>
    <s v="4.02"/>
    <s v="Construcciones"/>
    <s v="4.02.00"/>
    <s v="Construcciones"/>
    <s v="4.02.00.00"/>
    <x v="50"/>
    <n v="13940896"/>
    <s v="00.0.0.999"/>
    <s v="Tesoro Provincial"/>
    <x v="12"/>
    <x v="12"/>
    <m/>
    <x v="140"/>
    <x v="33"/>
    <n v="11"/>
    <n v="1"/>
    <n v="2"/>
    <n v="1"/>
    <n v="4"/>
    <x v="55"/>
  </r>
  <r>
    <n v="2021"/>
    <x v="33"/>
    <s v="IDUV"/>
    <x v="33"/>
    <s v="Organismos Descentralizados"/>
    <s v="2 - Gastos de capital"/>
    <s v="1 - Inversión real directa"/>
    <x v="0"/>
    <x v="0"/>
    <x v="0"/>
    <x v="58"/>
    <x v="5"/>
    <x v="8"/>
    <x v="1"/>
    <x v="21"/>
    <x v="1"/>
    <x v="70"/>
    <n v="30"/>
    <x v="2"/>
    <n v="37"/>
    <s v="Vivienda y urbanismo"/>
    <n v="0"/>
    <s v="-"/>
    <n v="4"/>
    <s v="BIENES DE USO"/>
    <s v="4.02"/>
    <s v="Construcciones"/>
    <s v="4.02.00"/>
    <s v="Construcciones"/>
    <s v="4.02.00.00"/>
    <x v="50"/>
    <n v="15802279"/>
    <s v="22.2.1.018"/>
    <s v="Compensación inciso a) apartado II inciso a) Ley 27.429 Cons"/>
    <x v="12"/>
    <x v="12"/>
    <m/>
    <x v="141"/>
    <x v="33"/>
    <n v="11"/>
    <n v="1"/>
    <n v="3"/>
    <n v="1"/>
    <n v="2"/>
    <x v="55"/>
  </r>
  <r>
    <n v="2021"/>
    <x v="33"/>
    <s v="IDUV"/>
    <x v="33"/>
    <s v="Organismos Descentralizados"/>
    <s v="2 - Gastos de capital"/>
    <s v="1 - Inversión real directa"/>
    <x v="4"/>
    <x v="4"/>
    <x v="0"/>
    <x v="58"/>
    <x v="1"/>
    <x v="5"/>
    <x v="16"/>
    <x v="15"/>
    <x v="2"/>
    <x v="45"/>
    <n v="30"/>
    <x v="2"/>
    <n v="37"/>
    <s v="Vivienda y urbanismo"/>
    <n v="0"/>
    <s v="-"/>
    <n v="4"/>
    <s v="BIENES DE USO"/>
    <s v="4.02"/>
    <s v="Construcciones"/>
    <s v="4.02.00"/>
    <s v="Construcciones"/>
    <s v="4.02.00.00"/>
    <x v="50"/>
    <n v="5500000"/>
    <s v="11.9.3.003"/>
    <s v="FO.NA.VI. - Impuestos a los combustibles Ley 23966 "/>
    <x v="12"/>
    <x v="12"/>
    <m/>
    <x v="142"/>
    <x v="33"/>
    <n v="12"/>
    <n v="1"/>
    <n v="1"/>
    <n v="7"/>
    <n v="1"/>
    <x v="55"/>
  </r>
  <r>
    <n v="2021"/>
    <x v="33"/>
    <s v="IDUV"/>
    <x v="33"/>
    <s v="Organismos Descentralizados"/>
    <s v="2 - Gastos de capital"/>
    <s v="1 - Inversión real directa"/>
    <x v="4"/>
    <x v="4"/>
    <x v="0"/>
    <x v="58"/>
    <x v="1"/>
    <x v="5"/>
    <x v="12"/>
    <x v="22"/>
    <x v="2"/>
    <x v="45"/>
    <n v="30"/>
    <x v="2"/>
    <n v="37"/>
    <s v="Vivienda y urbanismo"/>
    <n v="0"/>
    <s v="-"/>
    <n v="4"/>
    <s v="BIENES DE USO"/>
    <s v="4.02"/>
    <s v="Construcciones"/>
    <s v="4.02.00"/>
    <s v="Construcciones"/>
    <s v="4.02.00.00"/>
    <x v="50"/>
    <n v="3300000"/>
    <s v="11.9.3.003"/>
    <s v="FO.NA.VI. - Impuestos a los combustibles Ley 23966 "/>
    <x v="12"/>
    <x v="12"/>
    <m/>
    <x v="143"/>
    <x v="33"/>
    <n v="12"/>
    <n v="1"/>
    <n v="1"/>
    <n v="15"/>
    <n v="1"/>
    <x v="55"/>
  </r>
  <r>
    <n v="2021"/>
    <x v="33"/>
    <s v="IDUV"/>
    <x v="33"/>
    <s v="Organismos Descentralizados"/>
    <s v="2 - Gastos de capital"/>
    <s v="1 - Inversión real directa"/>
    <x v="4"/>
    <x v="4"/>
    <x v="0"/>
    <x v="58"/>
    <x v="1"/>
    <x v="5"/>
    <x v="1"/>
    <x v="21"/>
    <x v="1"/>
    <x v="49"/>
    <n v="30"/>
    <x v="2"/>
    <n v="37"/>
    <s v="Vivienda y urbanismo"/>
    <n v="0"/>
    <s v="-"/>
    <n v="4"/>
    <s v="BIENES DE USO"/>
    <s v="4.02"/>
    <s v="Construcciones"/>
    <s v="4.02.00"/>
    <s v="Construcciones"/>
    <s v="4.02.00.00"/>
    <x v="50"/>
    <n v="5500000"/>
    <s v="11.9.3.003"/>
    <s v="FO.NA.VI. - Impuestos a los combustibles Ley 23966 "/>
    <x v="12"/>
    <x v="12"/>
    <m/>
    <x v="144"/>
    <x v="33"/>
    <n v="12"/>
    <n v="1"/>
    <n v="1"/>
    <n v="1"/>
    <n v="2"/>
    <x v="55"/>
  </r>
  <r>
    <n v="2021"/>
    <x v="33"/>
    <s v="IDUV"/>
    <x v="33"/>
    <s v="Organismos Descentralizados"/>
    <s v="2 - Gastos de capital"/>
    <s v="1 - Inversión real directa"/>
    <x v="4"/>
    <x v="4"/>
    <x v="0"/>
    <x v="58"/>
    <x v="1"/>
    <x v="5"/>
    <x v="14"/>
    <x v="25"/>
    <x v="1"/>
    <x v="44"/>
    <n v="30"/>
    <x v="2"/>
    <n v="37"/>
    <s v="Vivienda y urbanismo"/>
    <n v="0"/>
    <s v="-"/>
    <n v="4"/>
    <s v="BIENES DE USO"/>
    <s v="4.02"/>
    <s v="Construcciones"/>
    <s v="4.02.00"/>
    <s v="Construcciones"/>
    <s v="4.02.00.00"/>
    <x v="50"/>
    <n v="18480000"/>
    <s v="11.9.3.003"/>
    <s v="FO.NA.VI. - Impuestos a los combustibles Ley 23966 "/>
    <x v="12"/>
    <x v="12"/>
    <m/>
    <x v="145"/>
    <x v="33"/>
    <n v="12"/>
    <n v="1"/>
    <n v="1"/>
    <n v="12"/>
    <n v="2"/>
    <x v="55"/>
  </r>
  <r>
    <n v="2021"/>
    <x v="33"/>
    <s v="IDUV"/>
    <x v="33"/>
    <s v="Organismos Descentralizados"/>
    <s v="2 - Gastos de capital"/>
    <s v="1 - Inversión real directa"/>
    <x v="4"/>
    <x v="4"/>
    <x v="0"/>
    <x v="58"/>
    <x v="1"/>
    <x v="5"/>
    <x v="8"/>
    <x v="11"/>
    <x v="9"/>
    <x v="51"/>
    <n v="30"/>
    <x v="2"/>
    <n v="37"/>
    <s v="Vivienda y urbanismo"/>
    <n v="0"/>
    <s v="-"/>
    <n v="4"/>
    <s v="BIENES DE USO"/>
    <s v="4.02"/>
    <s v="Construcciones"/>
    <s v="4.02.00"/>
    <s v="Construcciones"/>
    <s v="4.02.00.00"/>
    <x v="50"/>
    <n v="4000000"/>
    <s v="11.9.3.003"/>
    <s v="FO.NA.VI. - Impuestos a los combustibles Ley 23966 "/>
    <x v="12"/>
    <x v="12"/>
    <m/>
    <x v="146"/>
    <x v="33"/>
    <n v="12"/>
    <n v="1"/>
    <n v="1"/>
    <n v="14"/>
    <n v="3"/>
    <x v="55"/>
  </r>
  <r>
    <n v="2021"/>
    <x v="33"/>
    <s v="IDUV"/>
    <x v="33"/>
    <s v="Organismos Descentralizados"/>
    <s v="2 - Gastos de capital"/>
    <s v="1 - Inversión real directa"/>
    <x v="4"/>
    <x v="4"/>
    <x v="0"/>
    <x v="58"/>
    <x v="1"/>
    <x v="5"/>
    <x v="9"/>
    <x v="19"/>
    <x v="6"/>
    <x v="71"/>
    <n v="30"/>
    <x v="2"/>
    <n v="37"/>
    <s v="Vivienda y urbanismo"/>
    <n v="0"/>
    <s v="-"/>
    <n v="4"/>
    <s v="BIENES DE USO"/>
    <s v="4.02"/>
    <s v="Construcciones"/>
    <s v="4.02.00"/>
    <s v="Construcciones"/>
    <s v="4.02.00.00"/>
    <x v="50"/>
    <n v="1800000"/>
    <s v="11.9.3.003"/>
    <s v="FO.NA.VI. - Impuestos a los combustibles Ley 23966 "/>
    <x v="12"/>
    <x v="12"/>
    <m/>
    <x v="147"/>
    <x v="33"/>
    <n v="12"/>
    <n v="1"/>
    <n v="1"/>
    <n v="9"/>
    <n v="6"/>
    <x v="55"/>
  </r>
  <r>
    <n v="2021"/>
    <x v="33"/>
    <s v="IDUV"/>
    <x v="33"/>
    <s v="Organismos Descentralizados"/>
    <s v="2 - Gastos de capital"/>
    <s v="1 - Inversión real directa"/>
    <x v="4"/>
    <x v="4"/>
    <x v="0"/>
    <x v="58"/>
    <x v="1"/>
    <x v="5"/>
    <x v="7"/>
    <x v="26"/>
    <x v="11"/>
    <x v="46"/>
    <n v="30"/>
    <x v="2"/>
    <n v="37"/>
    <s v="Vivienda y urbanismo"/>
    <n v="0"/>
    <s v="-"/>
    <n v="4"/>
    <s v="BIENES DE USO"/>
    <s v="4.02"/>
    <s v="Construcciones"/>
    <s v="4.02.00"/>
    <s v="Construcciones"/>
    <s v="4.02.00.00"/>
    <x v="50"/>
    <n v="8500000"/>
    <s v="11.9.3.003"/>
    <s v="FO.NA.VI. - Impuestos a los combustibles Ley 23966 "/>
    <x v="12"/>
    <x v="12"/>
    <m/>
    <x v="148"/>
    <x v="33"/>
    <n v="12"/>
    <n v="1"/>
    <n v="1"/>
    <n v="10"/>
    <n v="4"/>
    <x v="55"/>
  </r>
  <r>
    <n v="2021"/>
    <x v="33"/>
    <s v="IDUV"/>
    <x v="33"/>
    <s v="Organismos Descentralizados"/>
    <s v="2 - Gastos de capital"/>
    <s v="1 - Inversión real directa"/>
    <x v="4"/>
    <x v="4"/>
    <x v="0"/>
    <x v="58"/>
    <x v="1"/>
    <x v="5"/>
    <x v="2"/>
    <x v="13"/>
    <x v="1"/>
    <x v="49"/>
    <n v="30"/>
    <x v="2"/>
    <n v="37"/>
    <s v="Vivienda y urbanismo"/>
    <n v="0"/>
    <s v="-"/>
    <n v="4"/>
    <s v="BIENES DE USO"/>
    <s v="4.02"/>
    <s v="Construcciones"/>
    <s v="4.02.00"/>
    <s v="Construcciones"/>
    <s v="4.02.00.00"/>
    <x v="50"/>
    <n v="6000000"/>
    <s v="11.9.3.003"/>
    <s v="FO.NA.VI. - Impuestos a los combustibles Ley 23966 "/>
    <x v="12"/>
    <x v="12"/>
    <m/>
    <x v="149"/>
    <x v="33"/>
    <n v="12"/>
    <n v="1"/>
    <n v="1"/>
    <n v="2"/>
    <n v="2"/>
    <x v="55"/>
  </r>
  <r>
    <n v="2021"/>
    <x v="33"/>
    <s v="IDUV"/>
    <x v="33"/>
    <s v="Organismos Descentralizados"/>
    <s v="2 - Gastos de capital"/>
    <s v="1 - Inversión real directa"/>
    <x v="4"/>
    <x v="4"/>
    <x v="0"/>
    <x v="58"/>
    <x v="1"/>
    <x v="5"/>
    <x v="3"/>
    <x v="24"/>
    <x v="4"/>
    <x v="72"/>
    <n v="30"/>
    <x v="2"/>
    <n v="37"/>
    <s v="Vivienda y urbanismo"/>
    <n v="0"/>
    <s v="-"/>
    <n v="4"/>
    <s v="BIENES DE USO"/>
    <s v="4.02"/>
    <s v="Construcciones"/>
    <s v="4.02.00"/>
    <s v="Construcciones"/>
    <s v="4.02.00.00"/>
    <x v="50"/>
    <n v="3312928"/>
    <s v="11.9.3.003"/>
    <s v="FO.NA.VI. - Impuestos a los combustibles Ley 23966 "/>
    <x v="12"/>
    <x v="12"/>
    <m/>
    <x v="150"/>
    <x v="33"/>
    <n v="12"/>
    <n v="1"/>
    <n v="1"/>
    <n v="4"/>
    <n v="5"/>
    <x v="55"/>
  </r>
  <r>
    <n v="2021"/>
    <x v="33"/>
    <s v="IDUV"/>
    <x v="33"/>
    <s v="Organismos Descentralizados"/>
    <s v="2 - Gastos de capital"/>
    <s v="1 - Inversión real directa"/>
    <x v="4"/>
    <x v="4"/>
    <x v="0"/>
    <x v="58"/>
    <x v="1"/>
    <x v="5"/>
    <x v="2"/>
    <x v="13"/>
    <x v="11"/>
    <x v="46"/>
    <n v="30"/>
    <x v="2"/>
    <n v="37"/>
    <s v="Vivienda y urbanismo"/>
    <n v="0"/>
    <s v="-"/>
    <n v="4"/>
    <s v="BIENES DE USO"/>
    <s v="4.02"/>
    <s v="Construcciones"/>
    <s v="4.02.00"/>
    <s v="Construcciones"/>
    <s v="4.02.00.00"/>
    <x v="50"/>
    <n v="25500000"/>
    <s v="11.9.3.003"/>
    <s v="FO.NA.VI. - Impuestos a los combustibles Ley 23966 "/>
    <x v="12"/>
    <x v="12"/>
    <m/>
    <x v="151"/>
    <x v="33"/>
    <n v="12"/>
    <n v="1"/>
    <n v="1"/>
    <n v="2"/>
    <n v="4"/>
    <x v="55"/>
  </r>
  <r>
    <n v="2021"/>
    <x v="33"/>
    <s v="IDUV"/>
    <x v="33"/>
    <s v="Organismos Descentralizados"/>
    <s v="2 - Gastos de capital"/>
    <s v="1 - Inversión real directa"/>
    <x v="4"/>
    <x v="4"/>
    <x v="0"/>
    <x v="58"/>
    <x v="1"/>
    <x v="5"/>
    <x v="12"/>
    <x v="22"/>
    <x v="7"/>
    <x v="73"/>
    <n v="30"/>
    <x v="2"/>
    <n v="37"/>
    <s v="Vivienda y urbanismo"/>
    <n v="0"/>
    <s v="-"/>
    <n v="4"/>
    <s v="BIENES DE USO"/>
    <s v="4.02"/>
    <s v="Construcciones"/>
    <s v="4.02.00"/>
    <s v="Construcciones"/>
    <s v="4.02.00.00"/>
    <x v="50"/>
    <n v="9240000"/>
    <s v="11.9.3.003"/>
    <s v="FO.NA.VI. - Impuestos a los combustibles Ley 23966 "/>
    <x v="12"/>
    <x v="12"/>
    <m/>
    <x v="152"/>
    <x v="33"/>
    <n v="12"/>
    <n v="1"/>
    <n v="1"/>
    <n v="15"/>
    <n v="9"/>
    <x v="55"/>
  </r>
  <r>
    <n v="2021"/>
    <x v="33"/>
    <s v="IDUV"/>
    <x v="33"/>
    <s v="Organismos Descentralizados"/>
    <s v="2 - Gastos de capital"/>
    <s v="1 - Inversión real directa"/>
    <x v="4"/>
    <x v="4"/>
    <x v="0"/>
    <x v="58"/>
    <x v="1"/>
    <x v="5"/>
    <x v="4"/>
    <x v="27"/>
    <x v="1"/>
    <x v="45"/>
    <n v="30"/>
    <x v="2"/>
    <n v="37"/>
    <s v="Vivienda y urbanismo"/>
    <n v="0"/>
    <s v="-"/>
    <n v="4"/>
    <s v="BIENES DE USO"/>
    <s v="4.02"/>
    <s v="Construcciones"/>
    <s v="4.02.00"/>
    <s v="Construcciones"/>
    <s v="4.02.00.00"/>
    <x v="50"/>
    <n v="9000000"/>
    <s v="11.9.3.003"/>
    <s v="FO.NA.VI. - Impuestos a los combustibles Ley 23966 "/>
    <x v="12"/>
    <x v="12"/>
    <m/>
    <x v="153"/>
    <x v="33"/>
    <n v="12"/>
    <n v="1"/>
    <n v="1"/>
    <n v="5"/>
    <n v="2"/>
    <x v="55"/>
  </r>
  <r>
    <n v="2021"/>
    <x v="33"/>
    <s v="IDUV"/>
    <x v="33"/>
    <s v="Organismos Descentralizados"/>
    <s v="2 - Gastos de capital"/>
    <s v="1 - Inversión real directa"/>
    <x v="4"/>
    <x v="4"/>
    <x v="0"/>
    <x v="58"/>
    <x v="1"/>
    <x v="5"/>
    <x v="17"/>
    <x v="29"/>
    <x v="2"/>
    <x v="74"/>
    <n v="30"/>
    <x v="2"/>
    <n v="37"/>
    <s v="Vivienda y urbanismo"/>
    <n v="0"/>
    <s v="-"/>
    <n v="4"/>
    <s v="BIENES DE USO"/>
    <s v="4.02"/>
    <s v="Construcciones"/>
    <s v="4.02.00"/>
    <s v="Construcciones"/>
    <s v="4.02.00.00"/>
    <x v="50"/>
    <n v="13860000"/>
    <s v="11.9.3.003"/>
    <s v="FO.NA.VI. - Impuestos a los combustibles Ley 23966 "/>
    <x v="12"/>
    <x v="12"/>
    <m/>
    <x v="154"/>
    <x v="33"/>
    <n v="12"/>
    <n v="1"/>
    <n v="1"/>
    <n v="20"/>
    <n v="1"/>
    <x v="55"/>
  </r>
  <r>
    <n v="2021"/>
    <x v="33"/>
    <s v="IDUV"/>
    <x v="33"/>
    <s v="Organismos Descentralizados"/>
    <s v="2 - Gastos de capital"/>
    <s v="1 - Inversión real directa"/>
    <x v="4"/>
    <x v="4"/>
    <x v="0"/>
    <x v="58"/>
    <x v="1"/>
    <x v="5"/>
    <x v="18"/>
    <x v="30"/>
    <x v="1"/>
    <x v="45"/>
    <n v="30"/>
    <x v="2"/>
    <n v="37"/>
    <s v="Vivienda y urbanismo"/>
    <n v="0"/>
    <s v="-"/>
    <n v="4"/>
    <s v="BIENES DE USO"/>
    <s v="4.02"/>
    <s v="Construcciones"/>
    <s v="4.02.00"/>
    <s v="Construcciones"/>
    <s v="4.02.00.00"/>
    <x v="50"/>
    <n v="6000000"/>
    <s v="11.9.3.003"/>
    <s v="FO.NA.VI. - Impuestos a los combustibles Ley 23966 "/>
    <x v="12"/>
    <x v="12"/>
    <m/>
    <x v="155"/>
    <x v="33"/>
    <n v="12"/>
    <n v="1"/>
    <n v="1"/>
    <n v="8"/>
    <n v="2"/>
    <x v="55"/>
  </r>
  <r>
    <n v="2021"/>
    <x v="33"/>
    <s v="IDUV"/>
    <x v="33"/>
    <s v="Organismos Descentralizados"/>
    <s v="2 - Gastos de capital"/>
    <s v="1 - Inversión real directa"/>
    <x v="4"/>
    <x v="4"/>
    <x v="0"/>
    <x v="58"/>
    <x v="1"/>
    <x v="5"/>
    <x v="18"/>
    <x v="30"/>
    <x v="9"/>
    <x v="44"/>
    <n v="30"/>
    <x v="2"/>
    <n v="37"/>
    <s v="Vivienda y urbanismo"/>
    <n v="0"/>
    <s v="-"/>
    <n v="4"/>
    <s v="BIENES DE USO"/>
    <s v="4.02"/>
    <s v="Construcciones"/>
    <s v="4.02.00"/>
    <s v="Construcciones"/>
    <s v="4.02.00.00"/>
    <x v="50"/>
    <n v="18480000"/>
    <s v="11.9.3.003"/>
    <s v="FO.NA.VI. - Impuestos a los combustibles Ley 23966 "/>
    <x v="12"/>
    <x v="12"/>
    <m/>
    <x v="156"/>
    <x v="33"/>
    <n v="12"/>
    <n v="1"/>
    <n v="1"/>
    <n v="8"/>
    <n v="3"/>
    <x v="55"/>
  </r>
  <r>
    <n v="2021"/>
    <x v="33"/>
    <s v="IDUV"/>
    <x v="33"/>
    <s v="Organismos Descentralizados"/>
    <s v="2 - Gastos de capital"/>
    <s v="1 - Inversión real directa"/>
    <x v="4"/>
    <x v="4"/>
    <x v="0"/>
    <x v="58"/>
    <x v="1"/>
    <x v="5"/>
    <x v="11"/>
    <x v="20"/>
    <x v="9"/>
    <x v="45"/>
    <n v="30"/>
    <x v="2"/>
    <n v="37"/>
    <s v="Vivienda y urbanismo"/>
    <n v="0"/>
    <s v="-"/>
    <n v="4"/>
    <s v="BIENES DE USO"/>
    <s v="4.02"/>
    <s v="Construcciones"/>
    <s v="4.02.00"/>
    <s v="Construcciones"/>
    <s v="4.02.00.00"/>
    <x v="50"/>
    <n v="6000000"/>
    <s v="11.9.3.003"/>
    <s v="FO.NA.VI. - Impuestos a los combustibles Ley 23966 "/>
    <x v="12"/>
    <x v="12"/>
    <m/>
    <x v="157"/>
    <x v="33"/>
    <n v="12"/>
    <n v="1"/>
    <n v="1"/>
    <n v="6"/>
    <n v="3"/>
    <x v="55"/>
  </r>
  <r>
    <n v="2021"/>
    <x v="33"/>
    <s v="IDUV"/>
    <x v="33"/>
    <s v="Organismos Descentralizados"/>
    <s v="2 - Gastos de capital"/>
    <s v="1 - Inversión real directa"/>
    <x v="4"/>
    <x v="4"/>
    <x v="0"/>
    <x v="58"/>
    <x v="1"/>
    <x v="5"/>
    <x v="17"/>
    <x v="29"/>
    <x v="9"/>
    <x v="46"/>
    <n v="30"/>
    <x v="2"/>
    <n v="37"/>
    <s v="Vivienda y urbanismo"/>
    <n v="0"/>
    <s v="-"/>
    <n v="4"/>
    <s v="BIENES DE USO"/>
    <s v="4.02"/>
    <s v="Construcciones"/>
    <s v="4.02.00"/>
    <s v="Construcciones"/>
    <s v="4.02.00.00"/>
    <x v="50"/>
    <n v="3400000"/>
    <s v="11.9.3.003"/>
    <s v="FO.NA.VI. - Impuestos a los combustibles Ley 23966 "/>
    <x v="12"/>
    <x v="12"/>
    <m/>
    <x v="158"/>
    <x v="33"/>
    <n v="12"/>
    <n v="1"/>
    <n v="1"/>
    <n v="20"/>
    <n v="3"/>
    <x v="55"/>
  </r>
  <r>
    <n v="2021"/>
    <x v="33"/>
    <s v="IDUV"/>
    <x v="33"/>
    <s v="Organismos Descentralizados"/>
    <s v="2 - Gastos de capital"/>
    <s v="1 - Inversión real directa"/>
    <x v="4"/>
    <x v="4"/>
    <x v="0"/>
    <x v="58"/>
    <x v="1"/>
    <x v="5"/>
    <x v="19"/>
    <x v="14"/>
    <x v="6"/>
    <x v="45"/>
    <n v="30"/>
    <x v="2"/>
    <n v="37"/>
    <s v="Vivienda y urbanismo"/>
    <n v="0"/>
    <s v="-"/>
    <n v="4"/>
    <s v="BIENES DE USO"/>
    <s v="4.02"/>
    <s v="Construcciones"/>
    <s v="4.02.00"/>
    <s v="Construcciones"/>
    <s v="4.02.00.00"/>
    <x v="50"/>
    <n v="6000000"/>
    <s v="11.9.3.003"/>
    <s v="FO.NA.VI. - Impuestos a los combustibles Ley 23966 "/>
    <x v="12"/>
    <x v="12"/>
    <m/>
    <x v="159"/>
    <x v="33"/>
    <n v="12"/>
    <n v="1"/>
    <n v="1"/>
    <n v="11"/>
    <n v="6"/>
    <x v="55"/>
  </r>
  <r>
    <n v="2021"/>
    <x v="33"/>
    <s v="IDUV"/>
    <x v="33"/>
    <s v="Organismos Descentralizados"/>
    <s v="2 - Gastos de capital"/>
    <s v="1 - Inversión real directa"/>
    <x v="4"/>
    <x v="4"/>
    <x v="0"/>
    <x v="58"/>
    <x v="1"/>
    <x v="5"/>
    <x v="13"/>
    <x v="23"/>
    <x v="2"/>
    <x v="75"/>
    <n v="30"/>
    <x v="2"/>
    <n v="37"/>
    <s v="Vivienda y urbanismo"/>
    <n v="0"/>
    <s v="-"/>
    <n v="4"/>
    <s v="BIENES DE USO"/>
    <s v="4.02"/>
    <s v="Construcciones"/>
    <s v="4.02.00"/>
    <s v="Construcciones"/>
    <s v="4.02.00.00"/>
    <x v="50"/>
    <n v="13860000"/>
    <s v="11.9.3.003"/>
    <s v="FO.NA.VI. - Impuestos a los combustibles Ley 23966 "/>
    <x v="12"/>
    <x v="12"/>
    <m/>
    <x v="160"/>
    <x v="33"/>
    <n v="12"/>
    <n v="1"/>
    <n v="1"/>
    <n v="18"/>
    <n v="1"/>
    <x v="55"/>
  </r>
  <r>
    <n v="2021"/>
    <x v="33"/>
    <s v="IDUV"/>
    <x v="33"/>
    <s v="Organismos Descentralizados"/>
    <s v="2 - Gastos de capital"/>
    <s v="1 - Inversión real directa"/>
    <x v="4"/>
    <x v="4"/>
    <x v="0"/>
    <x v="58"/>
    <x v="1"/>
    <x v="5"/>
    <x v="3"/>
    <x v="24"/>
    <x v="2"/>
    <x v="76"/>
    <n v="30"/>
    <x v="2"/>
    <n v="37"/>
    <s v="Vivienda y urbanismo"/>
    <n v="0"/>
    <s v="-"/>
    <n v="4"/>
    <s v="BIENES DE USO"/>
    <s v="4.02"/>
    <s v="Construcciones"/>
    <s v="4.02.00"/>
    <s v="Construcciones"/>
    <s v="4.02.00.00"/>
    <x v="50"/>
    <n v="4141143"/>
    <s v="11.9.3.003"/>
    <s v="FO.NA.VI. - Impuestos a los combustibles Ley 23966 "/>
    <x v="12"/>
    <x v="12"/>
    <m/>
    <x v="161"/>
    <x v="33"/>
    <n v="12"/>
    <n v="1"/>
    <n v="1"/>
    <n v="4"/>
    <n v="1"/>
    <x v="55"/>
  </r>
  <r>
    <n v="2021"/>
    <x v="33"/>
    <s v="IDUV"/>
    <x v="33"/>
    <s v="Organismos Descentralizados"/>
    <s v="2 - Gastos de capital"/>
    <s v="1 - Inversión real directa"/>
    <x v="4"/>
    <x v="4"/>
    <x v="0"/>
    <x v="58"/>
    <x v="1"/>
    <x v="5"/>
    <x v="9"/>
    <x v="19"/>
    <x v="2"/>
    <x v="77"/>
    <n v="30"/>
    <x v="2"/>
    <n v="37"/>
    <s v="Vivienda y urbanismo"/>
    <n v="0"/>
    <s v="-"/>
    <n v="4"/>
    <s v="BIENES DE USO"/>
    <s v="4.02"/>
    <s v="Construcciones"/>
    <s v="4.02.00"/>
    <s v="Construcciones"/>
    <s v="4.02.00.00"/>
    <x v="50"/>
    <n v="500000"/>
    <s v="11.9.3.003"/>
    <s v="FO.NA.VI. - Impuestos a los combustibles Ley 23966 "/>
    <x v="12"/>
    <x v="12"/>
    <m/>
    <x v="162"/>
    <x v="33"/>
    <n v="12"/>
    <n v="1"/>
    <n v="1"/>
    <n v="9"/>
    <n v="1"/>
    <x v="55"/>
  </r>
  <r>
    <n v="2021"/>
    <x v="33"/>
    <s v="IDUV"/>
    <x v="33"/>
    <s v="Organismos Descentralizados"/>
    <s v="2 - Gastos de capital"/>
    <s v="1 - Inversión real directa"/>
    <x v="4"/>
    <x v="4"/>
    <x v="0"/>
    <x v="58"/>
    <x v="1"/>
    <x v="5"/>
    <x v="12"/>
    <x v="22"/>
    <x v="4"/>
    <x v="45"/>
    <n v="30"/>
    <x v="2"/>
    <n v="37"/>
    <s v="Vivienda y urbanismo"/>
    <n v="0"/>
    <s v="-"/>
    <n v="4"/>
    <s v="BIENES DE USO"/>
    <s v="4.02"/>
    <s v="Construcciones"/>
    <s v="4.02.00"/>
    <s v="Construcciones"/>
    <s v="4.02.00.00"/>
    <x v="50"/>
    <n v="3300000"/>
    <s v="11.9.3.003"/>
    <s v="FO.NA.VI. - Impuestos a los combustibles Ley 23966 "/>
    <x v="12"/>
    <x v="12"/>
    <m/>
    <x v="163"/>
    <x v="33"/>
    <n v="12"/>
    <n v="1"/>
    <n v="1"/>
    <n v="15"/>
    <n v="5"/>
    <x v="55"/>
  </r>
  <r>
    <n v="2021"/>
    <x v="33"/>
    <s v="IDUV"/>
    <x v="33"/>
    <s v="Organismos Descentralizados"/>
    <s v="2 - Gastos de capital"/>
    <s v="1 - Inversión real directa"/>
    <x v="4"/>
    <x v="4"/>
    <x v="0"/>
    <x v="58"/>
    <x v="1"/>
    <x v="5"/>
    <x v="10"/>
    <x v="10"/>
    <x v="9"/>
    <x v="45"/>
    <n v="30"/>
    <x v="2"/>
    <n v="37"/>
    <s v="Vivienda y urbanismo"/>
    <n v="0"/>
    <s v="-"/>
    <n v="4"/>
    <s v="BIENES DE USO"/>
    <s v="4.02"/>
    <s v="Construcciones"/>
    <s v="4.02.00"/>
    <s v="Construcciones"/>
    <s v="4.02.00.00"/>
    <x v="50"/>
    <n v="7500000"/>
    <s v="11.9.3.003"/>
    <s v="FO.NA.VI. - Impuestos a los combustibles Ley 23966 "/>
    <x v="12"/>
    <x v="12"/>
    <m/>
    <x v="164"/>
    <x v="33"/>
    <n v="12"/>
    <n v="1"/>
    <n v="1"/>
    <n v="13"/>
    <n v="3"/>
    <x v="55"/>
  </r>
  <r>
    <n v="2021"/>
    <x v="33"/>
    <s v="IDUV"/>
    <x v="33"/>
    <s v="Organismos Descentralizados"/>
    <s v="2 - Gastos de capital"/>
    <s v="1 - Inversión real directa"/>
    <x v="4"/>
    <x v="4"/>
    <x v="0"/>
    <x v="58"/>
    <x v="1"/>
    <x v="5"/>
    <x v="13"/>
    <x v="23"/>
    <x v="9"/>
    <x v="49"/>
    <n v="30"/>
    <x v="2"/>
    <n v="37"/>
    <s v="Vivienda y urbanismo"/>
    <n v="0"/>
    <s v="-"/>
    <n v="4"/>
    <s v="BIENES DE USO"/>
    <s v="4.02"/>
    <s v="Construcciones"/>
    <s v="4.02.00"/>
    <s v="Construcciones"/>
    <s v="4.02.00.00"/>
    <x v="50"/>
    <n v="3000000"/>
    <s v="11.9.3.003"/>
    <s v="FO.NA.VI. - Impuestos a los combustibles Ley 23966 "/>
    <x v="12"/>
    <x v="12"/>
    <m/>
    <x v="165"/>
    <x v="33"/>
    <n v="12"/>
    <n v="1"/>
    <n v="1"/>
    <n v="18"/>
    <n v="3"/>
    <x v="55"/>
  </r>
  <r>
    <n v="2021"/>
    <x v="33"/>
    <s v="IDUV"/>
    <x v="33"/>
    <s v="Organismos Descentralizados"/>
    <s v="2 - Gastos de capital"/>
    <s v="1 - Inversión real directa"/>
    <x v="4"/>
    <x v="4"/>
    <x v="0"/>
    <x v="58"/>
    <x v="1"/>
    <x v="5"/>
    <x v="11"/>
    <x v="20"/>
    <x v="11"/>
    <x v="78"/>
    <n v="30"/>
    <x v="2"/>
    <n v="37"/>
    <s v="Vivienda y urbanismo"/>
    <n v="0"/>
    <s v="-"/>
    <n v="4"/>
    <s v="BIENES DE USO"/>
    <s v="4.02"/>
    <s v="Construcciones"/>
    <s v="4.02.00"/>
    <s v="Construcciones"/>
    <s v="4.02.00.00"/>
    <x v="50"/>
    <n v="2700000"/>
    <s v="11.9.3.003"/>
    <s v="FO.NA.VI. - Impuestos a los combustibles Ley 23966 "/>
    <x v="12"/>
    <x v="12"/>
    <m/>
    <x v="166"/>
    <x v="33"/>
    <n v="12"/>
    <n v="1"/>
    <n v="1"/>
    <n v="6"/>
    <n v="4"/>
    <x v="55"/>
  </r>
  <r>
    <n v="2021"/>
    <x v="33"/>
    <s v="IDUV"/>
    <x v="33"/>
    <s v="Organismos Descentralizados"/>
    <s v="2 - Gastos de capital"/>
    <s v="1 - Inversión real directa"/>
    <x v="4"/>
    <x v="4"/>
    <x v="0"/>
    <x v="58"/>
    <x v="1"/>
    <x v="5"/>
    <x v="10"/>
    <x v="10"/>
    <x v="8"/>
    <x v="46"/>
    <n v="30"/>
    <x v="2"/>
    <n v="37"/>
    <s v="Vivienda y urbanismo"/>
    <n v="0"/>
    <s v="-"/>
    <n v="4"/>
    <s v="BIENES DE USO"/>
    <s v="4.02"/>
    <s v="Construcciones"/>
    <s v="4.02.00"/>
    <s v="Construcciones"/>
    <s v="4.02.00.00"/>
    <x v="50"/>
    <n v="10200000"/>
    <s v="11.9.3.003"/>
    <s v="FO.NA.VI. - Impuestos a los combustibles Ley 23966 "/>
    <x v="12"/>
    <x v="12"/>
    <m/>
    <x v="167"/>
    <x v="33"/>
    <n v="12"/>
    <n v="1"/>
    <n v="1"/>
    <n v="13"/>
    <n v="7"/>
    <x v="55"/>
  </r>
  <r>
    <n v="2021"/>
    <x v="33"/>
    <s v="IDUV"/>
    <x v="33"/>
    <s v="Organismos Descentralizados"/>
    <s v="2 - Gastos de capital"/>
    <s v="1 - Inversión real directa"/>
    <x v="4"/>
    <x v="4"/>
    <x v="0"/>
    <x v="58"/>
    <x v="1"/>
    <x v="5"/>
    <x v="20"/>
    <x v="31"/>
    <x v="2"/>
    <x v="45"/>
    <n v="30"/>
    <x v="2"/>
    <n v="37"/>
    <s v="Vivienda y urbanismo"/>
    <n v="0"/>
    <s v="-"/>
    <n v="4"/>
    <s v="BIENES DE USO"/>
    <s v="4.02"/>
    <s v="Construcciones"/>
    <s v="4.02.00"/>
    <s v="Construcciones"/>
    <s v="4.02.00.00"/>
    <x v="50"/>
    <n v="2800000"/>
    <s v="11.9.3.003"/>
    <s v="FO.NA.VI. - Impuestos a los combustibles Ley 23966 "/>
    <x v="12"/>
    <x v="12"/>
    <m/>
    <x v="168"/>
    <x v="33"/>
    <n v="12"/>
    <n v="1"/>
    <n v="1"/>
    <n v="19"/>
    <n v="1"/>
    <x v="55"/>
  </r>
  <r>
    <n v="2021"/>
    <x v="33"/>
    <s v="IDUV"/>
    <x v="33"/>
    <s v="Organismos Descentralizados"/>
    <s v="2 - Gastos de capital"/>
    <s v="1 - Inversión real directa"/>
    <x v="4"/>
    <x v="4"/>
    <x v="0"/>
    <x v="58"/>
    <x v="1"/>
    <x v="5"/>
    <x v="10"/>
    <x v="10"/>
    <x v="11"/>
    <x v="79"/>
    <n v="30"/>
    <x v="2"/>
    <n v="37"/>
    <s v="Vivienda y urbanismo"/>
    <n v="0"/>
    <s v="-"/>
    <n v="4"/>
    <s v="BIENES DE USO"/>
    <s v="4.02"/>
    <s v="Construcciones"/>
    <s v="4.02.00"/>
    <s v="Construcciones"/>
    <s v="4.02.00.00"/>
    <x v="50"/>
    <n v="23100000"/>
    <s v="11.9.3.003"/>
    <s v="FO.NA.VI. - Impuestos a los combustibles Ley 23966 "/>
    <x v="12"/>
    <x v="12"/>
    <m/>
    <x v="169"/>
    <x v="33"/>
    <n v="12"/>
    <n v="1"/>
    <n v="1"/>
    <n v="13"/>
    <n v="4"/>
    <x v="55"/>
  </r>
  <r>
    <n v="2021"/>
    <x v="33"/>
    <s v="IDUV"/>
    <x v="33"/>
    <s v="Organismos Descentralizados"/>
    <s v="2 - Gastos de capital"/>
    <s v="1 - Inversión real directa"/>
    <x v="4"/>
    <x v="4"/>
    <x v="0"/>
    <x v="58"/>
    <x v="1"/>
    <x v="5"/>
    <x v="8"/>
    <x v="11"/>
    <x v="1"/>
    <x v="49"/>
    <n v="30"/>
    <x v="2"/>
    <n v="37"/>
    <s v="Vivienda y urbanismo"/>
    <n v="0"/>
    <s v="-"/>
    <n v="4"/>
    <s v="BIENES DE USO"/>
    <s v="4.02"/>
    <s v="Construcciones"/>
    <s v="4.02.00"/>
    <s v="Construcciones"/>
    <s v="4.02.00.00"/>
    <x v="50"/>
    <n v="4800000"/>
    <s v="11.9.3.003"/>
    <s v="FO.NA.VI. - Impuestos a los combustibles Ley 23966 "/>
    <x v="12"/>
    <x v="12"/>
    <m/>
    <x v="170"/>
    <x v="33"/>
    <n v="12"/>
    <n v="1"/>
    <n v="1"/>
    <n v="14"/>
    <n v="2"/>
    <x v="55"/>
  </r>
  <r>
    <n v="2021"/>
    <x v="33"/>
    <s v="IDUV"/>
    <x v="33"/>
    <s v="Organismos Descentralizados"/>
    <s v="2 - Gastos de capital"/>
    <s v="1 - Inversión real directa"/>
    <x v="4"/>
    <x v="4"/>
    <x v="0"/>
    <x v="58"/>
    <x v="1"/>
    <x v="5"/>
    <x v="1"/>
    <x v="21"/>
    <x v="2"/>
    <x v="46"/>
    <n v="30"/>
    <x v="2"/>
    <n v="37"/>
    <s v="Vivienda y urbanismo"/>
    <n v="0"/>
    <s v="-"/>
    <n v="4"/>
    <s v="BIENES DE USO"/>
    <s v="4.02"/>
    <s v="Construcciones"/>
    <s v="4.02.00"/>
    <s v="Construcciones"/>
    <s v="4.02.00.00"/>
    <x v="50"/>
    <n v="32500000"/>
    <s v="11.9.3.003"/>
    <s v="FO.NA.VI. - Impuestos a los combustibles Ley 23966 "/>
    <x v="12"/>
    <x v="12"/>
    <m/>
    <x v="171"/>
    <x v="33"/>
    <n v="12"/>
    <n v="1"/>
    <n v="1"/>
    <n v="1"/>
    <n v="1"/>
    <x v="55"/>
  </r>
  <r>
    <n v="2021"/>
    <x v="33"/>
    <s v="IDUV"/>
    <x v="33"/>
    <s v="Organismos Descentralizados"/>
    <s v="2 - Gastos de capital"/>
    <s v="1 - Inversión real directa"/>
    <x v="4"/>
    <x v="4"/>
    <x v="0"/>
    <x v="58"/>
    <x v="1"/>
    <x v="5"/>
    <x v="12"/>
    <x v="22"/>
    <x v="11"/>
    <x v="51"/>
    <n v="30"/>
    <x v="2"/>
    <n v="37"/>
    <s v="Vivienda y urbanismo"/>
    <n v="0"/>
    <s v="-"/>
    <n v="4"/>
    <s v="BIENES DE USO"/>
    <s v="4.02"/>
    <s v="Construcciones"/>
    <s v="4.02.00"/>
    <s v="Construcciones"/>
    <s v="4.02.00.00"/>
    <x v="50"/>
    <n v="2500000"/>
    <s v="11.9.3.003"/>
    <s v="FO.NA.VI. - Impuestos a los combustibles Ley 23966 "/>
    <x v="12"/>
    <x v="12"/>
    <m/>
    <x v="172"/>
    <x v="33"/>
    <n v="12"/>
    <n v="1"/>
    <n v="1"/>
    <n v="15"/>
    <n v="4"/>
    <x v="55"/>
  </r>
  <r>
    <n v="2021"/>
    <x v="33"/>
    <s v="IDUV"/>
    <x v="33"/>
    <s v="Organismos Descentralizados"/>
    <s v="2 - Gastos de capital"/>
    <s v="1 - Inversión real directa"/>
    <x v="4"/>
    <x v="4"/>
    <x v="0"/>
    <x v="58"/>
    <x v="1"/>
    <x v="5"/>
    <x v="5"/>
    <x v="32"/>
    <x v="9"/>
    <x v="44"/>
    <n v="30"/>
    <x v="2"/>
    <n v="37"/>
    <s v="Vivienda y urbanismo"/>
    <n v="0"/>
    <s v="-"/>
    <n v="4"/>
    <s v="BIENES DE USO"/>
    <s v="4.02"/>
    <s v="Construcciones"/>
    <s v="4.02.00"/>
    <s v="Construcciones"/>
    <s v="4.02.00.00"/>
    <x v="50"/>
    <n v="18480000"/>
    <s v="11.9.3.003"/>
    <s v="FO.NA.VI. - Impuestos a los combustibles Ley 23966 "/>
    <x v="12"/>
    <x v="12"/>
    <m/>
    <x v="173"/>
    <x v="33"/>
    <n v="12"/>
    <n v="1"/>
    <n v="1"/>
    <n v="3"/>
    <n v="3"/>
    <x v="55"/>
  </r>
  <r>
    <n v="2021"/>
    <x v="33"/>
    <s v="IDUV"/>
    <x v="33"/>
    <s v="Organismos Descentralizados"/>
    <s v="2 - Gastos de capital"/>
    <s v="1 - Inversión real directa"/>
    <x v="4"/>
    <x v="4"/>
    <x v="0"/>
    <x v="58"/>
    <x v="1"/>
    <x v="5"/>
    <x v="5"/>
    <x v="32"/>
    <x v="11"/>
    <x v="46"/>
    <n v="30"/>
    <x v="2"/>
    <n v="37"/>
    <s v="Vivienda y urbanismo"/>
    <n v="0"/>
    <s v="-"/>
    <n v="4"/>
    <s v="BIENES DE USO"/>
    <s v="4.02"/>
    <s v="Construcciones"/>
    <s v="4.02.00"/>
    <s v="Construcciones"/>
    <s v="4.02.00.00"/>
    <x v="50"/>
    <n v="6600000"/>
    <s v="11.9.3.003"/>
    <s v="FO.NA.VI. - Impuestos a los combustibles Ley 23966 "/>
    <x v="12"/>
    <x v="12"/>
    <m/>
    <x v="174"/>
    <x v="33"/>
    <n v="12"/>
    <n v="1"/>
    <n v="1"/>
    <n v="3"/>
    <n v="4"/>
    <x v="55"/>
  </r>
  <r>
    <n v="2021"/>
    <x v="33"/>
    <s v="IDUV"/>
    <x v="33"/>
    <s v="Organismos Descentralizados"/>
    <s v="2 - Gastos de capital"/>
    <s v="1 - Inversión real directa"/>
    <x v="4"/>
    <x v="4"/>
    <x v="0"/>
    <x v="58"/>
    <x v="1"/>
    <x v="5"/>
    <x v="19"/>
    <x v="14"/>
    <x v="9"/>
    <x v="80"/>
    <n v="30"/>
    <x v="2"/>
    <n v="37"/>
    <s v="Vivienda y urbanismo"/>
    <n v="0"/>
    <s v="-"/>
    <n v="4"/>
    <s v="BIENES DE USO"/>
    <s v="4.02"/>
    <s v="Construcciones"/>
    <s v="4.02.00"/>
    <s v="Construcciones"/>
    <s v="4.02.00.00"/>
    <x v="50"/>
    <n v="7000000"/>
    <s v="11.9.3.003"/>
    <s v="FO.NA.VI. - Impuestos a los combustibles Ley 23966 "/>
    <x v="12"/>
    <x v="12"/>
    <m/>
    <x v="175"/>
    <x v="33"/>
    <n v="12"/>
    <n v="1"/>
    <n v="1"/>
    <n v="11"/>
    <n v="3"/>
    <x v="55"/>
  </r>
  <r>
    <n v="2021"/>
    <x v="33"/>
    <s v="IDUV"/>
    <x v="33"/>
    <s v="Organismos Descentralizados"/>
    <s v="2 - Gastos de capital"/>
    <s v="1 - Inversión real directa"/>
    <x v="4"/>
    <x v="4"/>
    <x v="0"/>
    <x v="58"/>
    <x v="1"/>
    <x v="5"/>
    <x v="10"/>
    <x v="10"/>
    <x v="2"/>
    <x v="81"/>
    <n v="30"/>
    <x v="2"/>
    <n v="37"/>
    <s v="Vivienda y urbanismo"/>
    <n v="0"/>
    <s v="-"/>
    <n v="4"/>
    <s v="BIENES DE USO"/>
    <s v="4.02"/>
    <s v="Construcciones"/>
    <s v="4.02.00"/>
    <s v="Construcciones"/>
    <s v="4.02.00.00"/>
    <x v="50"/>
    <n v="2613696"/>
    <s v="11.9.3.003"/>
    <s v="FO.NA.VI. - Impuestos a los combustibles Ley 23966 "/>
    <x v="12"/>
    <x v="12"/>
    <m/>
    <x v="176"/>
    <x v="33"/>
    <n v="12"/>
    <n v="1"/>
    <n v="1"/>
    <n v="13"/>
    <n v="1"/>
    <x v="55"/>
  </r>
  <r>
    <n v="2021"/>
    <x v="33"/>
    <s v="IDUV"/>
    <x v="33"/>
    <s v="Organismos Descentralizados"/>
    <s v="2 - Gastos de capital"/>
    <s v="1 - Inversión real directa"/>
    <x v="4"/>
    <x v="4"/>
    <x v="0"/>
    <x v="58"/>
    <x v="1"/>
    <x v="5"/>
    <x v="1"/>
    <x v="21"/>
    <x v="6"/>
    <x v="82"/>
    <n v="30"/>
    <x v="2"/>
    <n v="37"/>
    <s v="Vivienda y urbanismo"/>
    <n v="0"/>
    <s v="-"/>
    <n v="4"/>
    <s v="BIENES DE USO"/>
    <s v="4.02"/>
    <s v="Construcciones"/>
    <s v="4.02.00"/>
    <s v="Construcciones"/>
    <s v="4.02.00.00"/>
    <x v="50"/>
    <n v="45000000"/>
    <s v="11.9.3.003"/>
    <s v="FO.NA.VI. - Impuestos a los combustibles Ley 23966 "/>
    <x v="12"/>
    <x v="12"/>
    <m/>
    <x v="177"/>
    <x v="33"/>
    <n v="12"/>
    <n v="1"/>
    <n v="1"/>
    <n v="1"/>
    <n v="6"/>
    <x v="55"/>
  </r>
  <r>
    <n v="2021"/>
    <x v="33"/>
    <s v="IDUV"/>
    <x v="33"/>
    <s v="Organismos Descentralizados"/>
    <s v="2 - Gastos de capital"/>
    <s v="1 - Inversión real directa"/>
    <x v="4"/>
    <x v="4"/>
    <x v="0"/>
    <x v="58"/>
    <x v="1"/>
    <x v="5"/>
    <x v="3"/>
    <x v="24"/>
    <x v="9"/>
    <x v="45"/>
    <n v="30"/>
    <x v="2"/>
    <n v="37"/>
    <s v="Vivienda y urbanismo"/>
    <n v="0"/>
    <s v="-"/>
    <n v="4"/>
    <s v="BIENES DE USO"/>
    <s v="4.02"/>
    <s v="Construcciones"/>
    <s v="4.02.00"/>
    <s v="Construcciones"/>
    <s v="4.02.00.00"/>
    <x v="50"/>
    <n v="13750000"/>
    <s v="11.9.3.003"/>
    <s v="FO.NA.VI. - Impuestos a los combustibles Ley 23966 "/>
    <x v="12"/>
    <x v="12"/>
    <m/>
    <x v="178"/>
    <x v="33"/>
    <n v="12"/>
    <n v="1"/>
    <n v="1"/>
    <n v="4"/>
    <n v="3"/>
    <x v="55"/>
  </r>
  <r>
    <n v="2021"/>
    <x v="33"/>
    <s v="IDUV"/>
    <x v="33"/>
    <s v="Organismos Descentralizados"/>
    <s v="2 - Gastos de capital"/>
    <s v="1 - Inversión real directa"/>
    <x v="4"/>
    <x v="4"/>
    <x v="0"/>
    <x v="58"/>
    <x v="1"/>
    <x v="5"/>
    <x v="16"/>
    <x v="15"/>
    <x v="1"/>
    <x v="46"/>
    <n v="30"/>
    <x v="2"/>
    <n v="37"/>
    <s v="Vivienda y urbanismo"/>
    <n v="0"/>
    <s v="-"/>
    <n v="4"/>
    <s v="BIENES DE USO"/>
    <s v="4.02"/>
    <s v="Construcciones"/>
    <s v="4.02.00"/>
    <s v="Construcciones"/>
    <s v="4.02.00.00"/>
    <x v="50"/>
    <n v="8500000"/>
    <s v="11.9.3.003"/>
    <s v="FO.NA.VI. - Impuestos a los combustibles Ley 23966 "/>
    <x v="12"/>
    <x v="12"/>
    <m/>
    <x v="179"/>
    <x v="33"/>
    <n v="12"/>
    <n v="1"/>
    <n v="1"/>
    <n v="7"/>
    <n v="2"/>
    <x v="55"/>
  </r>
  <r>
    <n v="2021"/>
    <x v="33"/>
    <s v="IDUV"/>
    <x v="33"/>
    <s v="Organismos Descentralizados"/>
    <s v="2 - Gastos de capital"/>
    <s v="1 - Inversión real directa"/>
    <x v="4"/>
    <x v="4"/>
    <x v="0"/>
    <x v="58"/>
    <x v="1"/>
    <x v="5"/>
    <x v="21"/>
    <x v="33"/>
    <x v="1"/>
    <x v="46"/>
    <n v="30"/>
    <x v="2"/>
    <n v="37"/>
    <s v="Vivienda y urbanismo"/>
    <n v="0"/>
    <s v="-"/>
    <n v="4"/>
    <s v="BIENES DE USO"/>
    <s v="4.02"/>
    <s v="Construcciones"/>
    <s v="4.02.00"/>
    <s v="Construcciones"/>
    <s v="4.02.00.00"/>
    <x v="50"/>
    <n v="3750000"/>
    <s v="11.9.3.003"/>
    <s v="FO.NA.VI. - Impuestos a los combustibles Ley 23966 "/>
    <x v="12"/>
    <x v="12"/>
    <m/>
    <x v="180"/>
    <x v="33"/>
    <n v="12"/>
    <n v="1"/>
    <n v="1"/>
    <n v="16"/>
    <n v="2"/>
    <x v="55"/>
  </r>
  <r>
    <n v="2021"/>
    <x v="33"/>
    <s v="IDUV"/>
    <x v="33"/>
    <s v="Organismos Descentralizados"/>
    <s v="2 - Gastos de capital"/>
    <s v="1 - Inversión real directa"/>
    <x v="4"/>
    <x v="4"/>
    <x v="0"/>
    <x v="58"/>
    <x v="1"/>
    <x v="5"/>
    <x v="17"/>
    <x v="29"/>
    <x v="1"/>
    <x v="45"/>
    <n v="30"/>
    <x v="2"/>
    <n v="37"/>
    <s v="Vivienda y urbanismo"/>
    <n v="0"/>
    <s v="-"/>
    <n v="4"/>
    <s v="BIENES DE USO"/>
    <s v="4.02"/>
    <s v="Construcciones"/>
    <s v="4.02.00"/>
    <s v="Construcciones"/>
    <s v="4.02.00.00"/>
    <x v="50"/>
    <n v="2800000"/>
    <s v="11.9.3.003"/>
    <s v="FO.NA.VI. - Impuestos a los combustibles Ley 23966 "/>
    <x v="12"/>
    <x v="12"/>
    <m/>
    <x v="181"/>
    <x v="33"/>
    <n v="12"/>
    <n v="1"/>
    <n v="1"/>
    <n v="20"/>
    <n v="2"/>
    <x v="55"/>
  </r>
  <r>
    <n v="2021"/>
    <x v="33"/>
    <s v="IDUV"/>
    <x v="33"/>
    <s v="Organismos Descentralizados"/>
    <s v="2 - Gastos de capital"/>
    <s v="1 - Inversión real directa"/>
    <x v="4"/>
    <x v="4"/>
    <x v="0"/>
    <x v="58"/>
    <x v="1"/>
    <x v="5"/>
    <x v="21"/>
    <x v="33"/>
    <x v="2"/>
    <x v="45"/>
    <n v="30"/>
    <x v="2"/>
    <n v="37"/>
    <s v="Vivienda y urbanismo"/>
    <n v="0"/>
    <s v="-"/>
    <n v="4"/>
    <s v="BIENES DE USO"/>
    <s v="4.02"/>
    <s v="Construcciones"/>
    <s v="4.02.00"/>
    <s v="Construcciones"/>
    <s v="4.02.00.00"/>
    <x v="50"/>
    <n v="2100000"/>
    <s v="11.9.3.003"/>
    <s v="FO.NA.VI. - Impuestos a los combustibles Ley 23966 "/>
    <x v="12"/>
    <x v="12"/>
    <m/>
    <x v="182"/>
    <x v="33"/>
    <n v="12"/>
    <n v="1"/>
    <n v="1"/>
    <n v="16"/>
    <n v="1"/>
    <x v="55"/>
  </r>
  <r>
    <n v="2021"/>
    <x v="33"/>
    <s v="IDUV"/>
    <x v="33"/>
    <s v="Organismos Descentralizados"/>
    <s v="2 - Gastos de capital"/>
    <s v="1 - Inversión real directa"/>
    <x v="4"/>
    <x v="4"/>
    <x v="0"/>
    <x v="58"/>
    <x v="1"/>
    <x v="5"/>
    <x v="18"/>
    <x v="30"/>
    <x v="2"/>
    <x v="46"/>
    <n v="30"/>
    <x v="2"/>
    <n v="37"/>
    <s v="Vivienda y urbanismo"/>
    <n v="0"/>
    <s v="-"/>
    <n v="4"/>
    <s v="BIENES DE USO"/>
    <s v="4.02"/>
    <s v="Construcciones"/>
    <s v="4.02.00"/>
    <s v="Construcciones"/>
    <s v="4.02.00.00"/>
    <x v="50"/>
    <n v="6800000"/>
    <s v="11.9.3.003"/>
    <s v="FO.NA.VI. - Impuestos a los combustibles Ley 23966 "/>
    <x v="12"/>
    <x v="12"/>
    <m/>
    <x v="183"/>
    <x v="33"/>
    <n v="12"/>
    <n v="1"/>
    <n v="1"/>
    <n v="8"/>
    <n v="1"/>
    <x v="55"/>
  </r>
  <r>
    <n v="2021"/>
    <x v="33"/>
    <s v="IDUV"/>
    <x v="33"/>
    <s v="Organismos Descentralizados"/>
    <s v="2 - Gastos de capital"/>
    <s v="1 - Inversión real directa"/>
    <x v="4"/>
    <x v="4"/>
    <x v="0"/>
    <x v="58"/>
    <x v="1"/>
    <x v="5"/>
    <x v="14"/>
    <x v="25"/>
    <x v="9"/>
    <x v="46"/>
    <n v="30"/>
    <x v="2"/>
    <n v="37"/>
    <s v="Vivienda y urbanismo"/>
    <n v="0"/>
    <s v="-"/>
    <n v="4"/>
    <s v="BIENES DE USO"/>
    <s v="4.02"/>
    <s v="Construcciones"/>
    <s v="4.02.00"/>
    <s v="Construcciones"/>
    <s v="4.02.00.00"/>
    <x v="50"/>
    <n v="6000000"/>
    <s v="11.9.3.003"/>
    <s v="FO.NA.VI. - Impuestos a los combustibles Ley 23966 "/>
    <x v="12"/>
    <x v="12"/>
    <m/>
    <x v="184"/>
    <x v="33"/>
    <n v="12"/>
    <n v="1"/>
    <n v="1"/>
    <n v="12"/>
    <n v="3"/>
    <x v="55"/>
  </r>
  <r>
    <n v="2021"/>
    <x v="33"/>
    <s v="IDUV"/>
    <x v="33"/>
    <s v="Organismos Descentralizados"/>
    <s v="2 - Gastos de capital"/>
    <s v="1 - Inversión real directa"/>
    <x v="4"/>
    <x v="4"/>
    <x v="0"/>
    <x v="58"/>
    <x v="1"/>
    <x v="5"/>
    <x v="4"/>
    <x v="27"/>
    <x v="2"/>
    <x v="83"/>
    <n v="30"/>
    <x v="2"/>
    <n v="37"/>
    <s v="Vivienda y urbanismo"/>
    <n v="0"/>
    <s v="-"/>
    <n v="4"/>
    <s v="BIENES DE USO"/>
    <s v="4.02"/>
    <s v="Construcciones"/>
    <s v="4.02.00"/>
    <s v="Construcciones"/>
    <s v="4.02.00.00"/>
    <x v="50"/>
    <n v="48510000"/>
    <s v="11.9.3.003"/>
    <s v="FO.NA.VI. - Impuestos a los combustibles Ley 23966 "/>
    <x v="12"/>
    <x v="12"/>
    <m/>
    <x v="185"/>
    <x v="33"/>
    <n v="12"/>
    <n v="1"/>
    <n v="1"/>
    <n v="5"/>
    <n v="1"/>
    <x v="55"/>
  </r>
  <r>
    <n v="2021"/>
    <x v="33"/>
    <s v="IDUV"/>
    <x v="33"/>
    <s v="Organismos Descentralizados"/>
    <s v="2 - Gastos de capital"/>
    <s v="1 - Inversión real directa"/>
    <x v="4"/>
    <x v="4"/>
    <x v="0"/>
    <x v="58"/>
    <x v="1"/>
    <x v="5"/>
    <x v="10"/>
    <x v="10"/>
    <x v="4"/>
    <x v="84"/>
    <n v="30"/>
    <x v="2"/>
    <n v="37"/>
    <s v="Vivienda y urbanismo"/>
    <n v="0"/>
    <s v="-"/>
    <n v="4"/>
    <s v="BIENES DE USO"/>
    <s v="4.02"/>
    <s v="Construcciones"/>
    <s v="4.02.00"/>
    <s v="Construcciones"/>
    <s v="4.02.00.00"/>
    <x v="50"/>
    <n v="25500000"/>
    <s v="11.9.3.003"/>
    <s v="FO.NA.VI. - Impuestos a los combustibles Ley 23966 "/>
    <x v="12"/>
    <x v="12"/>
    <m/>
    <x v="186"/>
    <x v="33"/>
    <n v="12"/>
    <n v="1"/>
    <n v="1"/>
    <n v="13"/>
    <n v="5"/>
    <x v="55"/>
  </r>
  <r>
    <n v="2021"/>
    <x v="33"/>
    <s v="IDUV"/>
    <x v="33"/>
    <s v="Organismos Descentralizados"/>
    <s v="2 - Gastos de capital"/>
    <s v="1 - Inversión real directa"/>
    <x v="4"/>
    <x v="4"/>
    <x v="0"/>
    <x v="58"/>
    <x v="1"/>
    <x v="5"/>
    <x v="12"/>
    <x v="22"/>
    <x v="9"/>
    <x v="73"/>
    <n v="30"/>
    <x v="2"/>
    <n v="37"/>
    <s v="Vivienda y urbanismo"/>
    <n v="0"/>
    <s v="-"/>
    <n v="4"/>
    <s v="BIENES DE USO"/>
    <s v="4.02"/>
    <s v="Construcciones"/>
    <s v="4.02.00"/>
    <s v="Construcciones"/>
    <s v="4.02.00.00"/>
    <x v="50"/>
    <n v="9240000"/>
    <s v="11.9.3.003"/>
    <s v="FO.NA.VI. - Impuestos a los combustibles Ley 23966 "/>
    <x v="12"/>
    <x v="12"/>
    <m/>
    <x v="187"/>
    <x v="33"/>
    <n v="12"/>
    <n v="1"/>
    <n v="1"/>
    <n v="15"/>
    <n v="3"/>
    <x v="55"/>
  </r>
  <r>
    <n v="2021"/>
    <x v="33"/>
    <s v="IDUV"/>
    <x v="33"/>
    <s v="Organismos Descentralizados"/>
    <s v="2 - Gastos de capital"/>
    <s v="1 - Inversión real directa"/>
    <x v="4"/>
    <x v="4"/>
    <x v="0"/>
    <x v="58"/>
    <x v="1"/>
    <x v="5"/>
    <x v="5"/>
    <x v="32"/>
    <x v="4"/>
    <x v="49"/>
    <n v="30"/>
    <x v="2"/>
    <n v="37"/>
    <s v="Vivienda y urbanismo"/>
    <n v="0"/>
    <s v="-"/>
    <n v="4"/>
    <s v="BIENES DE USO"/>
    <s v="4.02"/>
    <s v="Construcciones"/>
    <s v="4.02.00"/>
    <s v="Construcciones"/>
    <s v="4.02.00.00"/>
    <x v="50"/>
    <n v="4000000"/>
    <s v="11.9.3.003"/>
    <s v="FO.NA.VI. - Impuestos a los combustibles Ley 23966 "/>
    <x v="12"/>
    <x v="12"/>
    <m/>
    <x v="188"/>
    <x v="33"/>
    <n v="12"/>
    <n v="1"/>
    <n v="1"/>
    <n v="3"/>
    <n v="5"/>
    <x v="55"/>
  </r>
  <r>
    <n v="2021"/>
    <x v="33"/>
    <s v="IDUV"/>
    <x v="33"/>
    <s v="Organismos Descentralizados"/>
    <s v="2 - Gastos de capital"/>
    <s v="1 - Inversión real directa"/>
    <x v="4"/>
    <x v="4"/>
    <x v="0"/>
    <x v="58"/>
    <x v="1"/>
    <x v="5"/>
    <x v="10"/>
    <x v="10"/>
    <x v="1"/>
    <x v="49"/>
    <n v="30"/>
    <x v="2"/>
    <n v="37"/>
    <s v="Vivienda y urbanismo"/>
    <n v="0"/>
    <s v="-"/>
    <n v="4"/>
    <s v="BIENES DE USO"/>
    <s v="4.02"/>
    <s v="Construcciones"/>
    <s v="4.02.00"/>
    <s v="Construcciones"/>
    <s v="4.02.00.00"/>
    <x v="50"/>
    <n v="3000000"/>
    <s v="11.9.3.003"/>
    <s v="FO.NA.VI. - Impuestos a los combustibles Ley 23966 "/>
    <x v="12"/>
    <x v="12"/>
    <m/>
    <x v="189"/>
    <x v="33"/>
    <n v="12"/>
    <n v="1"/>
    <n v="1"/>
    <n v="13"/>
    <n v="2"/>
    <x v="55"/>
  </r>
  <r>
    <n v="2021"/>
    <x v="33"/>
    <s v="IDUV"/>
    <x v="33"/>
    <s v="Organismos Descentralizados"/>
    <s v="2 - Gastos de capital"/>
    <s v="1 - Inversión real directa"/>
    <x v="4"/>
    <x v="4"/>
    <x v="0"/>
    <x v="58"/>
    <x v="1"/>
    <x v="5"/>
    <x v="10"/>
    <x v="10"/>
    <x v="6"/>
    <x v="85"/>
    <n v="30"/>
    <x v="2"/>
    <n v="37"/>
    <s v="Vivienda y urbanismo"/>
    <n v="0"/>
    <s v="-"/>
    <n v="4"/>
    <s v="BIENES DE USO"/>
    <s v="4.02"/>
    <s v="Construcciones"/>
    <s v="4.02.00"/>
    <s v="Construcciones"/>
    <s v="4.02.00.00"/>
    <x v="50"/>
    <n v="5000000"/>
    <s v="11.9.3.003"/>
    <s v="FO.NA.VI. - Impuestos a los combustibles Ley 23966 "/>
    <x v="12"/>
    <x v="12"/>
    <m/>
    <x v="190"/>
    <x v="33"/>
    <n v="12"/>
    <n v="1"/>
    <n v="1"/>
    <n v="13"/>
    <n v="6"/>
    <x v="55"/>
  </r>
  <r>
    <n v="2021"/>
    <x v="33"/>
    <s v="IDUV"/>
    <x v="33"/>
    <s v="Organismos Descentralizados"/>
    <s v="2 - Gastos de capital"/>
    <s v="1 - Inversión real directa"/>
    <x v="4"/>
    <x v="4"/>
    <x v="0"/>
    <x v="58"/>
    <x v="1"/>
    <x v="5"/>
    <x v="21"/>
    <x v="33"/>
    <x v="9"/>
    <x v="44"/>
    <n v="30"/>
    <x v="2"/>
    <n v="37"/>
    <s v="Vivienda y urbanismo"/>
    <n v="0"/>
    <s v="-"/>
    <n v="4"/>
    <s v="BIENES DE USO"/>
    <s v="4.02"/>
    <s v="Construcciones"/>
    <s v="4.02.00"/>
    <s v="Construcciones"/>
    <s v="4.02.00.00"/>
    <x v="50"/>
    <n v="18480000"/>
    <s v="11.9.3.003"/>
    <s v="FO.NA.VI. - Impuestos a los combustibles Ley 23966 "/>
    <x v="12"/>
    <x v="12"/>
    <m/>
    <x v="191"/>
    <x v="33"/>
    <n v="12"/>
    <n v="1"/>
    <n v="1"/>
    <n v="16"/>
    <n v="3"/>
    <x v="55"/>
  </r>
  <r>
    <n v="2021"/>
    <x v="33"/>
    <s v="IDUV"/>
    <x v="33"/>
    <s v="Organismos Descentralizados"/>
    <s v="2 - Gastos de capital"/>
    <s v="1 - Inversión real directa"/>
    <x v="4"/>
    <x v="4"/>
    <x v="0"/>
    <x v="58"/>
    <x v="1"/>
    <x v="5"/>
    <x v="19"/>
    <x v="14"/>
    <x v="4"/>
    <x v="86"/>
    <n v="30"/>
    <x v="2"/>
    <n v="37"/>
    <s v="Vivienda y urbanismo"/>
    <n v="0"/>
    <s v="-"/>
    <n v="4"/>
    <s v="BIENES DE USO"/>
    <s v="4.02"/>
    <s v="Construcciones"/>
    <s v="4.02.00"/>
    <s v="Construcciones"/>
    <s v="4.02.00.00"/>
    <x v="50"/>
    <n v="5000000"/>
    <s v="11.9.3.003"/>
    <s v="FO.NA.VI. - Impuestos a los combustibles Ley 23966 "/>
    <x v="12"/>
    <x v="12"/>
    <m/>
    <x v="192"/>
    <x v="33"/>
    <n v="12"/>
    <n v="1"/>
    <n v="1"/>
    <n v="11"/>
    <n v="5"/>
    <x v="55"/>
  </r>
  <r>
    <n v="2021"/>
    <x v="33"/>
    <s v="IDUV"/>
    <x v="33"/>
    <s v="Organismos Descentralizados"/>
    <s v="2 - Gastos de capital"/>
    <s v="1 - Inversión real directa"/>
    <x v="4"/>
    <x v="4"/>
    <x v="0"/>
    <x v="58"/>
    <x v="1"/>
    <x v="5"/>
    <x v="9"/>
    <x v="19"/>
    <x v="11"/>
    <x v="46"/>
    <n v="30"/>
    <x v="2"/>
    <n v="37"/>
    <s v="Vivienda y urbanismo"/>
    <n v="0"/>
    <s v="-"/>
    <n v="4"/>
    <s v="BIENES DE USO"/>
    <s v="4.02"/>
    <s v="Construcciones"/>
    <s v="4.02.00"/>
    <s v="Construcciones"/>
    <s v="4.02.00.00"/>
    <x v="50"/>
    <n v="6800000"/>
    <s v="11.9.3.003"/>
    <s v="FO.NA.VI. - Impuestos a los combustibles Ley 23966 "/>
    <x v="12"/>
    <x v="12"/>
    <m/>
    <x v="193"/>
    <x v="33"/>
    <n v="12"/>
    <n v="1"/>
    <n v="1"/>
    <n v="9"/>
    <n v="4"/>
    <x v="55"/>
  </r>
  <r>
    <n v="2021"/>
    <x v="33"/>
    <s v="IDUV"/>
    <x v="33"/>
    <s v="Organismos Descentralizados"/>
    <s v="2 - Gastos de capital"/>
    <s v="1 - Inversión real directa"/>
    <x v="4"/>
    <x v="4"/>
    <x v="0"/>
    <x v="58"/>
    <x v="1"/>
    <x v="5"/>
    <x v="1"/>
    <x v="21"/>
    <x v="9"/>
    <x v="45"/>
    <n v="30"/>
    <x v="2"/>
    <n v="37"/>
    <s v="Vivienda y urbanismo"/>
    <n v="0"/>
    <s v="-"/>
    <n v="4"/>
    <s v="BIENES DE USO"/>
    <s v="4.02"/>
    <s v="Construcciones"/>
    <s v="4.02.00"/>
    <s v="Construcciones"/>
    <s v="4.02.00.00"/>
    <x v="50"/>
    <n v="33000000"/>
    <s v="11.9.3.003"/>
    <s v="FO.NA.VI. - Impuestos a los combustibles Ley 23966 "/>
    <x v="12"/>
    <x v="12"/>
    <m/>
    <x v="194"/>
    <x v="33"/>
    <n v="12"/>
    <n v="1"/>
    <n v="1"/>
    <n v="1"/>
    <n v="3"/>
    <x v="55"/>
  </r>
  <r>
    <n v="2021"/>
    <x v="33"/>
    <s v="IDUV"/>
    <x v="33"/>
    <s v="Organismos Descentralizados"/>
    <s v="2 - Gastos de capital"/>
    <s v="1 - Inversión real directa"/>
    <x v="4"/>
    <x v="4"/>
    <x v="0"/>
    <x v="58"/>
    <x v="1"/>
    <x v="5"/>
    <x v="9"/>
    <x v="19"/>
    <x v="4"/>
    <x v="44"/>
    <n v="30"/>
    <x v="2"/>
    <n v="37"/>
    <s v="Vivienda y urbanismo"/>
    <n v="0"/>
    <s v="-"/>
    <n v="4"/>
    <s v="BIENES DE USO"/>
    <s v="4.02"/>
    <s v="Construcciones"/>
    <s v="4.02.00"/>
    <s v="Construcciones"/>
    <s v="4.02.00.00"/>
    <x v="50"/>
    <n v="18480000"/>
    <s v="11.9.3.003"/>
    <s v="FO.NA.VI. - Impuestos a los combustibles Ley 23966 "/>
    <x v="12"/>
    <x v="12"/>
    <m/>
    <x v="195"/>
    <x v="33"/>
    <n v="12"/>
    <n v="1"/>
    <n v="1"/>
    <n v="9"/>
    <n v="5"/>
    <x v="55"/>
  </r>
  <r>
    <n v="2021"/>
    <x v="33"/>
    <s v="IDUV"/>
    <x v="33"/>
    <s v="Organismos Descentralizados"/>
    <s v="2 - Gastos de capital"/>
    <s v="1 - Inversión real directa"/>
    <x v="4"/>
    <x v="4"/>
    <x v="0"/>
    <x v="58"/>
    <x v="1"/>
    <x v="5"/>
    <x v="1"/>
    <x v="21"/>
    <x v="4"/>
    <x v="87"/>
    <n v="30"/>
    <x v="2"/>
    <n v="37"/>
    <s v="Vivienda y urbanismo"/>
    <n v="0"/>
    <s v="-"/>
    <n v="4"/>
    <s v="BIENES DE USO"/>
    <s v="4.02"/>
    <s v="Construcciones"/>
    <s v="4.02.00"/>
    <s v="Construcciones"/>
    <s v="4.02.00.00"/>
    <x v="50"/>
    <n v="45000000"/>
    <s v="11.9.3.003"/>
    <s v="FO.NA.VI. - Impuestos a los combustibles Ley 23966 "/>
    <x v="12"/>
    <x v="12"/>
    <m/>
    <x v="196"/>
    <x v="33"/>
    <n v="12"/>
    <n v="1"/>
    <n v="1"/>
    <n v="1"/>
    <n v="5"/>
    <x v="55"/>
  </r>
  <r>
    <n v="2021"/>
    <x v="33"/>
    <s v="IDUV"/>
    <x v="33"/>
    <s v="Organismos Descentralizados"/>
    <s v="2 - Gastos de capital"/>
    <s v="1 - Inversión real directa"/>
    <x v="4"/>
    <x v="4"/>
    <x v="0"/>
    <x v="58"/>
    <x v="1"/>
    <x v="5"/>
    <x v="8"/>
    <x v="11"/>
    <x v="6"/>
    <x v="46"/>
    <n v="30"/>
    <x v="2"/>
    <n v="37"/>
    <s v="Vivienda y urbanismo"/>
    <n v="0"/>
    <s v="-"/>
    <n v="4"/>
    <s v="BIENES DE USO"/>
    <s v="4.02"/>
    <s v="Construcciones"/>
    <s v="4.02.00"/>
    <s v="Construcciones"/>
    <s v="4.02.00.00"/>
    <x v="50"/>
    <n v="4300000"/>
    <s v="11.9.3.003"/>
    <s v="FO.NA.VI. - Impuestos a los combustibles Ley 23966 "/>
    <x v="12"/>
    <x v="12"/>
    <m/>
    <x v="197"/>
    <x v="33"/>
    <n v="12"/>
    <n v="1"/>
    <n v="1"/>
    <n v="14"/>
    <n v="6"/>
    <x v="55"/>
  </r>
  <r>
    <n v="2021"/>
    <x v="33"/>
    <s v="IDUV"/>
    <x v="33"/>
    <s v="Organismos Descentralizados"/>
    <s v="2 - Gastos de capital"/>
    <s v="1 - Inversión real directa"/>
    <x v="4"/>
    <x v="4"/>
    <x v="0"/>
    <x v="58"/>
    <x v="1"/>
    <x v="5"/>
    <x v="9"/>
    <x v="19"/>
    <x v="9"/>
    <x v="88"/>
    <n v="30"/>
    <x v="2"/>
    <n v="37"/>
    <s v="Vivienda y urbanismo"/>
    <n v="0"/>
    <s v="-"/>
    <n v="4"/>
    <s v="BIENES DE USO"/>
    <s v="4.02"/>
    <s v="Construcciones"/>
    <s v="4.02.00"/>
    <s v="Construcciones"/>
    <s v="4.02.00.00"/>
    <x v="50"/>
    <n v="12000000"/>
    <s v="11.9.3.003"/>
    <s v="FO.NA.VI. - Impuestos a los combustibles Ley 23966 "/>
    <x v="12"/>
    <x v="12"/>
    <m/>
    <x v="198"/>
    <x v="33"/>
    <n v="12"/>
    <n v="1"/>
    <n v="1"/>
    <n v="9"/>
    <n v="3"/>
    <x v="55"/>
  </r>
  <r>
    <n v="2021"/>
    <x v="33"/>
    <s v="IDUV"/>
    <x v="33"/>
    <s v="Organismos Descentralizados"/>
    <s v="2 - Gastos de capital"/>
    <s v="1 - Inversión real directa"/>
    <x v="4"/>
    <x v="4"/>
    <x v="0"/>
    <x v="58"/>
    <x v="1"/>
    <x v="5"/>
    <x v="12"/>
    <x v="22"/>
    <x v="8"/>
    <x v="49"/>
    <n v="30"/>
    <x v="2"/>
    <n v="37"/>
    <s v="Vivienda y urbanismo"/>
    <n v="0"/>
    <s v="-"/>
    <n v="4"/>
    <s v="BIENES DE USO"/>
    <s v="4.02"/>
    <s v="Construcciones"/>
    <s v="4.02.00"/>
    <s v="Construcciones"/>
    <s v="4.02.00.00"/>
    <x v="50"/>
    <n v="1950000"/>
    <s v="11.9.3.003"/>
    <s v="FO.NA.VI. - Impuestos a los combustibles Ley 23966 "/>
    <x v="12"/>
    <x v="12"/>
    <m/>
    <x v="199"/>
    <x v="33"/>
    <n v="12"/>
    <n v="1"/>
    <n v="1"/>
    <n v="15"/>
    <n v="7"/>
    <x v="55"/>
  </r>
  <r>
    <n v="2021"/>
    <x v="33"/>
    <s v="IDUV"/>
    <x v="33"/>
    <s v="Organismos Descentralizados"/>
    <s v="2 - Gastos de capital"/>
    <s v="1 - Inversión real directa"/>
    <x v="4"/>
    <x v="4"/>
    <x v="0"/>
    <x v="58"/>
    <x v="1"/>
    <x v="5"/>
    <x v="2"/>
    <x v="13"/>
    <x v="9"/>
    <x v="45"/>
    <n v="30"/>
    <x v="2"/>
    <n v="37"/>
    <s v="Vivienda y urbanismo"/>
    <n v="0"/>
    <s v="-"/>
    <n v="4"/>
    <s v="BIENES DE USO"/>
    <s v="4.02"/>
    <s v="Construcciones"/>
    <s v="4.02.00"/>
    <s v="Construcciones"/>
    <s v="4.02.00.00"/>
    <x v="50"/>
    <n v="18000000"/>
    <s v="11.9.3.003"/>
    <s v="FO.NA.VI. - Impuestos a los combustibles Ley 23966 "/>
    <x v="12"/>
    <x v="12"/>
    <m/>
    <x v="200"/>
    <x v="33"/>
    <n v="12"/>
    <n v="1"/>
    <n v="1"/>
    <n v="2"/>
    <n v="3"/>
    <x v="55"/>
  </r>
  <r>
    <n v="2021"/>
    <x v="33"/>
    <s v="IDUV"/>
    <x v="33"/>
    <s v="Organismos Descentralizados"/>
    <s v="2 - Gastos de capital"/>
    <s v="1 - Inversión real directa"/>
    <x v="4"/>
    <x v="4"/>
    <x v="0"/>
    <x v="58"/>
    <x v="1"/>
    <x v="5"/>
    <x v="22"/>
    <x v="34"/>
    <x v="2"/>
    <x v="46"/>
    <n v="30"/>
    <x v="2"/>
    <n v="37"/>
    <s v="Vivienda y urbanismo"/>
    <n v="0"/>
    <s v="-"/>
    <n v="4"/>
    <s v="BIENES DE USO"/>
    <s v="4.02"/>
    <s v="Construcciones"/>
    <s v="4.02.00"/>
    <s v="Construcciones"/>
    <s v="4.02.00.00"/>
    <x v="50"/>
    <n v="4250000"/>
    <s v="11.9.3.003"/>
    <s v="FO.NA.VI. - Impuestos a los combustibles Ley 23966 "/>
    <x v="12"/>
    <x v="12"/>
    <m/>
    <x v="201"/>
    <x v="33"/>
    <n v="12"/>
    <n v="1"/>
    <n v="1"/>
    <n v="21"/>
    <n v="1"/>
    <x v="55"/>
  </r>
  <r>
    <n v="2021"/>
    <x v="33"/>
    <s v="IDUV"/>
    <x v="33"/>
    <s v="Organismos Descentralizados"/>
    <s v="2 - Gastos de capital"/>
    <s v="1 - Inversión real directa"/>
    <x v="4"/>
    <x v="4"/>
    <x v="0"/>
    <x v="58"/>
    <x v="1"/>
    <x v="5"/>
    <x v="1"/>
    <x v="21"/>
    <x v="8"/>
    <x v="89"/>
    <n v="30"/>
    <x v="2"/>
    <n v="37"/>
    <s v="Vivienda y urbanismo"/>
    <n v="0"/>
    <s v="-"/>
    <n v="4"/>
    <s v="BIENES DE USO"/>
    <s v="4.02"/>
    <s v="Construcciones"/>
    <s v="4.02.00"/>
    <s v="Construcciones"/>
    <s v="4.02.00.00"/>
    <x v="50"/>
    <n v="45000000"/>
    <s v="11.9.3.003"/>
    <s v="FO.NA.VI. - Impuestos a los combustibles Ley 23966 "/>
    <x v="12"/>
    <x v="12"/>
    <m/>
    <x v="202"/>
    <x v="33"/>
    <n v="12"/>
    <n v="1"/>
    <n v="1"/>
    <n v="1"/>
    <n v="7"/>
    <x v="55"/>
  </r>
  <r>
    <n v="2021"/>
    <x v="33"/>
    <s v="IDUV"/>
    <x v="33"/>
    <s v="Organismos Descentralizados"/>
    <s v="2 - Gastos de capital"/>
    <s v="1 - Inversión real directa"/>
    <x v="4"/>
    <x v="4"/>
    <x v="0"/>
    <x v="58"/>
    <x v="1"/>
    <x v="5"/>
    <x v="12"/>
    <x v="22"/>
    <x v="10"/>
    <x v="46"/>
    <n v="30"/>
    <x v="2"/>
    <n v="37"/>
    <s v="Vivienda y urbanismo"/>
    <n v="0"/>
    <s v="-"/>
    <n v="4"/>
    <s v="BIENES DE USO"/>
    <s v="4.02"/>
    <s v="Construcciones"/>
    <s v="4.02.00"/>
    <s v="Construcciones"/>
    <s v="4.02.00.00"/>
    <x v="50"/>
    <n v="2800000"/>
    <s v="11.9.3.003"/>
    <s v="FO.NA.VI. - Impuestos a los combustibles Ley 23966 "/>
    <x v="12"/>
    <x v="12"/>
    <m/>
    <x v="203"/>
    <x v="33"/>
    <n v="12"/>
    <n v="1"/>
    <n v="1"/>
    <n v="15"/>
    <n v="8"/>
    <x v="55"/>
  </r>
  <r>
    <n v="2021"/>
    <x v="33"/>
    <s v="IDUV"/>
    <x v="33"/>
    <s v="Organismos Descentralizados"/>
    <s v="2 - Gastos de capital"/>
    <s v="1 - Inversión real directa"/>
    <x v="4"/>
    <x v="4"/>
    <x v="0"/>
    <x v="58"/>
    <x v="1"/>
    <x v="5"/>
    <x v="7"/>
    <x v="26"/>
    <x v="9"/>
    <x v="79"/>
    <n v="30"/>
    <x v="2"/>
    <n v="37"/>
    <s v="Vivienda y urbanismo"/>
    <n v="0"/>
    <s v="-"/>
    <n v="4"/>
    <s v="BIENES DE USO"/>
    <s v="4.02"/>
    <s v="Construcciones"/>
    <s v="4.02.00"/>
    <s v="Construcciones"/>
    <s v="4.02.00.00"/>
    <x v="50"/>
    <n v="23100000"/>
    <s v="11.9.3.003"/>
    <s v="FO.NA.VI. - Impuestos a los combustibles Ley 23966 "/>
    <x v="12"/>
    <x v="12"/>
    <m/>
    <x v="204"/>
    <x v="33"/>
    <n v="12"/>
    <n v="1"/>
    <n v="1"/>
    <n v="10"/>
    <n v="3"/>
    <x v="55"/>
  </r>
  <r>
    <n v="2021"/>
    <x v="33"/>
    <s v="IDUV"/>
    <x v="33"/>
    <s v="Organismos Descentralizados"/>
    <s v="2 - Gastos de capital"/>
    <s v="1 - Inversión real directa"/>
    <x v="4"/>
    <x v="4"/>
    <x v="0"/>
    <x v="58"/>
    <x v="1"/>
    <x v="5"/>
    <x v="19"/>
    <x v="14"/>
    <x v="11"/>
    <x v="46"/>
    <n v="30"/>
    <x v="2"/>
    <n v="37"/>
    <s v="Vivienda y urbanismo"/>
    <n v="0"/>
    <s v="-"/>
    <n v="4"/>
    <s v="BIENES DE USO"/>
    <s v="4.02"/>
    <s v="Construcciones"/>
    <s v="4.02.00"/>
    <s v="Construcciones"/>
    <s v="4.02.00.00"/>
    <x v="50"/>
    <n v="8500000"/>
    <s v="11.9.3.003"/>
    <s v="FO.NA.VI. - Impuestos a los combustibles Ley 23966 "/>
    <x v="12"/>
    <x v="12"/>
    <m/>
    <x v="205"/>
    <x v="33"/>
    <n v="12"/>
    <n v="1"/>
    <n v="1"/>
    <n v="11"/>
    <n v="4"/>
    <x v="55"/>
  </r>
  <r>
    <n v="2021"/>
    <x v="33"/>
    <s v="IDUV"/>
    <x v="33"/>
    <s v="Organismos Descentralizados"/>
    <s v="2 - Gastos de capital"/>
    <s v="1 - Inversión real directa"/>
    <x v="4"/>
    <x v="4"/>
    <x v="0"/>
    <x v="58"/>
    <x v="1"/>
    <x v="5"/>
    <x v="20"/>
    <x v="31"/>
    <x v="1"/>
    <x v="46"/>
    <n v="30"/>
    <x v="2"/>
    <n v="37"/>
    <s v="Vivienda y urbanismo"/>
    <n v="0"/>
    <s v="-"/>
    <n v="4"/>
    <s v="BIENES DE USO"/>
    <s v="4.02"/>
    <s v="Construcciones"/>
    <s v="4.02.00"/>
    <s v="Construcciones"/>
    <s v="4.02.00.00"/>
    <x v="50"/>
    <n v="3400000"/>
    <s v="11.9.3.003"/>
    <s v="FO.NA.VI. - Impuestos a los combustibles Ley 23966 "/>
    <x v="12"/>
    <x v="12"/>
    <m/>
    <x v="206"/>
    <x v="33"/>
    <n v="12"/>
    <n v="1"/>
    <n v="1"/>
    <n v="19"/>
    <n v="2"/>
    <x v="55"/>
  </r>
  <r>
    <n v="2021"/>
    <x v="33"/>
    <s v="IDUV"/>
    <x v="33"/>
    <s v="Organismos Descentralizados"/>
    <s v="2 - Gastos de capital"/>
    <s v="1 - Inversión real directa"/>
    <x v="4"/>
    <x v="4"/>
    <x v="0"/>
    <x v="58"/>
    <x v="1"/>
    <x v="5"/>
    <x v="20"/>
    <x v="31"/>
    <x v="9"/>
    <x v="74"/>
    <n v="30"/>
    <x v="2"/>
    <n v="37"/>
    <s v="Vivienda y urbanismo"/>
    <n v="0"/>
    <s v="-"/>
    <n v="4"/>
    <s v="BIENES DE USO"/>
    <s v="4.02"/>
    <s v="Construcciones"/>
    <s v="4.02.00"/>
    <s v="Construcciones"/>
    <s v="4.02.00.00"/>
    <x v="50"/>
    <n v="13860000"/>
    <s v="11.9.3.003"/>
    <s v="FO.NA.VI. - Impuestos a los combustibles Ley 23966 "/>
    <x v="12"/>
    <x v="12"/>
    <m/>
    <x v="207"/>
    <x v="33"/>
    <n v="12"/>
    <n v="1"/>
    <n v="1"/>
    <n v="19"/>
    <n v="3"/>
    <x v="55"/>
  </r>
  <r>
    <n v="2021"/>
    <x v="33"/>
    <s v="IDUV"/>
    <x v="33"/>
    <s v="Organismos Descentralizados"/>
    <s v="2 - Gastos de capital"/>
    <s v="1 - Inversión real directa"/>
    <x v="4"/>
    <x v="4"/>
    <x v="0"/>
    <x v="58"/>
    <x v="1"/>
    <x v="5"/>
    <x v="18"/>
    <x v="30"/>
    <x v="11"/>
    <x v="49"/>
    <n v="30"/>
    <x v="2"/>
    <n v="37"/>
    <s v="Vivienda y urbanismo"/>
    <n v="0"/>
    <s v="-"/>
    <n v="4"/>
    <s v="BIENES DE USO"/>
    <s v="4.02"/>
    <s v="Construcciones"/>
    <s v="4.02.00"/>
    <s v="Construcciones"/>
    <s v="4.02.00.00"/>
    <x v="50"/>
    <n v="3500000"/>
    <s v="11.9.3.003"/>
    <s v="FO.NA.VI. - Impuestos a los combustibles Ley 23966 "/>
    <x v="12"/>
    <x v="12"/>
    <m/>
    <x v="208"/>
    <x v="33"/>
    <n v="12"/>
    <n v="1"/>
    <n v="1"/>
    <n v="8"/>
    <n v="4"/>
    <x v="55"/>
  </r>
  <r>
    <n v="2021"/>
    <x v="33"/>
    <s v="IDUV"/>
    <x v="33"/>
    <s v="Organismos Descentralizados"/>
    <s v="2 - Gastos de capital"/>
    <s v="1 - Inversión real directa"/>
    <x v="4"/>
    <x v="4"/>
    <x v="0"/>
    <x v="58"/>
    <x v="1"/>
    <x v="5"/>
    <x v="14"/>
    <x v="25"/>
    <x v="11"/>
    <x v="45"/>
    <n v="30"/>
    <x v="2"/>
    <n v="37"/>
    <s v="Vivienda y urbanismo"/>
    <n v="0"/>
    <s v="-"/>
    <n v="4"/>
    <s v="BIENES DE USO"/>
    <s v="4.02"/>
    <s v="Construcciones"/>
    <s v="4.02.00"/>
    <s v="Construcciones"/>
    <s v="4.02.00.00"/>
    <x v="50"/>
    <n v="3000000"/>
    <s v="11.9.3.003"/>
    <s v="FO.NA.VI. - Impuestos a los combustibles Ley 23966 "/>
    <x v="12"/>
    <x v="12"/>
    <m/>
    <x v="209"/>
    <x v="33"/>
    <n v="12"/>
    <n v="1"/>
    <n v="1"/>
    <n v="12"/>
    <n v="4"/>
    <x v="55"/>
  </r>
  <r>
    <n v="2021"/>
    <x v="33"/>
    <s v="IDUV"/>
    <x v="33"/>
    <s v="Organismos Descentralizados"/>
    <s v="2 - Gastos de capital"/>
    <s v="1 - Inversión real directa"/>
    <x v="4"/>
    <x v="4"/>
    <x v="0"/>
    <x v="58"/>
    <x v="1"/>
    <x v="5"/>
    <x v="13"/>
    <x v="23"/>
    <x v="11"/>
    <x v="45"/>
    <n v="30"/>
    <x v="2"/>
    <n v="37"/>
    <s v="Vivienda y urbanismo"/>
    <n v="0"/>
    <s v="-"/>
    <n v="4"/>
    <s v="BIENES DE USO"/>
    <s v="4.02"/>
    <s v="Construcciones"/>
    <s v="4.02.00"/>
    <s v="Construcciones"/>
    <s v="4.02.00.00"/>
    <x v="50"/>
    <n v="3000000"/>
    <s v="11.9.3.003"/>
    <s v="FO.NA.VI. - Impuestos a los combustibles Ley 23966 "/>
    <x v="12"/>
    <x v="12"/>
    <m/>
    <x v="210"/>
    <x v="33"/>
    <n v="12"/>
    <n v="1"/>
    <n v="1"/>
    <n v="18"/>
    <n v="4"/>
    <x v="55"/>
  </r>
  <r>
    <n v="2021"/>
    <x v="33"/>
    <s v="IDUV"/>
    <x v="33"/>
    <s v="Organismos Descentralizados"/>
    <s v="2 - Gastos de capital"/>
    <s v="1 - Inversión real directa"/>
    <x v="4"/>
    <x v="4"/>
    <x v="0"/>
    <x v="58"/>
    <x v="1"/>
    <x v="5"/>
    <x v="22"/>
    <x v="34"/>
    <x v="1"/>
    <x v="45"/>
    <n v="30"/>
    <x v="2"/>
    <n v="37"/>
    <s v="Vivienda y urbanismo"/>
    <n v="0"/>
    <s v="-"/>
    <n v="4"/>
    <s v="BIENES DE USO"/>
    <s v="4.02"/>
    <s v="Construcciones"/>
    <s v="4.02.00"/>
    <s v="Construcciones"/>
    <s v="4.02.00.00"/>
    <x v="50"/>
    <n v="2100000"/>
    <s v="11.9.3.003"/>
    <s v="FO.NA.VI. - Impuestos a los combustibles Ley 23966 "/>
    <x v="12"/>
    <x v="12"/>
    <m/>
    <x v="211"/>
    <x v="33"/>
    <n v="12"/>
    <n v="1"/>
    <n v="1"/>
    <n v="21"/>
    <n v="2"/>
    <x v="55"/>
  </r>
  <r>
    <n v="2021"/>
    <x v="33"/>
    <s v="IDUV"/>
    <x v="33"/>
    <s v="Organismos Descentralizados"/>
    <s v="2 - Gastos de capital"/>
    <s v="1 - Inversión real directa"/>
    <x v="4"/>
    <x v="4"/>
    <x v="0"/>
    <x v="58"/>
    <x v="1"/>
    <x v="5"/>
    <x v="8"/>
    <x v="11"/>
    <x v="11"/>
    <x v="45"/>
    <n v="30"/>
    <x v="2"/>
    <n v="37"/>
    <s v="Vivienda y urbanismo"/>
    <n v="0"/>
    <s v="-"/>
    <n v="4"/>
    <s v="BIENES DE USO"/>
    <s v="4.02"/>
    <s v="Construcciones"/>
    <s v="4.02.00"/>
    <s v="Construcciones"/>
    <s v="4.02.00.00"/>
    <x v="50"/>
    <n v="18480000"/>
    <s v="11.9.3.003"/>
    <s v="FO.NA.VI. - Impuestos a los combustibles Ley 23966 "/>
    <x v="12"/>
    <x v="12"/>
    <m/>
    <x v="212"/>
    <x v="33"/>
    <n v="12"/>
    <n v="1"/>
    <n v="1"/>
    <n v="14"/>
    <n v="4"/>
    <x v="55"/>
  </r>
  <r>
    <n v="2021"/>
    <x v="33"/>
    <s v="IDUV"/>
    <x v="33"/>
    <s v="Organismos Descentralizados"/>
    <s v="2 - Gastos de capital"/>
    <s v="1 - Inversión real directa"/>
    <x v="4"/>
    <x v="4"/>
    <x v="0"/>
    <x v="58"/>
    <x v="1"/>
    <x v="5"/>
    <x v="5"/>
    <x v="32"/>
    <x v="6"/>
    <x v="45"/>
    <n v="30"/>
    <x v="2"/>
    <n v="37"/>
    <s v="Vivienda y urbanismo"/>
    <n v="0"/>
    <s v="-"/>
    <n v="4"/>
    <s v="BIENES DE USO"/>
    <s v="4.02"/>
    <s v="Construcciones"/>
    <s v="4.02.00"/>
    <s v="Construcciones"/>
    <s v="4.02.00.00"/>
    <x v="50"/>
    <n v="8000000"/>
    <s v="11.9.3.003"/>
    <s v="FO.NA.VI. - Impuestos a los combustibles Ley 23966 "/>
    <x v="12"/>
    <x v="12"/>
    <m/>
    <x v="213"/>
    <x v="33"/>
    <n v="12"/>
    <n v="1"/>
    <n v="1"/>
    <n v="3"/>
    <n v="6"/>
    <x v="55"/>
  </r>
  <r>
    <n v="2021"/>
    <x v="33"/>
    <s v="IDUV"/>
    <x v="33"/>
    <s v="Organismos Descentralizados"/>
    <s v="2 - Gastos de capital"/>
    <s v="1 - Inversión real directa"/>
    <x v="4"/>
    <x v="4"/>
    <x v="0"/>
    <x v="58"/>
    <x v="1"/>
    <x v="5"/>
    <x v="7"/>
    <x v="26"/>
    <x v="2"/>
    <x v="49"/>
    <n v="30"/>
    <x v="2"/>
    <n v="37"/>
    <s v="Vivienda y urbanismo"/>
    <n v="0"/>
    <s v="-"/>
    <n v="4"/>
    <s v="BIENES DE USO"/>
    <s v="4.02"/>
    <s v="Construcciones"/>
    <s v="4.02.00"/>
    <s v="Construcciones"/>
    <s v="4.02.00.00"/>
    <x v="50"/>
    <n v="3600000"/>
    <s v="11.9.3.003"/>
    <s v="FO.NA.VI. - Impuestos a los combustibles Ley 23966 "/>
    <x v="12"/>
    <x v="12"/>
    <m/>
    <x v="214"/>
    <x v="33"/>
    <n v="12"/>
    <n v="1"/>
    <n v="1"/>
    <n v="10"/>
    <n v="1"/>
    <x v="55"/>
  </r>
  <r>
    <n v="2021"/>
    <x v="33"/>
    <s v="IDUV"/>
    <x v="33"/>
    <s v="Organismos Descentralizados"/>
    <s v="2 - Gastos de capital"/>
    <s v="1 - Inversión real directa"/>
    <x v="4"/>
    <x v="4"/>
    <x v="0"/>
    <x v="58"/>
    <x v="1"/>
    <x v="5"/>
    <x v="19"/>
    <x v="14"/>
    <x v="1"/>
    <x v="90"/>
    <n v="30"/>
    <x v="2"/>
    <n v="37"/>
    <s v="Vivienda y urbanismo"/>
    <n v="0"/>
    <s v="-"/>
    <n v="4"/>
    <s v="BIENES DE USO"/>
    <s v="4.02"/>
    <s v="Construcciones"/>
    <s v="4.02.00"/>
    <s v="Construcciones"/>
    <s v="4.02.00.00"/>
    <x v="50"/>
    <n v="5500000"/>
    <s v="11.9.3.003"/>
    <s v="FO.NA.VI. - Impuestos a los combustibles Ley 23966 "/>
    <x v="12"/>
    <x v="12"/>
    <m/>
    <x v="215"/>
    <x v="33"/>
    <n v="12"/>
    <n v="1"/>
    <n v="1"/>
    <n v="11"/>
    <n v="2"/>
    <x v="55"/>
  </r>
  <r>
    <n v="2021"/>
    <x v="33"/>
    <s v="IDUV"/>
    <x v="33"/>
    <s v="Organismos Descentralizados"/>
    <s v="2 - Gastos de capital"/>
    <s v="1 - Inversión real directa"/>
    <x v="4"/>
    <x v="4"/>
    <x v="0"/>
    <x v="58"/>
    <x v="1"/>
    <x v="5"/>
    <x v="5"/>
    <x v="32"/>
    <x v="2"/>
    <x v="91"/>
    <n v="30"/>
    <x v="2"/>
    <n v="37"/>
    <s v="Vivienda y urbanismo"/>
    <n v="0"/>
    <s v="-"/>
    <n v="4"/>
    <s v="BIENES DE USO"/>
    <s v="4.02"/>
    <s v="Construcciones"/>
    <s v="4.02.00"/>
    <s v="Construcciones"/>
    <s v="4.02.00.00"/>
    <x v="50"/>
    <n v="4000000"/>
    <s v="11.9.3.003"/>
    <s v="FO.NA.VI. - Impuestos a los combustibles Ley 23966 "/>
    <x v="12"/>
    <x v="12"/>
    <m/>
    <x v="216"/>
    <x v="33"/>
    <n v="12"/>
    <n v="1"/>
    <n v="1"/>
    <n v="3"/>
    <n v="1"/>
    <x v="55"/>
  </r>
  <r>
    <n v="2021"/>
    <x v="33"/>
    <s v="IDUV"/>
    <x v="33"/>
    <s v="Organismos Descentralizados"/>
    <s v="2 - Gastos de capital"/>
    <s v="1 - Inversión real directa"/>
    <x v="4"/>
    <x v="4"/>
    <x v="0"/>
    <x v="58"/>
    <x v="1"/>
    <x v="5"/>
    <x v="19"/>
    <x v="14"/>
    <x v="2"/>
    <x v="55"/>
    <n v="30"/>
    <x v="2"/>
    <n v="37"/>
    <s v="Vivienda y urbanismo"/>
    <n v="0"/>
    <s v="-"/>
    <n v="4"/>
    <s v="BIENES DE USO"/>
    <s v="4.02"/>
    <s v="Construcciones"/>
    <s v="4.02.00"/>
    <s v="Construcciones"/>
    <s v="4.02.00.00"/>
    <x v="50"/>
    <n v="27720000"/>
    <s v="11.9.3.003"/>
    <s v="FO.NA.VI. - Impuestos a los combustibles Ley 23966 "/>
    <x v="12"/>
    <x v="12"/>
    <m/>
    <x v="217"/>
    <x v="33"/>
    <n v="12"/>
    <n v="1"/>
    <n v="1"/>
    <n v="11"/>
    <n v="1"/>
    <x v="55"/>
  </r>
  <r>
    <n v="2021"/>
    <x v="33"/>
    <s v="IDUV"/>
    <x v="33"/>
    <s v="Organismos Descentralizados"/>
    <s v="2 - Gastos de capital"/>
    <s v="1 - Inversión real directa"/>
    <x v="4"/>
    <x v="4"/>
    <x v="0"/>
    <x v="58"/>
    <x v="1"/>
    <x v="5"/>
    <x v="5"/>
    <x v="32"/>
    <x v="1"/>
    <x v="92"/>
    <n v="30"/>
    <x v="2"/>
    <n v="37"/>
    <s v="Vivienda y urbanismo"/>
    <n v="0"/>
    <s v="-"/>
    <n v="4"/>
    <s v="BIENES DE USO"/>
    <s v="4.02"/>
    <s v="Construcciones"/>
    <s v="4.02.00"/>
    <s v="Construcciones"/>
    <s v="4.02.00.00"/>
    <x v="50"/>
    <n v="32340000"/>
    <s v="11.9.3.003"/>
    <s v="FO.NA.VI. - Impuestos a los combustibles Ley 23966 "/>
    <x v="12"/>
    <x v="12"/>
    <m/>
    <x v="218"/>
    <x v="33"/>
    <n v="12"/>
    <n v="1"/>
    <n v="1"/>
    <n v="3"/>
    <n v="2"/>
    <x v="55"/>
  </r>
  <r>
    <n v="2021"/>
    <x v="33"/>
    <s v="IDUV"/>
    <x v="33"/>
    <s v="Organismos Descentralizados"/>
    <s v="2 - Gastos de capital"/>
    <s v="1 - Inversión real directa"/>
    <x v="4"/>
    <x v="4"/>
    <x v="3"/>
    <x v="59"/>
    <x v="1"/>
    <x v="5"/>
    <x v="8"/>
    <x v="11"/>
    <x v="2"/>
    <x v="93"/>
    <n v="30"/>
    <x v="2"/>
    <n v="31"/>
    <s v="Salud"/>
    <n v="0"/>
    <s v="-"/>
    <n v="4"/>
    <s v="BIENES DE USO"/>
    <s v="4.02"/>
    <s v="Construcciones"/>
    <s v="4.02.00"/>
    <s v="Construcciones"/>
    <s v="4.02.00.00"/>
    <x v="50"/>
    <n v="10000000"/>
    <s v="11.9.3.003"/>
    <s v="FO.NA.VI. - Impuestos a los combustibles Ley 23966 "/>
    <x v="12"/>
    <x v="12"/>
    <m/>
    <x v="219"/>
    <x v="33"/>
    <n v="12"/>
    <n v="4"/>
    <n v="1"/>
    <n v="14"/>
    <n v="1"/>
    <x v="55"/>
  </r>
  <r>
    <n v="2021"/>
    <x v="33"/>
    <s v="IDUV"/>
    <x v="33"/>
    <s v="Organismos Descentralizados"/>
    <s v="2 - Gastos de capital"/>
    <s v="1 - Inversión real directa"/>
    <x v="4"/>
    <x v="4"/>
    <x v="3"/>
    <x v="59"/>
    <x v="1"/>
    <x v="5"/>
    <x v="19"/>
    <x v="14"/>
    <x v="2"/>
    <x v="94"/>
    <n v="30"/>
    <x v="2"/>
    <n v="31"/>
    <s v="Salud"/>
    <n v="0"/>
    <s v="-"/>
    <n v="4"/>
    <s v="BIENES DE USO"/>
    <s v="4.02"/>
    <s v="Construcciones"/>
    <s v="4.02.00"/>
    <s v="Construcciones"/>
    <s v="4.02.00.00"/>
    <x v="50"/>
    <n v="15000000"/>
    <s v="11.9.3.003"/>
    <s v="FO.NA.VI. - Impuestos a los combustibles Ley 23966 "/>
    <x v="12"/>
    <x v="12"/>
    <m/>
    <x v="220"/>
    <x v="33"/>
    <n v="12"/>
    <n v="4"/>
    <n v="1"/>
    <n v="11"/>
    <n v="1"/>
    <x v="55"/>
  </r>
  <r>
    <n v="2021"/>
    <x v="33"/>
    <s v="IDUV"/>
    <x v="33"/>
    <s v="Organismos Descentralizados"/>
    <s v="2 - Gastos de capital"/>
    <s v="1 - Inversión real directa"/>
    <x v="4"/>
    <x v="4"/>
    <x v="3"/>
    <x v="59"/>
    <x v="1"/>
    <x v="5"/>
    <x v="4"/>
    <x v="27"/>
    <x v="2"/>
    <x v="95"/>
    <n v="30"/>
    <x v="2"/>
    <n v="31"/>
    <s v="Salud"/>
    <n v="0"/>
    <s v="-"/>
    <n v="4"/>
    <s v="BIENES DE USO"/>
    <s v="4.02"/>
    <s v="Construcciones"/>
    <s v="4.02.00"/>
    <s v="Construcciones"/>
    <s v="4.02.00.00"/>
    <x v="50"/>
    <n v="16000000"/>
    <s v="11.9.3.003"/>
    <s v="FO.NA.VI. - Impuestos a los combustibles Ley 23966 "/>
    <x v="12"/>
    <x v="12"/>
    <m/>
    <x v="221"/>
    <x v="33"/>
    <n v="12"/>
    <n v="4"/>
    <n v="1"/>
    <n v="5"/>
    <n v="1"/>
    <x v="55"/>
  </r>
  <r>
    <n v="2021"/>
    <x v="33"/>
    <s v="IDUV"/>
    <x v="33"/>
    <s v="Organismos Descentralizados"/>
    <s v="2 - Gastos de capital"/>
    <s v="1 - Inversión real directa"/>
    <x v="4"/>
    <x v="4"/>
    <x v="3"/>
    <x v="59"/>
    <x v="1"/>
    <x v="5"/>
    <x v="3"/>
    <x v="24"/>
    <x v="2"/>
    <x v="96"/>
    <n v="30"/>
    <x v="2"/>
    <n v="31"/>
    <s v="Salud"/>
    <n v="0"/>
    <s v="-"/>
    <n v="4"/>
    <s v="BIENES DE USO"/>
    <s v="4.02"/>
    <s v="Construcciones"/>
    <s v="4.02.00"/>
    <s v="Construcciones"/>
    <s v="4.02.00.00"/>
    <x v="50"/>
    <n v="27720000"/>
    <s v="11.9.3.003"/>
    <s v="FO.NA.VI. - Impuestos a los combustibles Ley 23966 "/>
    <x v="12"/>
    <x v="12"/>
    <m/>
    <x v="222"/>
    <x v="33"/>
    <n v="12"/>
    <n v="4"/>
    <n v="1"/>
    <n v="4"/>
    <n v="1"/>
    <x v="55"/>
  </r>
  <r>
    <n v="2021"/>
    <x v="33"/>
    <s v="IDUV"/>
    <x v="33"/>
    <s v="Organismos Descentralizados"/>
    <s v="2 - Gastos de capital"/>
    <s v="1 - Inversión real directa"/>
    <x v="4"/>
    <x v="4"/>
    <x v="3"/>
    <x v="59"/>
    <x v="1"/>
    <x v="5"/>
    <x v="13"/>
    <x v="23"/>
    <x v="2"/>
    <x v="97"/>
    <n v="30"/>
    <x v="2"/>
    <n v="31"/>
    <s v="Salud"/>
    <n v="0"/>
    <s v="-"/>
    <n v="4"/>
    <s v="BIENES DE USO"/>
    <s v="4.02"/>
    <s v="Construcciones"/>
    <s v="4.02.00"/>
    <s v="Construcciones"/>
    <s v="4.02.00.00"/>
    <x v="50"/>
    <n v="15000000"/>
    <s v="11.9.3.003"/>
    <s v="FO.NA.VI. - Impuestos a los combustibles Ley 23966 "/>
    <x v="12"/>
    <x v="12"/>
    <m/>
    <x v="223"/>
    <x v="33"/>
    <n v="12"/>
    <n v="4"/>
    <n v="1"/>
    <n v="18"/>
    <n v="1"/>
    <x v="55"/>
  </r>
  <r>
    <n v="2021"/>
    <x v="33"/>
    <s v="IDUV"/>
    <x v="33"/>
    <s v="Organismos Descentralizados"/>
    <s v="2 - Gastos de capital"/>
    <s v="1 - Inversión real directa"/>
    <x v="0"/>
    <x v="0"/>
    <x v="4"/>
    <x v="28"/>
    <x v="3"/>
    <x v="6"/>
    <x v="11"/>
    <x v="20"/>
    <x v="2"/>
    <x v="98"/>
    <n v="30"/>
    <x v="2"/>
    <n v="34"/>
    <s v="Educación y cultura"/>
    <n v="0"/>
    <s v="-"/>
    <n v="4"/>
    <s v="BIENES DE USO"/>
    <s v="4.02"/>
    <s v="Construcciones"/>
    <s v="4.02.00"/>
    <s v="Construcciones"/>
    <s v="4.02.00.00"/>
    <x v="50"/>
    <n v="9870000"/>
    <s v="00.0.0.999"/>
    <s v="Tesoro Provincial"/>
    <x v="12"/>
    <x v="12"/>
    <m/>
    <x v="224"/>
    <x v="33"/>
    <n v="11"/>
    <n v="6"/>
    <n v="2"/>
    <n v="6"/>
    <n v="1"/>
    <x v="55"/>
  </r>
  <r>
    <n v="2021"/>
    <x v="33"/>
    <s v="IDUV"/>
    <x v="33"/>
    <s v="Organismos Descentralizados"/>
    <s v="2 - Gastos de capital"/>
    <s v="1 - Inversión real directa"/>
    <x v="4"/>
    <x v="4"/>
    <x v="4"/>
    <x v="28"/>
    <x v="1"/>
    <x v="5"/>
    <x v="10"/>
    <x v="10"/>
    <x v="2"/>
    <x v="99"/>
    <n v="30"/>
    <x v="2"/>
    <n v="34"/>
    <s v="Educación y cultura"/>
    <n v="0"/>
    <s v="-"/>
    <n v="4"/>
    <s v="BIENES DE USO"/>
    <s v="4.02"/>
    <s v="Construcciones"/>
    <s v="4.02.00"/>
    <s v="Construcciones"/>
    <s v="4.02.00.00"/>
    <x v="50"/>
    <n v="3801880"/>
    <s v="11.9.3.003"/>
    <s v="FO.NA.VI. - Impuestos a los combustibles Ley 23966 "/>
    <x v="12"/>
    <x v="12"/>
    <m/>
    <x v="225"/>
    <x v="33"/>
    <n v="12"/>
    <n v="6"/>
    <n v="1"/>
    <n v="13"/>
    <n v="1"/>
    <x v="55"/>
  </r>
  <r>
    <n v="2021"/>
    <x v="33"/>
    <s v="IDUV"/>
    <x v="33"/>
    <s v="Organismos Descentralizados"/>
    <s v="2 - Gastos de capital"/>
    <s v="1 - Inversión real directa"/>
    <x v="4"/>
    <x v="4"/>
    <x v="4"/>
    <x v="28"/>
    <x v="1"/>
    <x v="5"/>
    <x v="16"/>
    <x v="15"/>
    <x v="2"/>
    <x v="100"/>
    <n v="30"/>
    <x v="2"/>
    <n v="34"/>
    <s v="Educación y cultura"/>
    <n v="0"/>
    <s v="-"/>
    <n v="4"/>
    <s v="BIENES DE USO"/>
    <s v="4.02"/>
    <s v="Construcciones"/>
    <s v="4.02.00"/>
    <s v="Construcciones"/>
    <s v="4.02.00.00"/>
    <x v="50"/>
    <n v="16000000"/>
    <s v="11.9.3.003"/>
    <s v="FO.NA.VI. - Impuestos a los combustibles Ley 23966 "/>
    <x v="12"/>
    <x v="12"/>
    <m/>
    <x v="226"/>
    <x v="33"/>
    <n v="12"/>
    <n v="6"/>
    <n v="1"/>
    <n v="7"/>
    <n v="1"/>
    <x v="55"/>
  </r>
  <r>
    <n v="2021"/>
    <x v="33"/>
    <s v="IDUV"/>
    <x v="33"/>
    <s v="Organismos Descentralizados"/>
    <s v="2 - Gastos de capital"/>
    <s v="1 - Inversión real directa"/>
    <x v="4"/>
    <x v="4"/>
    <x v="4"/>
    <x v="28"/>
    <x v="1"/>
    <x v="5"/>
    <x v="1"/>
    <x v="21"/>
    <x v="2"/>
    <x v="101"/>
    <n v="30"/>
    <x v="2"/>
    <n v="34"/>
    <s v="Educación y cultura"/>
    <n v="0"/>
    <s v="-"/>
    <n v="4"/>
    <s v="BIENES DE USO"/>
    <s v="4.02"/>
    <s v="Construcciones"/>
    <s v="4.02.00"/>
    <s v="Construcciones"/>
    <s v="4.02.00.00"/>
    <x v="50"/>
    <n v="3400000"/>
    <s v="11.9.3.003"/>
    <s v="FO.NA.VI. - Impuestos a los combustibles Ley 23966 "/>
    <x v="12"/>
    <x v="12"/>
    <m/>
    <x v="227"/>
    <x v="33"/>
    <n v="12"/>
    <n v="6"/>
    <n v="1"/>
    <n v="1"/>
    <n v="1"/>
    <x v="55"/>
  </r>
  <r>
    <n v="2021"/>
    <x v="33"/>
    <s v="IDUV"/>
    <x v="33"/>
    <s v="Organismos Descentralizados"/>
    <s v="2 - Gastos de capital"/>
    <s v="1 - Inversión real directa"/>
    <x v="4"/>
    <x v="4"/>
    <x v="4"/>
    <x v="28"/>
    <x v="1"/>
    <x v="5"/>
    <x v="9"/>
    <x v="19"/>
    <x v="2"/>
    <x v="102"/>
    <n v="30"/>
    <x v="2"/>
    <n v="34"/>
    <s v="Educación y cultura"/>
    <n v="0"/>
    <s v="-"/>
    <n v="4"/>
    <s v="BIENES DE USO"/>
    <s v="4.02"/>
    <s v="Construcciones"/>
    <s v="4.02.00"/>
    <s v="Construcciones"/>
    <s v="4.02.00.00"/>
    <x v="50"/>
    <n v="1900000"/>
    <s v="11.9.3.003"/>
    <s v="FO.NA.VI. - Impuestos a los combustibles Ley 23966 "/>
    <x v="12"/>
    <x v="12"/>
    <m/>
    <x v="228"/>
    <x v="33"/>
    <n v="12"/>
    <n v="6"/>
    <n v="1"/>
    <n v="9"/>
    <n v="1"/>
    <x v="55"/>
  </r>
  <r>
    <n v="2021"/>
    <x v="33"/>
    <s v="IDUV"/>
    <x v="33"/>
    <s v="Organismos Descentralizados"/>
    <s v="2 - Gastos de capital"/>
    <s v="1 - Inversión real directa"/>
    <x v="4"/>
    <x v="4"/>
    <x v="4"/>
    <x v="28"/>
    <x v="1"/>
    <x v="5"/>
    <x v="9"/>
    <x v="19"/>
    <x v="1"/>
    <x v="103"/>
    <n v="30"/>
    <x v="2"/>
    <n v="34"/>
    <s v="Educación y cultura"/>
    <n v="0"/>
    <s v="-"/>
    <n v="4"/>
    <s v="BIENES DE USO"/>
    <s v="4.02"/>
    <s v="Construcciones"/>
    <s v="4.02.00"/>
    <s v="Construcciones"/>
    <s v="4.02.00.00"/>
    <x v="50"/>
    <n v="1760080"/>
    <s v="11.9.3.003"/>
    <s v="FO.NA.VI. - Impuestos a los combustibles Ley 23966 "/>
    <x v="12"/>
    <x v="12"/>
    <m/>
    <x v="229"/>
    <x v="33"/>
    <n v="12"/>
    <n v="6"/>
    <n v="1"/>
    <n v="9"/>
    <n v="2"/>
    <x v="55"/>
  </r>
  <r>
    <n v="2021"/>
    <x v="33"/>
    <s v="IDUV"/>
    <x v="33"/>
    <s v="Organismos Descentralizados"/>
    <s v="2 - Gastos de capital"/>
    <s v="1 - Inversión real directa"/>
    <x v="4"/>
    <x v="4"/>
    <x v="4"/>
    <x v="28"/>
    <x v="1"/>
    <x v="5"/>
    <x v="20"/>
    <x v="31"/>
    <x v="2"/>
    <x v="97"/>
    <n v="30"/>
    <x v="2"/>
    <n v="34"/>
    <s v="Educación y cultura"/>
    <n v="0"/>
    <s v="-"/>
    <n v="4"/>
    <s v="BIENES DE USO"/>
    <s v="4.02"/>
    <s v="Construcciones"/>
    <s v="4.02.00"/>
    <s v="Construcciones"/>
    <s v="4.02.00.00"/>
    <x v="50"/>
    <n v="7750000"/>
    <s v="11.9.3.003"/>
    <s v="FO.NA.VI. - Impuestos a los combustibles Ley 23966 "/>
    <x v="12"/>
    <x v="12"/>
    <m/>
    <x v="230"/>
    <x v="33"/>
    <n v="12"/>
    <n v="6"/>
    <n v="1"/>
    <n v="19"/>
    <n v="1"/>
    <x v="55"/>
  </r>
  <r>
    <n v="2021"/>
    <x v="33"/>
    <s v="IDUV"/>
    <x v="33"/>
    <s v="Organismos Descentralizados"/>
    <s v="2 - Gastos de capital"/>
    <s v="1 - Inversión real directa"/>
    <x v="4"/>
    <x v="4"/>
    <x v="4"/>
    <x v="28"/>
    <x v="1"/>
    <x v="5"/>
    <x v="11"/>
    <x v="20"/>
    <x v="2"/>
    <x v="104"/>
    <n v="30"/>
    <x v="2"/>
    <n v="34"/>
    <s v="Educación y cultura"/>
    <n v="0"/>
    <s v="-"/>
    <n v="4"/>
    <s v="BIENES DE USO"/>
    <s v="4.02"/>
    <s v="Construcciones"/>
    <s v="4.02.00"/>
    <s v="Construcciones"/>
    <s v="4.02.00.00"/>
    <x v="50"/>
    <n v="3238020"/>
    <s v="11.9.3.003"/>
    <s v="FO.NA.VI. - Impuestos a los combustibles Ley 23966 "/>
    <x v="12"/>
    <x v="12"/>
    <m/>
    <x v="231"/>
    <x v="33"/>
    <n v="12"/>
    <n v="6"/>
    <n v="1"/>
    <n v="6"/>
    <n v="1"/>
    <x v="55"/>
  </r>
  <r>
    <n v="2021"/>
    <x v="33"/>
    <s v="IDUV"/>
    <x v="33"/>
    <s v="Organismos Descentralizados"/>
    <s v="2 - Gastos de capital"/>
    <s v="1 - Inversión real directa"/>
    <x v="4"/>
    <x v="4"/>
    <x v="4"/>
    <x v="28"/>
    <x v="1"/>
    <x v="5"/>
    <x v="2"/>
    <x v="13"/>
    <x v="2"/>
    <x v="105"/>
    <n v="30"/>
    <x v="2"/>
    <n v="34"/>
    <s v="Educación y cultura"/>
    <n v="0"/>
    <s v="-"/>
    <n v="4"/>
    <s v="BIENES DE USO"/>
    <s v="4.02"/>
    <s v="Construcciones"/>
    <s v="4.02.00"/>
    <s v="Construcciones"/>
    <s v="4.02.00.00"/>
    <x v="50"/>
    <n v="1587000"/>
    <s v="11.9.3.003"/>
    <s v="FO.NA.VI. - Impuestos a los combustibles Ley 23966 "/>
    <x v="12"/>
    <x v="12"/>
    <m/>
    <x v="232"/>
    <x v="33"/>
    <n v="12"/>
    <n v="6"/>
    <n v="1"/>
    <n v="2"/>
    <n v="1"/>
    <x v="55"/>
  </r>
  <r>
    <n v="2021"/>
    <x v="33"/>
    <s v="IDUV"/>
    <x v="33"/>
    <s v="Organismos Descentralizados"/>
    <s v="2 - Gastos de capital"/>
    <s v="1 - Inversión real directa"/>
    <x v="4"/>
    <x v="4"/>
    <x v="4"/>
    <x v="28"/>
    <x v="1"/>
    <x v="5"/>
    <x v="3"/>
    <x v="24"/>
    <x v="1"/>
    <x v="106"/>
    <n v="30"/>
    <x v="2"/>
    <n v="34"/>
    <s v="Educación y cultura"/>
    <n v="0"/>
    <s v="-"/>
    <n v="4"/>
    <s v="BIENES DE USO"/>
    <s v="4.02"/>
    <s v="Construcciones"/>
    <s v="4.02.00"/>
    <s v="Construcciones"/>
    <s v="4.02.00.00"/>
    <x v="50"/>
    <n v="3895740"/>
    <s v="11.9.3.003"/>
    <s v="FO.NA.VI. - Impuestos a los combustibles Ley 23966 "/>
    <x v="12"/>
    <x v="12"/>
    <m/>
    <x v="233"/>
    <x v="33"/>
    <n v="12"/>
    <n v="6"/>
    <n v="1"/>
    <n v="4"/>
    <n v="2"/>
    <x v="55"/>
  </r>
  <r>
    <n v="2021"/>
    <x v="33"/>
    <s v="IDUV"/>
    <x v="33"/>
    <s v="Organismos Descentralizados"/>
    <s v="2 - Gastos de capital"/>
    <s v="1 - Inversión real directa"/>
    <x v="4"/>
    <x v="4"/>
    <x v="4"/>
    <x v="28"/>
    <x v="1"/>
    <x v="5"/>
    <x v="14"/>
    <x v="25"/>
    <x v="2"/>
    <x v="107"/>
    <n v="30"/>
    <x v="2"/>
    <n v="34"/>
    <s v="Educación y cultura"/>
    <n v="0"/>
    <s v="-"/>
    <n v="4"/>
    <s v="BIENES DE USO"/>
    <s v="4.02"/>
    <s v="Construcciones"/>
    <s v="4.02.00"/>
    <s v="Construcciones"/>
    <s v="4.02.00.00"/>
    <x v="50"/>
    <n v="10000000"/>
    <s v="11.9.3.003"/>
    <s v="FO.NA.VI. - Impuestos a los combustibles Ley 23966 "/>
    <x v="12"/>
    <x v="12"/>
    <m/>
    <x v="234"/>
    <x v="33"/>
    <n v="12"/>
    <n v="6"/>
    <n v="1"/>
    <n v="12"/>
    <n v="1"/>
    <x v="55"/>
  </r>
  <r>
    <n v="2021"/>
    <x v="33"/>
    <s v="IDUV"/>
    <x v="33"/>
    <s v="Organismos Descentralizados"/>
    <s v="2 - Gastos de capital"/>
    <s v="1 - Inversión real directa"/>
    <x v="4"/>
    <x v="4"/>
    <x v="4"/>
    <x v="28"/>
    <x v="1"/>
    <x v="5"/>
    <x v="3"/>
    <x v="24"/>
    <x v="2"/>
    <x v="108"/>
    <n v="30"/>
    <x v="2"/>
    <n v="34"/>
    <s v="Educación y cultura"/>
    <n v="0"/>
    <s v="-"/>
    <n v="4"/>
    <s v="BIENES DE USO"/>
    <s v="4.02"/>
    <s v="Construcciones"/>
    <s v="4.02.00"/>
    <s v="Construcciones"/>
    <s v="4.02.00.00"/>
    <x v="50"/>
    <n v="16000000"/>
    <s v="11.9.3.003"/>
    <s v="FO.NA.VI. - Impuestos a los combustibles Ley 23966 "/>
    <x v="12"/>
    <x v="12"/>
    <m/>
    <x v="235"/>
    <x v="33"/>
    <n v="12"/>
    <n v="6"/>
    <n v="1"/>
    <n v="4"/>
    <n v="1"/>
    <x v="55"/>
  </r>
  <r>
    <n v="2021"/>
    <x v="33"/>
    <s v="IDUV"/>
    <x v="33"/>
    <s v="Organismos Descentralizados"/>
    <s v="2 - Gastos de capital"/>
    <s v="1 - Inversión real directa"/>
    <x v="4"/>
    <x v="4"/>
    <x v="6"/>
    <x v="60"/>
    <x v="1"/>
    <x v="5"/>
    <x v="22"/>
    <x v="34"/>
    <x v="1"/>
    <x v="44"/>
    <n v="30"/>
    <x v="2"/>
    <n v="39"/>
    <s v="Otros servicios urbanos"/>
    <n v="0"/>
    <s v="-"/>
    <n v="4"/>
    <s v="BIENES DE USO"/>
    <s v="4.02"/>
    <s v="Construcciones"/>
    <s v="4.02.00"/>
    <s v="Construcciones"/>
    <s v="4.02.00.00"/>
    <x v="50"/>
    <n v="18480000"/>
    <s v="11.9.3.003"/>
    <s v="FO.NA.VI. - Impuestos a los combustibles Ley 23966 "/>
    <x v="12"/>
    <x v="12"/>
    <m/>
    <x v="236"/>
    <x v="33"/>
    <n v="12"/>
    <n v="8"/>
    <n v="1"/>
    <n v="21"/>
    <n v="2"/>
    <x v="55"/>
  </r>
  <r>
    <n v="2021"/>
    <x v="33"/>
    <s v="IDUV"/>
    <x v="33"/>
    <s v="Organismos Descentralizados"/>
    <s v="2 - Gastos de capital"/>
    <s v="1 - Inversión real directa"/>
    <x v="4"/>
    <x v="4"/>
    <x v="6"/>
    <x v="60"/>
    <x v="1"/>
    <x v="5"/>
    <x v="22"/>
    <x v="34"/>
    <x v="2"/>
    <x v="109"/>
    <n v="30"/>
    <x v="2"/>
    <n v="39"/>
    <s v="Otros servicios urbanos"/>
    <n v="0"/>
    <s v="-"/>
    <n v="4"/>
    <s v="BIENES DE USO"/>
    <s v="4.02"/>
    <s v="Construcciones"/>
    <s v="4.02.00"/>
    <s v="Construcciones"/>
    <s v="4.02.00.00"/>
    <x v="50"/>
    <n v="1950000"/>
    <s v="11.9.3.003"/>
    <s v="FO.NA.VI. - Impuestos a los combustibles Ley 23966 "/>
    <x v="12"/>
    <x v="12"/>
    <m/>
    <x v="237"/>
    <x v="33"/>
    <n v="12"/>
    <n v="8"/>
    <n v="1"/>
    <n v="21"/>
    <n v="1"/>
    <x v="55"/>
  </r>
  <r>
    <n v="2021"/>
    <x v="33"/>
    <s v="IDUV"/>
    <x v="33"/>
    <s v="Organismos Descentralizados"/>
    <s v="1 - Gastos corrientes"/>
    <s v="2 - Gastos de consumo"/>
    <x v="0"/>
    <x v="0"/>
    <x v="11"/>
    <x v="61"/>
    <x v="0"/>
    <x v="0"/>
    <x v="0"/>
    <x v="0"/>
    <x v="0"/>
    <x v="0"/>
    <n v="30"/>
    <x v="2"/>
    <n v="37"/>
    <s v="Vivienda y urbanismo"/>
    <n v="0"/>
    <s v="-"/>
    <n v="2"/>
    <s v="BIENES DE CONSUMO"/>
    <s v="2.00"/>
    <s v="BIENES DE CONSUMO"/>
    <s v="2.00.00"/>
    <s v="BIENES DE CONSUMO"/>
    <s v="2.00.00.00"/>
    <x v="7"/>
    <n v="8456376"/>
    <s v="00.0.0.999"/>
    <s v="Tesoro Provincial"/>
    <x v="12"/>
    <x v="12"/>
    <m/>
    <x v="19"/>
    <x v="33"/>
    <n v="11"/>
    <n v="16"/>
    <n v="0"/>
    <n v="0"/>
    <n v="0"/>
    <x v="10"/>
  </r>
  <r>
    <n v="2021"/>
    <x v="33"/>
    <s v="IDUV"/>
    <x v="33"/>
    <s v="Organismos Descentralizados"/>
    <s v="1 - Gastos corrientes"/>
    <s v="2 - Gastos de consumo"/>
    <x v="0"/>
    <x v="0"/>
    <x v="11"/>
    <x v="61"/>
    <x v="5"/>
    <x v="8"/>
    <x v="0"/>
    <x v="0"/>
    <x v="0"/>
    <x v="0"/>
    <n v="30"/>
    <x v="2"/>
    <n v="37"/>
    <s v="Vivienda y urbanismo"/>
    <n v="0"/>
    <s v="-"/>
    <n v="3"/>
    <s v="SERVICIOS NO PERSONALES"/>
    <s v="3.00"/>
    <s v="SERVICIOS NO PERSONALES"/>
    <s v="3.00.00"/>
    <s v="SERVICIOS NO PERSONALES"/>
    <s v="3.00.00.00"/>
    <x v="8"/>
    <n v="173981030"/>
    <s v="22.2.1.018"/>
    <s v="Compensación inciso a) apartado II inciso a) Ley 27.429 Cons"/>
    <x v="12"/>
    <x v="12"/>
    <m/>
    <x v="238"/>
    <x v="33"/>
    <n v="11"/>
    <n v="16"/>
    <n v="3"/>
    <n v="0"/>
    <n v="0"/>
    <x v="11"/>
  </r>
  <r>
    <n v="2021"/>
    <x v="33"/>
    <s v="IDUV"/>
    <x v="33"/>
    <s v="Organismos Descentralizados"/>
    <s v="1 - Gastos corrientes"/>
    <s v="2 - Gastos de consumo"/>
    <x v="0"/>
    <x v="0"/>
    <x v="11"/>
    <x v="61"/>
    <x v="0"/>
    <x v="0"/>
    <x v="0"/>
    <x v="0"/>
    <x v="0"/>
    <x v="0"/>
    <n v="30"/>
    <x v="2"/>
    <n v="37"/>
    <s v="Vivienda y urbanismo"/>
    <n v="0"/>
    <s v="-"/>
    <n v="3"/>
    <s v="SERVICIOS NO PERSONALES"/>
    <s v="3.00"/>
    <s v="SERVICIOS NO PERSONALES"/>
    <s v="3.00.00"/>
    <s v="SERVICIOS NO PERSONALES"/>
    <s v="3.00.00.00"/>
    <x v="8"/>
    <n v="69562594"/>
    <s v="00.0.0.999"/>
    <s v="Tesoro Provincial"/>
    <x v="12"/>
    <x v="12"/>
    <m/>
    <x v="19"/>
    <x v="33"/>
    <n v="11"/>
    <n v="16"/>
    <n v="0"/>
    <n v="0"/>
    <n v="0"/>
    <x v="11"/>
  </r>
  <r>
    <n v="2021"/>
    <x v="33"/>
    <s v="IDUV"/>
    <x v="33"/>
    <s v="Organismos Descentralizados"/>
    <s v="2 - Gastos de capital"/>
    <s v="1 - Inversión real directa"/>
    <x v="2"/>
    <x v="2"/>
    <x v="12"/>
    <x v="62"/>
    <x v="0"/>
    <x v="0"/>
    <x v="23"/>
    <x v="9"/>
    <x v="2"/>
    <x v="38"/>
    <n v="30"/>
    <x v="2"/>
    <n v="33"/>
    <s v="Seguridad social"/>
    <n v="0"/>
    <s v="-"/>
    <n v="4"/>
    <s v="BIENES DE USO"/>
    <s v="4.02"/>
    <s v="Construcciones"/>
    <s v="4.02.00"/>
    <s v="Construcciones"/>
    <s v="4.02.00.00"/>
    <x v="50"/>
    <n v="318160957"/>
    <s v="41.2.1.001"/>
    <s v="Contribuciones Figurativas de la Administración Central"/>
    <x v="12"/>
    <x v="12"/>
    <m/>
    <x v="239"/>
    <x v="33"/>
    <n v="14"/>
    <n v="17"/>
    <n v="0"/>
    <n v="99"/>
    <n v="1"/>
    <x v="55"/>
  </r>
  <r>
    <n v="2021"/>
    <x v="34"/>
    <s v="UNEPOSC"/>
    <x v="34"/>
    <s v="Organismos Descentralizados"/>
    <s v="1 - Gastos corrientes"/>
    <s v="2 - Gastos de consumo"/>
    <x v="0"/>
    <x v="0"/>
    <x v="0"/>
    <x v="0"/>
    <x v="0"/>
    <x v="0"/>
    <x v="0"/>
    <x v="0"/>
    <x v="0"/>
    <x v="0"/>
    <n v="40"/>
    <x v="1"/>
    <n v="43"/>
    <s v="Transporte"/>
    <n v="0"/>
    <s v="-"/>
    <n v="1"/>
    <s v="GASTOS EN PERSONAL "/>
    <s v="1.01"/>
    <s v="Personal permanente"/>
    <s v="1.01.01"/>
    <s v="Retribuciones del cargo"/>
    <s v="1.01.01.00"/>
    <x v="0"/>
    <n v="27616066"/>
    <s v="41.1.1.001"/>
    <s v="Contribuciones Figurativas de la Administración Central"/>
    <x v="0"/>
    <x v="0"/>
    <m/>
    <x v="0"/>
    <x v="34"/>
    <n v="11"/>
    <n v="1"/>
    <n v="0"/>
    <n v="0"/>
    <n v="0"/>
    <x v="0"/>
  </r>
  <r>
    <n v="2021"/>
    <x v="34"/>
    <s v="UNEPOSC"/>
    <x v="34"/>
    <s v="Organismos Descentralizados"/>
    <s v="1 - Gastos corrientes"/>
    <s v="2 - Gastos de consumo"/>
    <x v="0"/>
    <x v="0"/>
    <x v="0"/>
    <x v="0"/>
    <x v="0"/>
    <x v="0"/>
    <x v="0"/>
    <x v="0"/>
    <x v="0"/>
    <x v="0"/>
    <n v="40"/>
    <x v="1"/>
    <n v="43"/>
    <s v="Transporte"/>
    <n v="0"/>
    <s v="-"/>
    <n v="1"/>
    <s v="GASTOS EN PERSONAL "/>
    <s v="1.01"/>
    <s v="Personal permanente"/>
    <s v="1.01.04"/>
    <s v="Sueldo anual complementario"/>
    <s v="1.01.04.00"/>
    <x v="1"/>
    <n v="1627978"/>
    <s v="41.1.1.001"/>
    <s v="Contribuciones Figurativas de la Administración Central"/>
    <x v="0"/>
    <x v="0"/>
    <m/>
    <x v="0"/>
    <x v="34"/>
    <n v="11"/>
    <n v="1"/>
    <n v="0"/>
    <n v="0"/>
    <n v="0"/>
    <x v="1"/>
  </r>
  <r>
    <n v="2021"/>
    <x v="34"/>
    <s v="UNEPOSC"/>
    <x v="34"/>
    <s v="Organismos Descentralizados"/>
    <s v="1 - Gastos corrientes"/>
    <s v="2 - Gastos de consumo"/>
    <x v="0"/>
    <x v="0"/>
    <x v="0"/>
    <x v="0"/>
    <x v="0"/>
    <x v="0"/>
    <x v="0"/>
    <x v="0"/>
    <x v="0"/>
    <x v="0"/>
    <n v="40"/>
    <x v="1"/>
    <n v="43"/>
    <s v="Transporte"/>
    <n v="0"/>
    <s v="-"/>
    <n v="1"/>
    <s v="GASTOS EN PERSONAL "/>
    <s v="1.01"/>
    <s v="Personal permanente"/>
    <s v="1.01.06"/>
    <s v="Contribuciones patronales"/>
    <s v="1.01.06.00"/>
    <x v="2"/>
    <n v="6645540"/>
    <s v="41.1.1.001"/>
    <s v="Contribuciones Figurativas de la Administración Central"/>
    <x v="0"/>
    <x v="0"/>
    <m/>
    <x v="0"/>
    <x v="34"/>
    <n v="11"/>
    <n v="1"/>
    <n v="0"/>
    <n v="0"/>
    <n v="0"/>
    <x v="2"/>
  </r>
  <r>
    <n v="2021"/>
    <x v="34"/>
    <s v="UNEPOSC"/>
    <x v="34"/>
    <s v="Organismos Descentralizados"/>
    <s v="1 - Gastos corrientes"/>
    <s v="2 - Gastos de consumo"/>
    <x v="0"/>
    <x v="0"/>
    <x v="0"/>
    <x v="0"/>
    <x v="0"/>
    <x v="0"/>
    <x v="0"/>
    <x v="0"/>
    <x v="0"/>
    <x v="0"/>
    <n v="40"/>
    <x v="1"/>
    <n v="43"/>
    <s v="Transporte"/>
    <n v="0"/>
    <s v="-"/>
    <n v="1"/>
    <s v="GASTOS EN PERSONAL "/>
    <s v="1.01"/>
    <s v="Personal permanente"/>
    <s v="1.01.07"/>
    <s v="Complementos"/>
    <s v="1.01.07.00"/>
    <x v="3"/>
    <n v="285755"/>
    <s v="41.1.1.001"/>
    <s v="Contribuciones Figurativas de la Administración Central"/>
    <x v="0"/>
    <x v="0"/>
    <m/>
    <x v="0"/>
    <x v="34"/>
    <n v="11"/>
    <n v="1"/>
    <n v="0"/>
    <n v="0"/>
    <n v="0"/>
    <x v="3"/>
  </r>
  <r>
    <n v="2021"/>
    <x v="34"/>
    <s v="UNEPOSC"/>
    <x v="34"/>
    <s v="Organismos Descentralizados"/>
    <s v="1 - Gastos corrientes"/>
    <s v="2 - Gastos de consumo"/>
    <x v="4"/>
    <x v="4"/>
    <x v="0"/>
    <x v="0"/>
    <x v="0"/>
    <x v="0"/>
    <x v="0"/>
    <x v="0"/>
    <x v="0"/>
    <x v="0"/>
    <n v="40"/>
    <x v="1"/>
    <n v="43"/>
    <s v="Transporte"/>
    <n v="0"/>
    <s v="-"/>
    <n v="1"/>
    <s v="GASTOS EN PERSONAL "/>
    <s v="1.03"/>
    <s v="Servicios extraordinarios"/>
    <s v="1.03.00"/>
    <s v="Servicios extraordinarios"/>
    <s v="1.03.00.00"/>
    <x v="62"/>
    <n v="40094765"/>
    <s v="12.1.5.000"/>
    <s v="UN.E.PO.S.C"/>
    <x v="0"/>
    <x v="0"/>
    <m/>
    <x v="0"/>
    <x v="34"/>
    <n v="12"/>
    <n v="1"/>
    <n v="0"/>
    <n v="0"/>
    <n v="0"/>
    <x v="67"/>
  </r>
  <r>
    <n v="2021"/>
    <x v="34"/>
    <s v="UNEPOSC"/>
    <x v="34"/>
    <s v="Organismos Descentralizados"/>
    <s v="1 - Gastos corrientes"/>
    <s v="2 - Gastos de consumo"/>
    <x v="0"/>
    <x v="0"/>
    <x v="0"/>
    <x v="0"/>
    <x v="0"/>
    <x v="0"/>
    <x v="0"/>
    <x v="0"/>
    <x v="0"/>
    <x v="0"/>
    <n v="40"/>
    <x v="1"/>
    <n v="43"/>
    <s v="Transporte"/>
    <n v="0"/>
    <s v="-"/>
    <n v="1"/>
    <s v="GASTOS EN PERSONAL "/>
    <s v="1.04"/>
    <s v="Asignaciones familiares"/>
    <s v="1.04.00"/>
    <s v="Asignaciones familiares"/>
    <s v="1.04.00.00"/>
    <x v="4"/>
    <n v="1219432"/>
    <s v="12.1.5.000"/>
    <s v="UN.E.PO.S.C"/>
    <x v="0"/>
    <x v="0"/>
    <m/>
    <x v="0"/>
    <x v="34"/>
    <n v="11"/>
    <n v="1"/>
    <n v="0"/>
    <n v="0"/>
    <n v="0"/>
    <x v="7"/>
  </r>
  <r>
    <n v="2021"/>
    <x v="34"/>
    <s v="UNEPOSC"/>
    <x v="34"/>
    <s v="Organismos Descentralizados"/>
    <s v="1 - Gastos corrientes"/>
    <s v="2 - Gastos de consumo"/>
    <x v="0"/>
    <x v="0"/>
    <x v="0"/>
    <x v="0"/>
    <x v="0"/>
    <x v="0"/>
    <x v="0"/>
    <x v="0"/>
    <x v="0"/>
    <x v="0"/>
    <n v="40"/>
    <x v="1"/>
    <n v="43"/>
    <s v="Transporte"/>
    <n v="0"/>
    <s v="-"/>
    <n v="1"/>
    <s v="GASTOS EN PERSONAL "/>
    <s v="1.05"/>
    <s v="Asistencia social al personal"/>
    <s v="1.05.09"/>
    <s v="Otras asistencias sociales al personal"/>
    <s v="1.05.09.00"/>
    <x v="5"/>
    <n v="170713"/>
    <s v="12.1.5.000"/>
    <s v="UN.E.PO.S.C"/>
    <x v="0"/>
    <x v="0"/>
    <m/>
    <x v="0"/>
    <x v="34"/>
    <n v="11"/>
    <n v="1"/>
    <n v="0"/>
    <n v="0"/>
    <n v="0"/>
    <x v="8"/>
  </r>
  <r>
    <n v="2021"/>
    <x v="34"/>
    <s v="UNEPOSC"/>
    <x v="34"/>
    <s v="Organismos Descentralizados"/>
    <s v="1 - Gastos corrientes"/>
    <s v="2 - Gastos de consumo"/>
    <x v="0"/>
    <x v="0"/>
    <x v="0"/>
    <x v="0"/>
    <x v="0"/>
    <x v="0"/>
    <x v="0"/>
    <x v="0"/>
    <x v="0"/>
    <x v="0"/>
    <n v="40"/>
    <x v="1"/>
    <n v="43"/>
    <s v="Transporte"/>
    <n v="0"/>
    <s v="-"/>
    <n v="1"/>
    <s v="GASTOS EN PERSONAL "/>
    <s v="1.06"/>
    <s v="Beneficios y compensaciones"/>
    <s v="1.06.00"/>
    <s v="Beneficios y compensaciones"/>
    <s v="1.06.00.00"/>
    <x v="6"/>
    <n v="285906"/>
    <s v="12.1.5.000"/>
    <s v="UN.E.PO.S.C"/>
    <x v="0"/>
    <x v="0"/>
    <m/>
    <x v="0"/>
    <x v="34"/>
    <n v="11"/>
    <n v="1"/>
    <n v="0"/>
    <n v="0"/>
    <n v="0"/>
    <x v="9"/>
  </r>
  <r>
    <n v="2021"/>
    <x v="34"/>
    <s v="UNEPOSC"/>
    <x v="34"/>
    <s v="Organismos Descentralizados"/>
    <s v="1 - Gastos corrientes"/>
    <s v="2 - Gastos de consumo"/>
    <x v="4"/>
    <x v="4"/>
    <x v="0"/>
    <x v="0"/>
    <x v="0"/>
    <x v="0"/>
    <x v="0"/>
    <x v="0"/>
    <x v="0"/>
    <x v="0"/>
    <n v="40"/>
    <x v="1"/>
    <n v="43"/>
    <s v="Transporte"/>
    <n v="0"/>
    <s v="-"/>
    <n v="1"/>
    <s v="GASTOS EN PERSONAL "/>
    <s v="1.06"/>
    <s v="Beneficios y compensaciones"/>
    <s v="1.06.00"/>
    <s v="Beneficios y compensaciones"/>
    <s v="1.06.00.00"/>
    <x v="6"/>
    <n v="1261066"/>
    <s v="12.1.5.000"/>
    <s v="UN.E.PO.S.C"/>
    <x v="0"/>
    <x v="0"/>
    <m/>
    <x v="0"/>
    <x v="34"/>
    <n v="12"/>
    <n v="1"/>
    <n v="0"/>
    <n v="0"/>
    <n v="0"/>
    <x v="9"/>
  </r>
  <r>
    <n v="2021"/>
    <x v="34"/>
    <s v="UNEPOSC"/>
    <x v="34"/>
    <s v="Organismos Descentralizados"/>
    <s v="1 - Gastos corrientes"/>
    <s v="2 - Gastos de consumo"/>
    <x v="0"/>
    <x v="0"/>
    <x v="0"/>
    <x v="0"/>
    <x v="0"/>
    <x v="0"/>
    <x v="0"/>
    <x v="0"/>
    <x v="0"/>
    <x v="0"/>
    <n v="40"/>
    <x v="1"/>
    <n v="43"/>
    <s v="Transporte"/>
    <n v="0"/>
    <s v="-"/>
    <n v="1"/>
    <s v="GASTOS EN PERSONAL "/>
    <s v="1.07"/>
    <s v="Suplencias y Reemplazos"/>
    <s v="1.07.00"/>
    <s v="Suplencias y Reemplazos"/>
    <s v="1.07.00.00"/>
    <x v="63"/>
    <n v="26800"/>
    <s v="12.1.5.000"/>
    <s v="UN.E.PO.S.C"/>
    <x v="0"/>
    <x v="0"/>
    <m/>
    <x v="0"/>
    <x v="34"/>
    <n v="11"/>
    <n v="1"/>
    <n v="0"/>
    <n v="0"/>
    <n v="0"/>
    <x v="68"/>
  </r>
  <r>
    <n v="2021"/>
    <x v="34"/>
    <s v="UNEPOSC"/>
    <x v="34"/>
    <s v="Organismos Descentralizados"/>
    <s v="1 - Gastos corrientes"/>
    <s v="2 - Gastos de consumo"/>
    <x v="4"/>
    <x v="4"/>
    <x v="0"/>
    <x v="0"/>
    <x v="0"/>
    <x v="0"/>
    <x v="0"/>
    <x v="0"/>
    <x v="0"/>
    <x v="0"/>
    <n v="40"/>
    <x v="1"/>
    <n v="43"/>
    <s v="Transporte"/>
    <n v="0"/>
    <s v="-"/>
    <n v="2"/>
    <s v="BIENES DE CONSUMO"/>
    <s v="2.00"/>
    <s v="BIENES DE CONSUMO"/>
    <s v="2.00.00"/>
    <s v="BIENES DE CONSUMO"/>
    <s v="2.00.00.00"/>
    <x v="7"/>
    <n v="18000000"/>
    <s v="12.1.5.000"/>
    <s v="UN.E.PO.S.C"/>
    <x v="0"/>
    <x v="0"/>
    <m/>
    <x v="0"/>
    <x v="34"/>
    <n v="12"/>
    <n v="1"/>
    <n v="0"/>
    <n v="0"/>
    <n v="0"/>
    <x v="10"/>
  </r>
  <r>
    <n v="2021"/>
    <x v="34"/>
    <s v="UNEPOSC"/>
    <x v="34"/>
    <s v="Organismos Descentralizados"/>
    <s v="1 - Gastos corrientes"/>
    <s v="2 - Gastos de consumo"/>
    <x v="4"/>
    <x v="4"/>
    <x v="0"/>
    <x v="0"/>
    <x v="0"/>
    <x v="0"/>
    <x v="0"/>
    <x v="0"/>
    <x v="0"/>
    <x v="0"/>
    <n v="40"/>
    <x v="1"/>
    <n v="43"/>
    <s v="Transporte"/>
    <n v="0"/>
    <s v="-"/>
    <n v="3"/>
    <s v="SERVICIOS NO PERSONALES"/>
    <s v="3.00"/>
    <s v="SERVICIOS NO PERSONALES"/>
    <s v="3.00.00"/>
    <s v="SERVICIOS NO PERSONALES"/>
    <s v="3.00.00.00"/>
    <x v="8"/>
    <n v="26653530"/>
    <s v="12.1.5.000"/>
    <s v="UN.E.PO.S.C"/>
    <x v="0"/>
    <x v="0"/>
    <m/>
    <x v="0"/>
    <x v="34"/>
    <n v="12"/>
    <n v="1"/>
    <n v="0"/>
    <n v="0"/>
    <n v="0"/>
    <x v="11"/>
  </r>
  <r>
    <n v="2021"/>
    <x v="34"/>
    <s v="UNEPOSC"/>
    <x v="34"/>
    <s v="Organismos Descentralizados"/>
    <s v="2 - Gastos de capital"/>
    <s v="1 - Inversión real directa"/>
    <x v="2"/>
    <x v="2"/>
    <x v="0"/>
    <x v="0"/>
    <x v="0"/>
    <x v="0"/>
    <x v="14"/>
    <x v="25"/>
    <x v="1"/>
    <x v="110"/>
    <n v="40"/>
    <x v="1"/>
    <n v="43"/>
    <s v="Transporte"/>
    <n v="0"/>
    <s v="-"/>
    <n v="4"/>
    <s v="BIENES DE USO"/>
    <s v="4.02"/>
    <s v="Construcciones"/>
    <s v="4.02.00"/>
    <s v="Construcciones"/>
    <s v="4.02.00.00"/>
    <x v="50"/>
    <n v="67500000"/>
    <s v="17.2.1.099"/>
    <s v="De Otros Organismos de la Adm Central"/>
    <x v="0"/>
    <x v="0"/>
    <m/>
    <x v="240"/>
    <x v="34"/>
    <n v="14"/>
    <n v="1"/>
    <n v="0"/>
    <n v="12"/>
    <n v="2"/>
    <x v="55"/>
  </r>
  <r>
    <n v="2021"/>
    <x v="34"/>
    <s v="UNEPOSC"/>
    <x v="34"/>
    <s v="Organismos Descentralizados"/>
    <s v="2 - Gastos de capital"/>
    <s v="1 - Inversión real directa"/>
    <x v="2"/>
    <x v="2"/>
    <x v="0"/>
    <x v="0"/>
    <x v="0"/>
    <x v="0"/>
    <x v="11"/>
    <x v="24"/>
    <x v="1"/>
    <x v="110"/>
    <n v="40"/>
    <x v="1"/>
    <n v="43"/>
    <s v="Transporte"/>
    <n v="0"/>
    <s v="-"/>
    <n v="4"/>
    <s v="BIENES DE USO"/>
    <s v="4.02"/>
    <s v="Construcciones"/>
    <s v="4.02.00"/>
    <s v="Construcciones"/>
    <s v="4.02.00.00"/>
    <x v="50"/>
    <n v="20796379"/>
    <s v="17.2.1.099"/>
    <s v="De Otros Organismos de la Adm Central"/>
    <x v="0"/>
    <x v="0"/>
    <m/>
    <x v="241"/>
    <x v="34"/>
    <n v="14"/>
    <n v="1"/>
    <n v="0"/>
    <n v="6"/>
    <n v="2"/>
    <x v="55"/>
  </r>
  <r>
    <n v="2021"/>
    <x v="34"/>
    <s v="UNEPOSC"/>
    <x v="34"/>
    <s v="Organismos Descentralizados"/>
    <s v="2 - Gastos de capital"/>
    <s v="1 - Inversión real directa"/>
    <x v="2"/>
    <x v="2"/>
    <x v="0"/>
    <x v="0"/>
    <x v="0"/>
    <x v="0"/>
    <x v="16"/>
    <x v="35"/>
    <x v="1"/>
    <x v="110"/>
    <n v="40"/>
    <x v="1"/>
    <n v="43"/>
    <s v="Transporte"/>
    <n v="0"/>
    <s v="-"/>
    <n v="4"/>
    <s v="BIENES DE USO"/>
    <s v="4.02"/>
    <s v="Construcciones"/>
    <s v="4.02.00"/>
    <s v="Construcciones"/>
    <s v="4.02.00.00"/>
    <x v="50"/>
    <n v="33996000"/>
    <s v="17.2.1.099"/>
    <s v="De Otros Organismos de la Adm Central"/>
    <x v="0"/>
    <x v="0"/>
    <m/>
    <x v="242"/>
    <x v="34"/>
    <n v="14"/>
    <n v="1"/>
    <n v="0"/>
    <n v="7"/>
    <n v="2"/>
    <x v="55"/>
  </r>
  <r>
    <n v="2021"/>
    <x v="34"/>
    <s v="UNEPOSC"/>
    <x v="34"/>
    <s v="Organismos Descentralizados"/>
    <s v="2 - Gastos de capital"/>
    <s v="1 - Inversión real directa"/>
    <x v="2"/>
    <x v="2"/>
    <x v="0"/>
    <x v="0"/>
    <x v="0"/>
    <x v="0"/>
    <x v="5"/>
    <x v="36"/>
    <x v="1"/>
    <x v="110"/>
    <n v="40"/>
    <x v="1"/>
    <n v="43"/>
    <s v="Transporte"/>
    <n v="0"/>
    <s v="-"/>
    <n v="4"/>
    <s v="BIENES DE USO"/>
    <s v="4.02"/>
    <s v="Construcciones"/>
    <s v="4.02.00"/>
    <s v="Construcciones"/>
    <s v="4.02.00.00"/>
    <x v="50"/>
    <n v="12939960"/>
    <s v="17.2.1.099"/>
    <s v="De Otros Organismos de la Adm Central"/>
    <x v="0"/>
    <x v="0"/>
    <m/>
    <x v="243"/>
    <x v="34"/>
    <n v="14"/>
    <n v="1"/>
    <n v="0"/>
    <n v="3"/>
    <n v="2"/>
    <x v="55"/>
  </r>
  <r>
    <n v="2021"/>
    <x v="34"/>
    <s v="UNEPOSC"/>
    <x v="34"/>
    <s v="Organismos Descentralizados"/>
    <s v="2 - Gastos de capital"/>
    <s v="1 - Inversión real directa"/>
    <x v="4"/>
    <x v="4"/>
    <x v="0"/>
    <x v="0"/>
    <x v="0"/>
    <x v="0"/>
    <x v="14"/>
    <x v="25"/>
    <x v="2"/>
    <x v="111"/>
    <n v="40"/>
    <x v="1"/>
    <n v="43"/>
    <s v="Transporte"/>
    <n v="0"/>
    <s v="-"/>
    <n v="4"/>
    <s v="BIENES DE USO"/>
    <s v="4.02"/>
    <s v="Construcciones"/>
    <s v="4.02.00"/>
    <s v="Construcciones"/>
    <s v="4.02.00.00"/>
    <x v="50"/>
    <n v="45000000"/>
    <s v="12.1.5.000"/>
    <s v="UN.E.PO.S.C"/>
    <x v="0"/>
    <x v="0"/>
    <m/>
    <x v="244"/>
    <x v="34"/>
    <n v="12"/>
    <n v="1"/>
    <n v="0"/>
    <n v="12"/>
    <n v="1"/>
    <x v="55"/>
  </r>
  <r>
    <n v="2021"/>
    <x v="34"/>
    <s v="UNEPOSC"/>
    <x v="34"/>
    <s v="Organismos Descentralizados"/>
    <s v="2 - Gastos de capital"/>
    <s v="1 - Inversión real directa"/>
    <x v="4"/>
    <x v="4"/>
    <x v="0"/>
    <x v="0"/>
    <x v="0"/>
    <x v="0"/>
    <x v="11"/>
    <x v="24"/>
    <x v="2"/>
    <x v="112"/>
    <n v="40"/>
    <x v="1"/>
    <n v="43"/>
    <s v="Transporte"/>
    <n v="0"/>
    <s v="-"/>
    <n v="4"/>
    <s v="BIENES DE USO"/>
    <s v="4.02"/>
    <s v="Construcciones"/>
    <s v="4.02.00"/>
    <s v="Construcciones"/>
    <s v="4.02.00.00"/>
    <x v="50"/>
    <n v="90000000"/>
    <s v="12.1.5.000"/>
    <s v="UN.E.PO.S.C"/>
    <x v="0"/>
    <x v="0"/>
    <m/>
    <x v="245"/>
    <x v="34"/>
    <n v="12"/>
    <n v="1"/>
    <n v="0"/>
    <n v="6"/>
    <n v="1"/>
    <x v="55"/>
  </r>
  <r>
    <n v="2021"/>
    <x v="34"/>
    <s v="UNEPOSC"/>
    <x v="34"/>
    <s v="Organismos Descentralizados"/>
    <s v="2 - Gastos de capital"/>
    <s v="1 - Inversión real directa"/>
    <x v="4"/>
    <x v="4"/>
    <x v="0"/>
    <x v="0"/>
    <x v="0"/>
    <x v="0"/>
    <x v="5"/>
    <x v="36"/>
    <x v="2"/>
    <x v="112"/>
    <n v="40"/>
    <x v="1"/>
    <n v="43"/>
    <s v="Transporte"/>
    <n v="0"/>
    <s v="-"/>
    <n v="4"/>
    <s v="BIENES DE USO"/>
    <s v="4.02"/>
    <s v="Construcciones"/>
    <s v="4.02.00"/>
    <s v="Construcciones"/>
    <s v="4.02.00.00"/>
    <x v="50"/>
    <n v="70000000"/>
    <s v="12.1.5.000"/>
    <s v="UN.E.PO.S.C"/>
    <x v="0"/>
    <x v="0"/>
    <m/>
    <x v="92"/>
    <x v="34"/>
    <n v="12"/>
    <n v="1"/>
    <n v="0"/>
    <n v="3"/>
    <n v="1"/>
    <x v="55"/>
  </r>
  <r>
    <n v="2021"/>
    <x v="34"/>
    <s v="UNEPOSC"/>
    <x v="34"/>
    <s v="Organismos Descentralizados"/>
    <s v="2 - Gastos de capital"/>
    <s v="1 - Inversión real directa"/>
    <x v="4"/>
    <x v="4"/>
    <x v="0"/>
    <x v="0"/>
    <x v="0"/>
    <x v="0"/>
    <x v="2"/>
    <x v="12"/>
    <x v="0"/>
    <x v="0"/>
    <n v="40"/>
    <x v="1"/>
    <n v="43"/>
    <s v="Transporte"/>
    <n v="0"/>
    <s v="-"/>
    <n v="4"/>
    <s v="BIENES DE USO"/>
    <s v="4.02"/>
    <s v="Construcciones"/>
    <s v="4.02.00"/>
    <s v="Construcciones"/>
    <s v="4.02.00.00"/>
    <x v="50"/>
    <n v="5000000"/>
    <s v="12.1.5.000"/>
    <s v="UN.E.PO.S.C"/>
    <x v="0"/>
    <x v="0"/>
    <m/>
    <x v="51"/>
    <x v="34"/>
    <n v="12"/>
    <n v="1"/>
    <n v="0"/>
    <n v="2"/>
    <n v="0"/>
    <x v="55"/>
  </r>
  <r>
    <n v="2021"/>
    <x v="34"/>
    <s v="UNEPOSC"/>
    <x v="34"/>
    <s v="Organismos Descentralizados"/>
    <s v="2 - Gastos de capital"/>
    <s v="1 - Inversión real directa"/>
    <x v="4"/>
    <x v="4"/>
    <x v="0"/>
    <x v="0"/>
    <x v="0"/>
    <x v="0"/>
    <x v="16"/>
    <x v="35"/>
    <x v="2"/>
    <x v="112"/>
    <n v="40"/>
    <x v="1"/>
    <n v="43"/>
    <s v="Transporte"/>
    <n v="0"/>
    <s v="-"/>
    <n v="4"/>
    <s v="BIENES DE USO"/>
    <s v="4.02"/>
    <s v="Construcciones"/>
    <s v="4.02.00"/>
    <s v="Construcciones"/>
    <s v="4.02.00.00"/>
    <x v="50"/>
    <n v="25000000"/>
    <s v="12.1.5.000"/>
    <s v="UN.E.PO.S.C"/>
    <x v="0"/>
    <x v="0"/>
    <m/>
    <x v="246"/>
    <x v="34"/>
    <n v="12"/>
    <n v="1"/>
    <n v="0"/>
    <n v="7"/>
    <n v="1"/>
    <x v="55"/>
  </r>
  <r>
    <n v="2021"/>
    <x v="34"/>
    <s v="UNEPOSC"/>
    <x v="34"/>
    <s v="Organismos Descentralizados"/>
    <s v="2 - Gastos de capital"/>
    <s v="1 - Inversión real directa"/>
    <x v="4"/>
    <x v="4"/>
    <x v="0"/>
    <x v="0"/>
    <x v="0"/>
    <x v="0"/>
    <x v="1"/>
    <x v="1"/>
    <x v="0"/>
    <x v="0"/>
    <n v="40"/>
    <x v="1"/>
    <n v="43"/>
    <s v="Transporte"/>
    <n v="0"/>
    <s v="-"/>
    <n v="4"/>
    <s v="BIENES DE USO"/>
    <s v="4.03"/>
    <s v="Maquinaria y equipo"/>
    <s v="4.03.00"/>
    <s v="Maquinaria y equipo"/>
    <s v="4.03.00.00"/>
    <x v="9"/>
    <n v="70000000"/>
    <s v="12.1.5.000"/>
    <s v="UN.E.PO.S.C"/>
    <x v="0"/>
    <x v="0"/>
    <m/>
    <x v="1"/>
    <x v="34"/>
    <n v="12"/>
    <n v="1"/>
    <n v="0"/>
    <n v="1"/>
    <n v="0"/>
    <x v="12"/>
  </r>
  <r>
    <n v="2021"/>
    <x v="34"/>
    <s v="UNEPOSC"/>
    <x v="34"/>
    <s v="Organismos Descentralizados"/>
    <s v="2 - Gastos de capital"/>
    <s v="1 - Inversión real directa"/>
    <x v="4"/>
    <x v="4"/>
    <x v="27"/>
    <x v="27"/>
    <x v="0"/>
    <x v="0"/>
    <x v="0"/>
    <x v="0"/>
    <x v="0"/>
    <x v="0"/>
    <n v="40"/>
    <x v="1"/>
    <n v="43"/>
    <s v="Transporte"/>
    <n v="0"/>
    <s v="-"/>
    <n v="4"/>
    <s v="BIENES DE USO"/>
    <s v="4.04"/>
    <s v="Equipo de seguridad"/>
    <s v="4.04.00"/>
    <s v="Equipo de seguridad"/>
    <s v="4.04.00.00"/>
    <x v="48"/>
    <n v="5000000"/>
    <s v="12.1.5.000"/>
    <s v="UN.E.PO.S.C"/>
    <x v="0"/>
    <x v="0"/>
    <m/>
    <x v="48"/>
    <x v="34"/>
    <n v="12"/>
    <n v="60"/>
    <n v="0"/>
    <n v="0"/>
    <n v="0"/>
    <x v="53"/>
  </r>
  <r>
    <n v="2021"/>
    <x v="35"/>
    <s v="OCT"/>
    <x v="35"/>
    <s v="Administracion Central"/>
    <s v="1 - Gastos corrientes"/>
    <s v="8 - Gastos figurativos para transacciones corrientes"/>
    <x v="0"/>
    <x v="0"/>
    <x v="34"/>
    <x v="0"/>
    <x v="0"/>
    <x v="0"/>
    <x v="0"/>
    <x v="0"/>
    <x v="0"/>
    <x v="0"/>
    <n v="90"/>
    <x v="4"/>
    <n v="99"/>
    <s v="Sin Funcion"/>
    <n v="0"/>
    <s v="-"/>
    <n v="9"/>
    <s v="GASTOS FIGURATIVOS"/>
    <s v="9.01"/>
    <s v="Gastos figurativos de la administración gubernamental para transacciones corrientes"/>
    <s v="9.01.02"/>
    <s v="Contribución a instituciones descentralizadas"/>
    <s v="9.01.02.03"/>
    <x v="64"/>
    <n v="568378056"/>
    <s v="00.0.0.999"/>
    <s v="Tesoro Provincial"/>
    <x v="12"/>
    <x v="12"/>
    <m/>
    <x v="247"/>
    <x v="35"/>
    <n v="11"/>
    <n v="0"/>
    <n v="0"/>
    <n v="0"/>
    <n v="0"/>
    <x v="69"/>
  </r>
  <r>
    <n v="2021"/>
    <x v="35"/>
    <s v="OCT"/>
    <x v="35"/>
    <s v="Administracion Central"/>
    <s v="1 - Gastos corrientes"/>
    <s v="8 - Gastos figurativos para transacciones corrientes"/>
    <x v="0"/>
    <x v="0"/>
    <x v="34"/>
    <x v="0"/>
    <x v="0"/>
    <x v="0"/>
    <x v="0"/>
    <x v="0"/>
    <x v="0"/>
    <x v="0"/>
    <n v="90"/>
    <x v="4"/>
    <n v="99"/>
    <s v="Sin Funcion"/>
    <n v="0"/>
    <s v="-"/>
    <n v="9"/>
    <s v="GASTOS FIGURATIVOS"/>
    <s v="9.01"/>
    <s v="Gastos figurativos de la administración gubernamental para transacciones corrientes"/>
    <s v="9.01.02"/>
    <s v="Contribución a instituciones descentralizadas"/>
    <s v="9.01.02.05"/>
    <x v="65"/>
    <n v="37878190"/>
    <s v="00.0.0.999"/>
    <s v="Tesoro Provincial"/>
    <x v="12"/>
    <x v="12"/>
    <m/>
    <x v="247"/>
    <x v="35"/>
    <n v="11"/>
    <n v="0"/>
    <n v="0"/>
    <n v="0"/>
    <n v="0"/>
    <x v="70"/>
  </r>
  <r>
    <n v="2021"/>
    <x v="35"/>
    <s v="OCT"/>
    <x v="35"/>
    <s v="Administracion Central"/>
    <s v="1 - Gastos corrientes"/>
    <s v="8 - Gastos figurativos para transacciones corrientes"/>
    <x v="0"/>
    <x v="0"/>
    <x v="34"/>
    <x v="0"/>
    <x v="0"/>
    <x v="0"/>
    <x v="0"/>
    <x v="0"/>
    <x v="0"/>
    <x v="0"/>
    <n v="90"/>
    <x v="4"/>
    <n v="99"/>
    <s v="Sin Funcion"/>
    <n v="0"/>
    <s v="-"/>
    <n v="9"/>
    <s v="GASTOS FIGURATIVOS"/>
    <s v="9.01"/>
    <s v="Gastos figurativos de la administración gubernamental para transacciones corrientes"/>
    <s v="9.01.03"/>
    <s v="Contribución a instituciones de seguridad social"/>
    <s v="9.01.03.02"/>
    <x v="66"/>
    <n v="903516280"/>
    <s v="38.2.1.000"/>
    <s v="De otras cuentas a pagar a corto plazo"/>
    <x v="12"/>
    <x v="12"/>
    <m/>
    <x v="247"/>
    <x v="35"/>
    <n v="11"/>
    <n v="0"/>
    <n v="0"/>
    <n v="0"/>
    <n v="0"/>
    <x v="71"/>
  </r>
  <r>
    <n v="2021"/>
    <x v="35"/>
    <s v="OCT"/>
    <x v="35"/>
    <s v="Administracion Central"/>
    <s v="1 - Gastos corrientes"/>
    <s v="8 - Gastos figurativos para transacciones corrientes"/>
    <x v="0"/>
    <x v="0"/>
    <x v="34"/>
    <x v="0"/>
    <x v="0"/>
    <x v="0"/>
    <x v="0"/>
    <x v="0"/>
    <x v="0"/>
    <x v="0"/>
    <n v="90"/>
    <x v="4"/>
    <n v="99"/>
    <s v="Sin Funcion"/>
    <n v="0"/>
    <s v="-"/>
    <n v="9"/>
    <s v="GASTOS FIGURATIVOS"/>
    <s v="9.01"/>
    <s v="Gastos figurativos de la administración gubernamental para transacciones corrientes"/>
    <s v="9.01.02"/>
    <s v="Contribución a instituciones descentralizadas"/>
    <s v="9.01.02.12"/>
    <x v="67"/>
    <n v="24447623"/>
    <s v="41.1.1.001"/>
    <s v="Contribuciones figurativas de la administración central "/>
    <x v="12"/>
    <x v="12"/>
    <m/>
    <x v="247"/>
    <x v="35"/>
    <n v="11"/>
    <n v="0"/>
    <n v="0"/>
    <n v="0"/>
    <n v="0"/>
    <x v="72"/>
  </r>
  <r>
    <n v="2021"/>
    <x v="35"/>
    <s v="OCT"/>
    <x v="35"/>
    <s v="Administracion Central"/>
    <s v="1 - Gastos corrientes"/>
    <s v="8 - Gastos figurativos para transacciones corrientes"/>
    <x v="0"/>
    <x v="0"/>
    <x v="34"/>
    <x v="0"/>
    <x v="0"/>
    <x v="0"/>
    <x v="0"/>
    <x v="0"/>
    <x v="0"/>
    <x v="0"/>
    <n v="90"/>
    <x v="4"/>
    <n v="99"/>
    <s v="Sin Funcion"/>
    <n v="0"/>
    <s v="-"/>
    <n v="9"/>
    <s v="GASTOS FIGURATIVOS"/>
    <s v="9.01"/>
    <s v="Gastos figurativos de la administración gubernamental para transacciones corrientes"/>
    <s v="9.01.02"/>
    <s v="Contribución a instituciones descentralizadas"/>
    <s v="9.01.02.01"/>
    <x v="68"/>
    <n v="179435161"/>
    <s v="41.1.1.001"/>
    <s v="Contribuciones figurativas de la administración central "/>
    <x v="12"/>
    <x v="12"/>
    <m/>
    <x v="247"/>
    <x v="35"/>
    <n v="11"/>
    <n v="0"/>
    <n v="0"/>
    <n v="0"/>
    <n v="0"/>
    <x v="73"/>
  </r>
  <r>
    <n v="2021"/>
    <x v="35"/>
    <s v="OCT"/>
    <x v="35"/>
    <s v="Administracion Central"/>
    <s v="2 - Gastos de capital"/>
    <s v="4 - Gastos Figurativos para Transacciones de Capital"/>
    <x v="0"/>
    <x v="0"/>
    <x v="34"/>
    <x v="0"/>
    <x v="0"/>
    <x v="0"/>
    <x v="0"/>
    <x v="0"/>
    <x v="0"/>
    <x v="0"/>
    <n v="90"/>
    <x v="4"/>
    <n v="99"/>
    <s v="Sin Funcion"/>
    <n v="0"/>
    <s v="-"/>
    <n v="9"/>
    <s v="GASTOS FIGURATIVOS"/>
    <s v="9.01"/>
    <s v="Gastos figurativos de la administración gubernamental para transacciones corrientes"/>
    <s v="9.01.02"/>
    <s v="Contribución a instituciones descentralizadas"/>
    <s v="9.01.02.13"/>
    <x v="69"/>
    <n v="19295643"/>
    <s v="00.0.0.999"/>
    <s v="Tesoro Provincial"/>
    <x v="12"/>
    <x v="12"/>
    <m/>
    <x v="247"/>
    <x v="35"/>
    <n v="11"/>
    <n v="0"/>
    <n v="0"/>
    <n v="0"/>
    <n v="0"/>
    <x v="74"/>
  </r>
  <r>
    <n v="2021"/>
    <x v="35"/>
    <s v="OCT"/>
    <x v="35"/>
    <s v="Administracion Central"/>
    <s v="1 - Gastos corrientes"/>
    <s v="8 - Gastos figurativos para transacciones corrientes"/>
    <x v="0"/>
    <x v="0"/>
    <x v="34"/>
    <x v="0"/>
    <x v="0"/>
    <x v="0"/>
    <x v="0"/>
    <x v="0"/>
    <x v="0"/>
    <x v="0"/>
    <n v="90"/>
    <x v="4"/>
    <n v="99"/>
    <s v="Sin Funcion"/>
    <n v="0"/>
    <s v="-"/>
    <n v="9"/>
    <s v="GASTOS FIGURATIVOS"/>
    <s v="9.01"/>
    <s v="Gastos figurativos de la administración gubernamental para transacciones corrientes"/>
    <s v="9.01.03"/>
    <s v="Contribución a instituciones de seguridad social"/>
    <s v="9.01.03.01"/>
    <x v="70"/>
    <n v="7335389239"/>
    <s v="00.0.0.999"/>
    <s v="Tesoro Provincial"/>
    <x v="12"/>
    <x v="12"/>
    <m/>
    <x v="247"/>
    <x v="35"/>
    <n v="11"/>
    <n v="0"/>
    <n v="0"/>
    <n v="0"/>
    <n v="0"/>
    <x v="75"/>
  </r>
  <r>
    <n v="2021"/>
    <x v="35"/>
    <s v="OCT"/>
    <x v="35"/>
    <s v="Administracion Central"/>
    <s v="2 - Gastos de capital"/>
    <s v="4 - Gastos Figurativos para Transacciones de Capital"/>
    <x v="0"/>
    <x v="0"/>
    <x v="34"/>
    <x v="0"/>
    <x v="0"/>
    <x v="0"/>
    <x v="0"/>
    <x v="0"/>
    <x v="0"/>
    <x v="0"/>
    <n v="90"/>
    <x v="4"/>
    <n v="99"/>
    <s v="Sin Funcion"/>
    <n v="0"/>
    <s v="-"/>
    <n v="9"/>
    <s v="GASTOS FIGURATIVOS"/>
    <s v="9.02"/>
    <s v="Gastos figurativos de la administración gubernamental para transacciones de capital"/>
    <s v="9.02.02"/>
    <s v="Contribución a instituciones descentralizadas"/>
    <s v="9.02.02.01"/>
    <x v="68"/>
    <n v="565626452"/>
    <s v="00.0.0.999"/>
    <s v="Tesoro Provincial"/>
    <x v="12"/>
    <x v="12"/>
    <m/>
    <x v="247"/>
    <x v="35"/>
    <n v="11"/>
    <n v="0"/>
    <n v="0"/>
    <n v="0"/>
    <n v="0"/>
    <x v="76"/>
  </r>
  <r>
    <n v="2021"/>
    <x v="35"/>
    <s v="OCT"/>
    <x v="35"/>
    <s v="Administracion Central"/>
    <s v="2 - Gastos de capital"/>
    <s v="4 - Gastos Figurativos para Transacciones de Capital"/>
    <x v="2"/>
    <x v="2"/>
    <x v="34"/>
    <x v="0"/>
    <x v="0"/>
    <x v="0"/>
    <x v="0"/>
    <x v="0"/>
    <x v="0"/>
    <x v="0"/>
    <n v="90"/>
    <x v="4"/>
    <n v="99"/>
    <s v="Sin Funcion"/>
    <n v="0"/>
    <s v="-"/>
    <n v="9"/>
    <s v="GASTOS FIGURATIVOS"/>
    <s v="9.02"/>
    <s v="Gastos figurativos de la administración gubernamental para transacciones de capital"/>
    <s v="9.02.02"/>
    <s v="Contribución a instituciones descentralizadas"/>
    <s v="9.02.02.01"/>
    <x v="68"/>
    <n v="318160957"/>
    <s v="22.2.1.001"/>
    <s v="Ministerio del Interior y Transporte"/>
    <x v="12"/>
    <x v="12"/>
    <m/>
    <x v="247"/>
    <x v="35"/>
    <n v="14"/>
    <n v="0"/>
    <n v="0"/>
    <n v="0"/>
    <n v="0"/>
    <x v="76"/>
  </r>
  <r>
    <n v="2021"/>
    <x v="35"/>
    <s v="OCT"/>
    <x v="35"/>
    <s v="Administracion Central"/>
    <s v="2 - Gastos de capital"/>
    <s v="4 - Gastos Figurativos para Transacciones de Capital"/>
    <x v="0"/>
    <x v="0"/>
    <x v="34"/>
    <x v="0"/>
    <x v="0"/>
    <x v="0"/>
    <x v="0"/>
    <x v="0"/>
    <x v="0"/>
    <x v="0"/>
    <n v="90"/>
    <x v="4"/>
    <n v="99"/>
    <s v="Sin Funcion"/>
    <n v="0"/>
    <s v="-"/>
    <n v="9"/>
    <s v="GASTOS FIGURATIVOS"/>
    <s v="9.02"/>
    <s v="Gastos figurativos de la administración gubernamental para transacciones de capital"/>
    <s v="9.02.02"/>
    <s v="Contribución a instituciones descentralizadas"/>
    <s v="9.02.02.03"/>
    <x v="64"/>
    <n v="758290098"/>
    <s v="00.0.0.999"/>
    <s v="Tesoro Provincial"/>
    <x v="12"/>
    <x v="12"/>
    <m/>
    <x v="247"/>
    <x v="35"/>
    <n v="11"/>
    <n v="0"/>
    <n v="0"/>
    <n v="0"/>
    <n v="0"/>
    <x v="77"/>
  </r>
  <r>
    <n v="2021"/>
    <x v="35"/>
    <s v="OCT"/>
    <x v="35"/>
    <s v="Administracion Central"/>
    <s v="2 - Gastos de capital"/>
    <s v="4 - Gastos Figurativos para Transacciones de Capital"/>
    <x v="0"/>
    <x v="0"/>
    <x v="34"/>
    <x v="0"/>
    <x v="0"/>
    <x v="0"/>
    <x v="0"/>
    <x v="0"/>
    <x v="0"/>
    <x v="0"/>
    <n v="90"/>
    <x v="4"/>
    <n v="99"/>
    <s v="Sin Funcion"/>
    <n v="0"/>
    <s v="-"/>
    <n v="9"/>
    <s v="GASTOS FIGURATIVOS"/>
    <s v="9.03"/>
    <s v="Gastos figurativos de la administración gubernamental para aplicaciones financieras"/>
    <s v="9.03.03"/>
    <s v="Contribución a instituciones de seguridad social"/>
    <s v="9.03.03.01"/>
    <x v="70"/>
    <n v="1692782132"/>
    <s v="00.0.0.999"/>
    <s v="Tesoro Provincial"/>
    <x v="12"/>
    <x v="12"/>
    <m/>
    <x v="247"/>
    <x v="35"/>
    <n v="11"/>
    <n v="0"/>
    <n v="0"/>
    <n v="0"/>
    <n v="0"/>
    <x v="78"/>
  </r>
  <r>
    <n v="2021"/>
    <x v="35"/>
    <s v="OCT"/>
    <x v="35"/>
    <s v="Administracion Central"/>
    <s v="1 - Gastos corrientes"/>
    <s v="7 - Transferencias corrientes"/>
    <x v="0"/>
    <x v="0"/>
    <x v="0"/>
    <x v="0"/>
    <x v="0"/>
    <x v="2"/>
    <x v="0"/>
    <x v="3"/>
    <x v="0"/>
    <x v="0"/>
    <n v="10"/>
    <x v="0"/>
    <n v="13"/>
    <s v="Dirección superior Ejecutiva"/>
    <n v="0"/>
    <s v="-"/>
    <n v="5"/>
    <s v="TRANSFERENCIAS"/>
    <s v="5.01"/>
    <s v="Transferencias al sector privado para financiar gastos corrientes"/>
    <s v="5.01.09"/>
    <s v="Transferencias a empresas privadas"/>
    <s v="5.01.09.04"/>
    <x v="71"/>
    <n v="145700"/>
    <s v="00.0.0.999"/>
    <s v="Tesoro Provincial"/>
    <x v="12"/>
    <x v="12"/>
    <m/>
    <x v="0"/>
    <x v="35"/>
    <n v="11"/>
    <n v="1"/>
    <n v="0"/>
    <n v="0"/>
    <n v="0"/>
    <x v="79"/>
  </r>
  <r>
    <n v="2021"/>
    <x v="35"/>
    <s v="OCT"/>
    <x v="35"/>
    <s v="Administracion Central"/>
    <s v="1 - Gastos corrientes"/>
    <s v="7 - Transferencias corrientes"/>
    <x v="0"/>
    <x v="0"/>
    <x v="0"/>
    <x v="0"/>
    <x v="0"/>
    <x v="2"/>
    <x v="0"/>
    <x v="3"/>
    <x v="0"/>
    <x v="0"/>
    <n v="10"/>
    <x v="0"/>
    <n v="13"/>
    <s v="Dirección superior Ejecutiva"/>
    <n v="0"/>
    <s v="-"/>
    <n v="5"/>
    <s v="TRANSFERENCIAS"/>
    <s v="5.03"/>
    <s v="Transferencias al Sector Público Nacional para financiar gastos corrientes"/>
    <s v="5.03.04"/>
    <s v="A otras instituciones públicas nacionales"/>
    <s v="5.03.04.03"/>
    <x v="72"/>
    <n v="273920"/>
    <s v="00.0.0.999"/>
    <s v="Tesoro Provincial"/>
    <x v="12"/>
    <x v="12"/>
    <m/>
    <x v="0"/>
    <x v="35"/>
    <n v="11"/>
    <n v="1"/>
    <n v="0"/>
    <n v="0"/>
    <n v="0"/>
    <x v="80"/>
  </r>
  <r>
    <n v="2021"/>
    <x v="35"/>
    <s v="OCT"/>
    <x v="35"/>
    <s v="Administracion Central"/>
    <s v="1 - Gastos corrientes"/>
    <s v="7 - Transferencias corrientes"/>
    <x v="0"/>
    <x v="0"/>
    <x v="0"/>
    <x v="0"/>
    <x v="0"/>
    <x v="2"/>
    <x v="0"/>
    <x v="3"/>
    <x v="0"/>
    <x v="0"/>
    <n v="10"/>
    <x v="0"/>
    <n v="13"/>
    <s v="Dirección superior Ejecutiva"/>
    <n v="0"/>
    <s v="-"/>
    <n v="5"/>
    <s v="TRANSFERENCIAS"/>
    <s v="5.03"/>
    <s v="Transferencias al Sector Público Nacional para financiar gastos corrientes"/>
    <s v="5.03.04"/>
    <s v="A otras instituciones públicas nacionales"/>
    <s v="5.03.04.04"/>
    <x v="73"/>
    <n v="39510248"/>
    <s v="00.0.0.999"/>
    <s v="Tesoro Provincial"/>
    <x v="12"/>
    <x v="12"/>
    <m/>
    <x v="0"/>
    <x v="35"/>
    <n v="11"/>
    <n v="1"/>
    <n v="0"/>
    <n v="0"/>
    <n v="0"/>
    <x v="81"/>
  </r>
  <r>
    <n v="2021"/>
    <x v="35"/>
    <s v="OCT"/>
    <x v="35"/>
    <s v="Administracion Central"/>
    <s v="1 - Gastos corrientes"/>
    <s v="7 - Transferencias corrientes"/>
    <x v="0"/>
    <x v="0"/>
    <x v="0"/>
    <x v="0"/>
    <x v="0"/>
    <x v="2"/>
    <x v="0"/>
    <x v="3"/>
    <x v="0"/>
    <x v="0"/>
    <n v="10"/>
    <x v="0"/>
    <n v="13"/>
    <s v="Dirección superior Ejecutiva"/>
    <n v="0"/>
    <s v="-"/>
    <n v="5"/>
    <s v="TRANSFERENCIAS"/>
    <s v="5.03"/>
    <s v="Transferencias al Sector Público Nacional para financiar gastos corrientes"/>
    <s v="5.03.04"/>
    <s v="A otras instituciones públicas nacionales"/>
    <s v="5.03.04.06"/>
    <x v="74"/>
    <n v="2585695"/>
    <s v="00.0.0.999"/>
    <s v="Tesoro Provincial"/>
    <x v="12"/>
    <x v="12"/>
    <m/>
    <x v="0"/>
    <x v="35"/>
    <n v="11"/>
    <n v="1"/>
    <n v="0"/>
    <n v="0"/>
    <n v="0"/>
    <x v="82"/>
  </r>
  <r>
    <n v="2021"/>
    <x v="35"/>
    <s v="OCT"/>
    <x v="35"/>
    <s v="Administracion Central"/>
    <s v="1 - Gastos corrientes"/>
    <s v="7 - Transferencias corrientes"/>
    <x v="0"/>
    <x v="0"/>
    <x v="1"/>
    <x v="63"/>
    <x v="0"/>
    <x v="0"/>
    <x v="0"/>
    <x v="0"/>
    <x v="2"/>
    <x v="113"/>
    <n v="10"/>
    <x v="0"/>
    <n v="15"/>
    <s v="Relaciones interiores"/>
    <n v="0"/>
    <s v="-"/>
    <n v="5"/>
    <s v="TRANSFERENCIAS"/>
    <s v="5.07"/>
    <s v="Transferencias a instituciones provinciales y municipales para financiar gastos corrientes"/>
    <s v="5.07.06"/>
    <s v="Transferencias a gobiernos municipales"/>
    <s v="5.07.06.02"/>
    <x v="18"/>
    <n v="1523340000"/>
    <s v="00.0.0.999"/>
    <s v="Tesoro Provincial"/>
    <x v="12"/>
    <x v="12"/>
    <m/>
    <x v="60"/>
    <x v="35"/>
    <n v="11"/>
    <n v="2"/>
    <n v="0"/>
    <n v="0"/>
    <n v="1"/>
    <x v="21"/>
  </r>
  <r>
    <n v="2021"/>
    <x v="35"/>
    <s v="OCT"/>
    <x v="35"/>
    <s v="Administracion Central"/>
    <s v="2 - Gastos de capital"/>
    <s v="8- Transferencias capital"/>
    <x v="0"/>
    <x v="0"/>
    <x v="1"/>
    <x v="63"/>
    <x v="0"/>
    <x v="0"/>
    <x v="0"/>
    <x v="0"/>
    <x v="1"/>
    <x v="114"/>
    <n v="10"/>
    <x v="0"/>
    <n v="15"/>
    <s v="Relaciones interiores"/>
    <n v="0"/>
    <s v="-"/>
    <n v="5"/>
    <s v="TRANSFERENCIAS"/>
    <s v="5.08"/>
    <s v="Transferencias a instituciones provinciales y municipales para financiar gastos de capital"/>
    <s v="5.08.06"/>
    <s v="Transferencias a gobiernos municipales"/>
    <s v="5.08.06.02"/>
    <x v="18"/>
    <n v="283196506"/>
    <s v="00.0.0.999"/>
    <s v="Tesoro Provincial"/>
    <x v="12"/>
    <x v="12"/>
    <m/>
    <x v="68"/>
    <x v="35"/>
    <n v="11"/>
    <n v="2"/>
    <n v="0"/>
    <n v="0"/>
    <n v="2"/>
    <x v="83"/>
  </r>
  <r>
    <n v="2021"/>
    <x v="35"/>
    <s v="OCT"/>
    <x v="35"/>
    <s v="Administracion Central"/>
    <s v="1 - Gastos corrientes"/>
    <s v="7 - Transferencias corrientes"/>
    <x v="0"/>
    <x v="0"/>
    <x v="35"/>
    <x v="64"/>
    <x v="0"/>
    <x v="9"/>
    <x v="0"/>
    <x v="37"/>
    <x v="0"/>
    <x v="115"/>
    <n v="10"/>
    <x v="0"/>
    <n v="15"/>
    <s v="Relaciones interiores"/>
    <m/>
    <m/>
    <n v="5"/>
    <s v="TRANSFERENCIAS"/>
    <s v="5.07"/>
    <s v="Transferencias a instituciones provinciales y municipales para financiar gastos corrientes"/>
    <s v="5.07.06"/>
    <s v="Transferencias a gobiernos municipales"/>
    <s v="5.07.06.02"/>
    <x v="18"/>
    <n v="58560000"/>
    <s v="00.0.0.999"/>
    <s v="Tesoro Provincial"/>
    <x v="12"/>
    <x v="12"/>
    <m/>
    <x v="248"/>
    <x v="35"/>
    <n v="11"/>
    <n v="99"/>
    <n v="0"/>
    <n v="0"/>
    <n v="0"/>
    <x v="21"/>
  </r>
  <r>
    <n v="2021"/>
    <x v="35"/>
    <s v="OCT"/>
    <x v="35"/>
    <s v="Administracion Central"/>
    <s v="1 - Gastos corrientes"/>
    <s v="7 - Transferencias corrientes"/>
    <x v="2"/>
    <x v="2"/>
    <x v="35"/>
    <x v="64"/>
    <x v="0"/>
    <x v="9"/>
    <x v="0"/>
    <x v="37"/>
    <x v="0"/>
    <x v="115"/>
    <n v="10"/>
    <x v="0"/>
    <n v="15"/>
    <s v="Relaciones interiores"/>
    <m/>
    <m/>
    <n v="5"/>
    <s v="TRANSFERENCIAS"/>
    <s v="5.07"/>
    <s v="Transferencias a instituciones provinciales y municipales para financiar gastos corrientes"/>
    <s v="5.07.06"/>
    <s v="Transferencias a gobiernos municipales"/>
    <s v="5.07.06.02"/>
    <x v="18"/>
    <n v="1461301510"/>
    <s v="17.2.1.002"/>
    <s v="Ministerio de Economía y Finanzas Públicas"/>
    <x v="12"/>
    <x v="12"/>
    <m/>
    <x v="248"/>
    <x v="35"/>
    <n v="14"/>
    <n v="99"/>
    <n v="0"/>
    <n v="0"/>
    <n v="0"/>
    <x v="21"/>
  </r>
  <r>
    <n v="2021"/>
    <x v="35"/>
    <s v="OCT"/>
    <x v="35"/>
    <s v="Administracion Central"/>
    <s v="2 - Gastos de capital"/>
    <s v="7 - Transferencias corrientes"/>
    <x v="2"/>
    <x v="2"/>
    <x v="1"/>
    <x v="63"/>
    <x v="0"/>
    <x v="0"/>
    <x v="0"/>
    <x v="0"/>
    <x v="11"/>
    <x v="116"/>
    <n v="10"/>
    <x v="0"/>
    <n v="15"/>
    <s v="Relaciones interiores"/>
    <n v="0"/>
    <s v="-"/>
    <n v="5"/>
    <s v="TRANSFERENCIAS"/>
    <s v="5.08"/>
    <s v="Transferencias a instituciones provinciales y municipales para financiar gastos capital"/>
    <s v="5.08.06"/>
    <s v="Transferencias a gobiernos municipales"/>
    <s v="5.07.06.02"/>
    <x v="18"/>
    <n v="109990436"/>
    <s v="17.2.1.002"/>
    <s v="Ministerio de Economía y Finanzas Públicas"/>
    <x v="12"/>
    <x v="12"/>
    <m/>
    <x v="70"/>
    <x v="35"/>
    <n v="14"/>
    <n v="2"/>
    <n v="0"/>
    <n v="0"/>
    <n v="4"/>
    <x v="21"/>
  </r>
  <r>
    <n v="2021"/>
    <x v="35"/>
    <s v="OCT"/>
    <x v="35"/>
    <s v="Administracion Central"/>
    <s v="2 - Gastos de capital"/>
    <s v="3 - Inversión financiera "/>
    <x v="0"/>
    <x v="0"/>
    <x v="1"/>
    <x v="63"/>
    <x v="0"/>
    <x v="0"/>
    <x v="0"/>
    <x v="0"/>
    <x v="9"/>
    <x v="117"/>
    <n v="10"/>
    <x v="0"/>
    <n v="15"/>
    <s v="Relaciones interiores"/>
    <n v="0"/>
    <s v="-"/>
    <n v="6"/>
    <s v="ACTIVOS FINANCIEROS"/>
    <s v="6.02"/>
    <s v="Préstamos a corto plazo"/>
    <s v="6.02.04"/>
    <s v="Préstamos a corto plazo a municipalidades"/>
    <s v="6.02.04.01"/>
    <x v="75"/>
    <n v="1041057512"/>
    <s v="00.0.0.999"/>
    <s v="Tesoro Provincial"/>
    <x v="12"/>
    <x v="12"/>
    <m/>
    <x v="67"/>
    <x v="35"/>
    <n v="11"/>
    <n v="2"/>
    <n v="0"/>
    <n v="0"/>
    <n v="3"/>
    <x v="84"/>
  </r>
  <r>
    <n v="2021"/>
    <x v="35"/>
    <s v="OCT"/>
    <x v="35"/>
    <s v="Administracion Central"/>
    <s v="1 - Gastos corrientes"/>
    <s v="7 - Transferencias corrientes"/>
    <x v="0"/>
    <x v="0"/>
    <x v="4"/>
    <x v="65"/>
    <x v="0"/>
    <x v="0"/>
    <x v="0"/>
    <x v="0"/>
    <x v="2"/>
    <x v="118"/>
    <n v="40"/>
    <x v="1"/>
    <n v="41"/>
    <s v="Energía, combustibles y minería"/>
    <n v="0"/>
    <s v="-"/>
    <n v="5"/>
    <s v="TRANSFERENCIAS"/>
    <s v="5.05"/>
    <s v="Transferencias a otras entidades del sector público"/>
    <s v="5.05.02"/>
    <s v="Transferencias a empresas públicas no financieras para financiar gastos corrientes"/>
    <s v="5.05.02.01"/>
    <x v="76"/>
    <n v="6781106542"/>
    <s v="00.0.0.999"/>
    <s v="Tesoro Provincial"/>
    <x v="12"/>
    <x v="12"/>
    <m/>
    <x v="249"/>
    <x v="35"/>
    <n v="11"/>
    <n v="6"/>
    <n v="0"/>
    <n v="0"/>
    <n v="1"/>
    <x v="85"/>
  </r>
  <r>
    <n v="2021"/>
    <x v="35"/>
    <s v="OCT"/>
    <x v="35"/>
    <s v="Administracion Central"/>
    <s v="1 - Gastos corrientes"/>
    <s v="7 - Transferencias corrientes"/>
    <x v="0"/>
    <x v="0"/>
    <x v="4"/>
    <x v="65"/>
    <x v="0"/>
    <x v="0"/>
    <x v="0"/>
    <x v="0"/>
    <x v="1"/>
    <x v="119"/>
    <n v="40"/>
    <x v="1"/>
    <n v="41"/>
    <s v="Energía, combustibles y minería"/>
    <n v="0"/>
    <s v="-"/>
    <n v="5"/>
    <s v="TRANSFERENCIAS"/>
    <s v="5.07"/>
    <s v="Transferencias a instituciones provinciales y municipales para financiar gastos corrientes"/>
    <s v="5.07.03"/>
    <s v="Transferencias a empresas públicas no financieras provinciales"/>
    <s v="5.07.03.01"/>
    <x v="77"/>
    <n v="1904661632"/>
    <s v="00.0.0.999"/>
    <s v="Tesoro Provincial"/>
    <x v="12"/>
    <x v="12"/>
    <m/>
    <x v="250"/>
    <x v="35"/>
    <n v="11"/>
    <n v="6"/>
    <n v="0"/>
    <n v="0"/>
    <n v="2"/>
    <x v="86"/>
  </r>
  <r>
    <n v="2021"/>
    <x v="35"/>
    <s v="OCT"/>
    <x v="35"/>
    <s v="Administracion Central"/>
    <s v="1 - Gastos corrientes"/>
    <s v="7 - Transferencias corrientes"/>
    <x v="0"/>
    <x v="0"/>
    <x v="5"/>
    <x v="66"/>
    <x v="0"/>
    <x v="0"/>
    <x v="0"/>
    <x v="0"/>
    <x v="0"/>
    <x v="0"/>
    <n v="40"/>
    <x v="1"/>
    <n v="42"/>
    <s v="Comunicaciones"/>
    <n v="0"/>
    <s v="-"/>
    <n v="5"/>
    <s v="TRANSFERENCIAS"/>
    <s v="5.07"/>
    <s v="Transferencias a instituciones provinciales y municipales para financiar gastos corrientes"/>
    <s v="5.07.03"/>
    <s v="Transferencias a empresas públicas no financieras provinciales"/>
    <s v="5.07.03.03"/>
    <x v="78"/>
    <n v="173000000"/>
    <s v="00.0.0.999"/>
    <s v="Tesoro Provincial"/>
    <x v="12"/>
    <x v="12"/>
    <m/>
    <x v="10"/>
    <x v="35"/>
    <n v="11"/>
    <n v="7"/>
    <n v="0"/>
    <n v="0"/>
    <n v="0"/>
    <x v="87"/>
  </r>
  <r>
    <n v="2021"/>
    <x v="35"/>
    <s v="OCT"/>
    <x v="35"/>
    <s v="Administracion Central"/>
    <s v="1 - Gastos corrientes"/>
    <s v="7 - Transferencias corrientes"/>
    <x v="0"/>
    <x v="0"/>
    <x v="11"/>
    <x v="67"/>
    <x v="0"/>
    <x v="0"/>
    <x v="0"/>
    <x v="0"/>
    <x v="2"/>
    <x v="118"/>
    <n v="10"/>
    <x v="0"/>
    <n v="15"/>
    <s v="Relaciones interiores"/>
    <n v="0"/>
    <s v="-"/>
    <n v="5"/>
    <s v="TRANSFERENCIAS"/>
    <s v="5.07"/>
    <s v="Transferencias a instituciones provinciales y municipales para financiar gastos corrientes"/>
    <s v="5.07.06"/>
    <s v="Transferencias a gobiernos municipales"/>
    <s v="5.07.06.02"/>
    <x v="18"/>
    <n v="250000000"/>
    <s v="00.0.0.999"/>
    <s v="Tesoro Provincial"/>
    <x v="12"/>
    <x v="12"/>
    <m/>
    <x v="251"/>
    <x v="35"/>
    <n v="11"/>
    <n v="16"/>
    <n v="0"/>
    <n v="0"/>
    <n v="1"/>
    <x v="21"/>
  </r>
  <r>
    <n v="2021"/>
    <x v="35"/>
    <s v="OCT"/>
    <x v="35"/>
    <s v="Administracion Central"/>
    <s v="1 - Gastos corrientes"/>
    <s v="7 - Transferencias corrientes"/>
    <x v="0"/>
    <x v="0"/>
    <x v="11"/>
    <x v="67"/>
    <x v="0"/>
    <x v="0"/>
    <x v="0"/>
    <x v="0"/>
    <x v="1"/>
    <x v="119"/>
    <n v="10"/>
    <x v="0"/>
    <n v="15"/>
    <s v="Relaciones interiores"/>
    <n v="0"/>
    <s v="-"/>
    <n v="5"/>
    <s v="TRANSFERENCIAS"/>
    <s v="5.07"/>
    <s v="Transferencias a instituciones provinciales y municipales para financiar gastos corrientes"/>
    <s v="5.07.06"/>
    <s v="Transferencias a gobiernos municipales"/>
    <s v="5.07.06.02"/>
    <x v="18"/>
    <n v="150000000"/>
    <s v="00.0.0.999"/>
    <s v="Tesoro Provincial"/>
    <x v="12"/>
    <x v="12"/>
    <m/>
    <x v="252"/>
    <x v="35"/>
    <n v="11"/>
    <n v="16"/>
    <n v="0"/>
    <n v="0"/>
    <n v="2"/>
    <x v="21"/>
  </r>
  <r>
    <n v="2021"/>
    <x v="35"/>
    <s v="OCT"/>
    <x v="35"/>
    <s v="Administracion Central"/>
    <s v="1 - Gastos corrientes"/>
    <s v="7 - Transferencias corrientes"/>
    <x v="0"/>
    <x v="0"/>
    <x v="12"/>
    <x v="68"/>
    <x v="0"/>
    <x v="0"/>
    <x v="0"/>
    <x v="0"/>
    <x v="0"/>
    <x v="0"/>
    <n v="10"/>
    <x v="0"/>
    <n v="15"/>
    <s v="Relaciones interiores"/>
    <n v="0"/>
    <s v="-"/>
    <n v="5"/>
    <s v="TRANSFERENCIAS"/>
    <s v="5.07"/>
    <s v="Transferencias a instituciones provinciales y municipales para financiar gastos corrientes"/>
    <s v="5.07.06"/>
    <s v="Transferencias a gobiernos municipales"/>
    <s v="5.07.06.02"/>
    <x v="18"/>
    <n v="18000000"/>
    <s v="00.0.0.999"/>
    <s v="Tesoro Provincial"/>
    <x v="12"/>
    <x v="12"/>
    <m/>
    <x v="20"/>
    <x v="35"/>
    <n v="11"/>
    <n v="17"/>
    <n v="0"/>
    <n v="0"/>
    <n v="0"/>
    <x v="21"/>
  </r>
  <r>
    <n v="2021"/>
    <x v="35"/>
    <s v="OCT"/>
    <x v="35"/>
    <s v="Administracion Central"/>
    <s v="1 - Gastos corrientes"/>
    <s v="7 - Transferencias corrientes"/>
    <x v="0"/>
    <x v="0"/>
    <x v="19"/>
    <x v="69"/>
    <x v="0"/>
    <x v="0"/>
    <x v="0"/>
    <x v="0"/>
    <x v="0"/>
    <x v="0"/>
    <n v="10"/>
    <x v="0"/>
    <n v="15"/>
    <s v="Relaciones interiores"/>
    <n v="0"/>
    <s v="-"/>
    <n v="5"/>
    <s v="TRANSFERENCIAS"/>
    <s v="5.07"/>
    <s v="Transferencias a instituciones provinciales y municipales para financiar gastos corrientes"/>
    <s v="5.07.06"/>
    <s v="Transferencias a gobiernos municipales"/>
    <s v="5.07.06.11"/>
    <x v="79"/>
    <n v="508782294"/>
    <s v="00.0.0.999"/>
    <s v="Tesoro Provincial"/>
    <x v="12"/>
    <x v="12"/>
    <m/>
    <x v="35"/>
    <x v="35"/>
    <n v="11"/>
    <n v="31"/>
    <n v="0"/>
    <n v="0"/>
    <n v="0"/>
    <x v="88"/>
  </r>
  <r>
    <n v="2021"/>
    <x v="35"/>
    <s v="OCT"/>
    <x v="35"/>
    <s v="Administracion Central"/>
    <s v="1 - Gastos corrientes"/>
    <s v="7 - Transferencias corrientes"/>
    <x v="0"/>
    <x v="0"/>
    <x v="19"/>
    <x v="69"/>
    <x v="0"/>
    <x v="0"/>
    <x v="0"/>
    <x v="0"/>
    <x v="0"/>
    <x v="0"/>
    <n v="10"/>
    <x v="0"/>
    <n v="15"/>
    <s v="Relaciones interiores"/>
    <n v="0"/>
    <s v="-"/>
    <n v="5"/>
    <s v="TRANSFERENCIAS"/>
    <s v="5.07"/>
    <s v="Transferencias a instituciones provinciales y municipales para financiar gastos corrientes"/>
    <s v="5.07.06"/>
    <s v="Transferencias a gobiernos municipales"/>
    <s v="5.07.06.12"/>
    <x v="80"/>
    <n v="1189152240"/>
    <s v="00.0.0.999"/>
    <s v="Tesoro Provincial"/>
    <x v="12"/>
    <x v="12"/>
    <m/>
    <x v="35"/>
    <x v="35"/>
    <n v="11"/>
    <n v="31"/>
    <n v="0"/>
    <n v="0"/>
    <n v="0"/>
    <x v="89"/>
  </r>
  <r>
    <n v="2021"/>
    <x v="35"/>
    <s v="OCT"/>
    <x v="35"/>
    <s v="Administracion Central"/>
    <s v="1 - Gastos corrientes"/>
    <s v="7 - Transferencias corrientes"/>
    <x v="0"/>
    <x v="0"/>
    <x v="19"/>
    <x v="69"/>
    <x v="0"/>
    <x v="0"/>
    <x v="0"/>
    <x v="0"/>
    <x v="0"/>
    <x v="0"/>
    <n v="10"/>
    <x v="0"/>
    <n v="15"/>
    <s v="Relaciones interiores"/>
    <n v="0"/>
    <s v="-"/>
    <n v="5"/>
    <s v="TRANSFERENCIAS"/>
    <s v="5.07"/>
    <s v="Transferencias a instituciones provinciales y municipales para financiar gastos corrientes"/>
    <s v="5.07.06"/>
    <s v="Transferencias a gobiernos municipales"/>
    <s v="5.07.06.13"/>
    <x v="81"/>
    <n v="1544927232"/>
    <s v="00.0.0.999"/>
    <s v="Tesoro Provincial"/>
    <x v="12"/>
    <x v="12"/>
    <m/>
    <x v="35"/>
    <x v="35"/>
    <n v="11"/>
    <n v="31"/>
    <n v="0"/>
    <n v="0"/>
    <n v="0"/>
    <x v="90"/>
  </r>
  <r>
    <n v="2021"/>
    <x v="35"/>
    <s v="OCT"/>
    <x v="35"/>
    <s v="Administracion Central"/>
    <s v="1 - Gastos corrientes"/>
    <s v="7 - Transferencias corrientes"/>
    <x v="0"/>
    <x v="0"/>
    <x v="20"/>
    <x v="70"/>
    <x v="0"/>
    <x v="0"/>
    <x v="0"/>
    <x v="0"/>
    <x v="0"/>
    <x v="0"/>
    <n v="10"/>
    <x v="0"/>
    <n v="15"/>
    <s v="Relaciones interiores"/>
    <n v="0"/>
    <s v="-"/>
    <n v="5"/>
    <s v="TRANSFERENCIAS"/>
    <s v="5.07"/>
    <s v="Transferencias a instituciones provinciales y municipales para financiar gastos corrientes"/>
    <s v="5.07.06"/>
    <s v="Transferencias a gobiernos municipales"/>
    <s v="5.07.06.11"/>
    <x v="79"/>
    <n v="277952206"/>
    <s v="00.0.0.999"/>
    <s v="Tesoro Provincial"/>
    <x v="12"/>
    <x v="12"/>
    <m/>
    <x v="37"/>
    <x v="35"/>
    <n v="11"/>
    <n v="32"/>
    <n v="0"/>
    <n v="0"/>
    <n v="0"/>
    <x v="88"/>
  </r>
  <r>
    <n v="2021"/>
    <x v="35"/>
    <s v="OCT"/>
    <x v="35"/>
    <s v="Administracion Central"/>
    <s v="1 - Gastos corrientes"/>
    <s v="7 - Transferencias corrientes"/>
    <x v="0"/>
    <x v="0"/>
    <x v="20"/>
    <x v="70"/>
    <x v="0"/>
    <x v="0"/>
    <x v="0"/>
    <x v="0"/>
    <x v="0"/>
    <x v="0"/>
    <n v="10"/>
    <x v="0"/>
    <n v="15"/>
    <s v="Relaciones interiores"/>
    <n v="0"/>
    <s v="-"/>
    <n v="5"/>
    <s v="TRANSFERENCIAS"/>
    <s v="5.07"/>
    <s v="Transferencias a instituciones provinciales y municipales para financiar gastos corrientes"/>
    <s v="5.07.06"/>
    <s v="Transferencias a gobiernos municipales"/>
    <s v="5.07.06.12"/>
    <x v="80"/>
    <n v="649644244"/>
    <s v="00.0.0.999"/>
    <s v="Tesoro Provincial"/>
    <x v="12"/>
    <x v="12"/>
    <m/>
    <x v="37"/>
    <x v="35"/>
    <n v="11"/>
    <n v="32"/>
    <n v="0"/>
    <n v="0"/>
    <n v="0"/>
    <x v="89"/>
  </r>
  <r>
    <n v="2021"/>
    <x v="35"/>
    <s v="OCT"/>
    <x v="35"/>
    <s v="Administracion Central"/>
    <s v="1 - Gastos corrientes"/>
    <s v="7 - Transferencias corrientes"/>
    <x v="0"/>
    <x v="0"/>
    <x v="20"/>
    <x v="70"/>
    <x v="0"/>
    <x v="0"/>
    <x v="0"/>
    <x v="0"/>
    <x v="0"/>
    <x v="0"/>
    <n v="10"/>
    <x v="0"/>
    <n v="15"/>
    <s v="Relaciones interiores"/>
    <n v="0"/>
    <s v="-"/>
    <n v="5"/>
    <s v="TRANSFERENCIAS"/>
    <s v="5.07"/>
    <s v="Transferencias a instituciones provinciales y municipales para financiar gastos corrientes"/>
    <s v="5.07.06"/>
    <s v="Transferencias a gobiernos municipales"/>
    <s v="5.07.06.13"/>
    <x v="81"/>
    <n v="844007226"/>
    <s v="00.0.0.999"/>
    <s v="Tesoro Provincial"/>
    <x v="12"/>
    <x v="12"/>
    <m/>
    <x v="37"/>
    <x v="35"/>
    <n v="11"/>
    <n v="32"/>
    <n v="0"/>
    <n v="0"/>
    <n v="0"/>
    <x v="90"/>
  </r>
  <r>
    <n v="2021"/>
    <x v="35"/>
    <s v="OCT"/>
    <x v="35"/>
    <s v="Administracion Central"/>
    <s v="1 - Gastos corrientes"/>
    <s v="7 - Transferencias corrientes"/>
    <x v="0"/>
    <x v="0"/>
    <x v="21"/>
    <x v="71"/>
    <x v="0"/>
    <x v="0"/>
    <x v="0"/>
    <x v="0"/>
    <x v="0"/>
    <x v="0"/>
    <n v="10"/>
    <x v="0"/>
    <n v="15"/>
    <s v="Relaciones interiores"/>
    <n v="0"/>
    <s v="-"/>
    <n v="5"/>
    <s v="TRANSFERENCIAS"/>
    <s v="5.07"/>
    <s v="Transferencias a instituciones provinciales y municipales para financiar gastos corrientes"/>
    <s v="5.07.06"/>
    <s v="Transferencias a gobiernos municipales"/>
    <s v="5.07.06.11"/>
    <x v="79"/>
    <n v="68805122"/>
    <s v="00.0.0.999"/>
    <s v="Tesoro Provincial"/>
    <x v="12"/>
    <x v="12"/>
    <m/>
    <x v="38"/>
    <x v="35"/>
    <n v="11"/>
    <n v="33"/>
    <n v="0"/>
    <n v="0"/>
    <n v="0"/>
    <x v="88"/>
  </r>
  <r>
    <n v="2021"/>
    <x v="35"/>
    <s v="OCT"/>
    <x v="35"/>
    <s v="Administracion Central"/>
    <s v="1 - Gastos corrientes"/>
    <s v="7 - Transferencias corrientes"/>
    <x v="0"/>
    <x v="0"/>
    <x v="21"/>
    <x v="71"/>
    <x v="0"/>
    <x v="0"/>
    <x v="0"/>
    <x v="0"/>
    <x v="0"/>
    <x v="0"/>
    <n v="10"/>
    <x v="0"/>
    <n v="15"/>
    <s v="Relaciones interiores"/>
    <n v="0"/>
    <s v="-"/>
    <n v="5"/>
    <s v="TRANSFERENCIAS"/>
    <s v="5.07"/>
    <s v="Transferencias a instituciones provinciales y municipales para financiar gastos corrientes"/>
    <s v="5.07.06"/>
    <s v="Transferencias a gobiernos municipales"/>
    <s v="5.07.06.12"/>
    <x v="80"/>
    <n v="160814883"/>
    <s v="00.0.0.999"/>
    <s v="Tesoro Provincial"/>
    <x v="12"/>
    <x v="12"/>
    <m/>
    <x v="38"/>
    <x v="35"/>
    <n v="11"/>
    <n v="33"/>
    <n v="0"/>
    <n v="0"/>
    <n v="0"/>
    <x v="89"/>
  </r>
  <r>
    <n v="2021"/>
    <x v="35"/>
    <s v="OCT"/>
    <x v="35"/>
    <s v="Administracion Central"/>
    <s v="1 - Gastos corrientes"/>
    <s v="7 - Transferencias corrientes"/>
    <x v="0"/>
    <x v="0"/>
    <x v="21"/>
    <x v="71"/>
    <x v="0"/>
    <x v="0"/>
    <x v="0"/>
    <x v="0"/>
    <x v="0"/>
    <x v="0"/>
    <n v="10"/>
    <x v="0"/>
    <n v="15"/>
    <s v="Relaciones interiores"/>
    <n v="0"/>
    <s v="-"/>
    <n v="5"/>
    <s v="TRANSFERENCIAS"/>
    <s v="5.07"/>
    <s v="Transferencias a instituciones provinciales y municipales para financiar gastos corrientes"/>
    <s v="5.07.06"/>
    <s v="Transferencias a gobiernos municipales"/>
    <s v="5.07.06.13"/>
    <x v="81"/>
    <n v="208928079"/>
    <s v="00.0.0.999"/>
    <s v="Tesoro Provincial"/>
    <x v="12"/>
    <x v="12"/>
    <m/>
    <x v="38"/>
    <x v="35"/>
    <n v="11"/>
    <n v="33"/>
    <n v="0"/>
    <n v="0"/>
    <n v="0"/>
    <x v="90"/>
  </r>
  <r>
    <n v="2021"/>
    <x v="35"/>
    <s v="OCT"/>
    <x v="35"/>
    <s v="Administracion Central"/>
    <s v="1 - Gastos corrientes"/>
    <s v="7 - Transferencias corrientes"/>
    <x v="0"/>
    <x v="0"/>
    <x v="22"/>
    <x v="72"/>
    <x v="0"/>
    <x v="0"/>
    <x v="0"/>
    <x v="0"/>
    <x v="0"/>
    <x v="0"/>
    <n v="10"/>
    <x v="0"/>
    <n v="15"/>
    <s v="Relaciones interiores"/>
    <n v="0"/>
    <s v="-"/>
    <n v="5"/>
    <s v="TRANSFERENCIAS"/>
    <s v="5.07"/>
    <s v="Transferencias a instituciones provinciales y municipales para financiar gastos corrientes"/>
    <s v="5.07.06"/>
    <s v="Transferencias a gobiernos municipales"/>
    <s v="5.07.06.11"/>
    <x v="79"/>
    <n v="54805073"/>
    <s v="00.0.0.999"/>
    <s v="Tesoro Provincial"/>
    <x v="12"/>
    <x v="12"/>
    <m/>
    <x v="40"/>
    <x v="35"/>
    <n v="11"/>
    <n v="34"/>
    <n v="0"/>
    <n v="0"/>
    <n v="0"/>
    <x v="88"/>
  </r>
  <r>
    <n v="2021"/>
    <x v="35"/>
    <s v="OCT"/>
    <x v="35"/>
    <s v="Administracion Central"/>
    <s v="1 - Gastos corrientes"/>
    <s v="7 - Transferencias corrientes"/>
    <x v="0"/>
    <x v="0"/>
    <x v="22"/>
    <x v="72"/>
    <x v="0"/>
    <x v="0"/>
    <x v="0"/>
    <x v="0"/>
    <x v="0"/>
    <x v="0"/>
    <n v="10"/>
    <x v="0"/>
    <n v="15"/>
    <s v="Relaciones interiores"/>
    <n v="0"/>
    <s v="-"/>
    <n v="5"/>
    <s v="TRANSFERENCIAS"/>
    <s v="5.07"/>
    <s v="Transferencias a instituciones provinciales y municipales para financiar gastos corrientes"/>
    <s v="5.07.06"/>
    <s v="Transferencias a gobiernos municipales"/>
    <s v="5.07.06.12"/>
    <x v="80"/>
    <n v="128093245"/>
    <s v="00.0.0.999"/>
    <s v="Tesoro Provincial"/>
    <x v="12"/>
    <x v="12"/>
    <m/>
    <x v="40"/>
    <x v="35"/>
    <n v="11"/>
    <n v="34"/>
    <n v="0"/>
    <n v="0"/>
    <n v="0"/>
    <x v="89"/>
  </r>
  <r>
    <n v="2021"/>
    <x v="35"/>
    <s v="OCT"/>
    <x v="35"/>
    <s v="Administracion Central"/>
    <s v="1 - Gastos corrientes"/>
    <s v="7 - Transferencias corrientes"/>
    <x v="0"/>
    <x v="0"/>
    <x v="22"/>
    <x v="72"/>
    <x v="0"/>
    <x v="0"/>
    <x v="0"/>
    <x v="0"/>
    <x v="0"/>
    <x v="0"/>
    <n v="10"/>
    <x v="0"/>
    <n v="15"/>
    <s v="Relaciones interiores"/>
    <n v="0"/>
    <s v="-"/>
    <n v="5"/>
    <s v="TRANSFERENCIAS"/>
    <s v="5.07"/>
    <s v="Transferencias a instituciones provinciales y municipales para financiar gastos corrientes"/>
    <s v="5.07.06"/>
    <s v="Transferencias a gobiernos municipales"/>
    <s v="5.07.06.13"/>
    <x v="81"/>
    <n v="166416658"/>
    <s v="00.0.0.999"/>
    <s v="Tesoro Provincial"/>
    <x v="12"/>
    <x v="12"/>
    <m/>
    <x v="40"/>
    <x v="35"/>
    <n v="11"/>
    <n v="34"/>
    <n v="0"/>
    <n v="0"/>
    <n v="0"/>
    <x v="90"/>
  </r>
  <r>
    <n v="2021"/>
    <x v="35"/>
    <s v="OCT"/>
    <x v="35"/>
    <s v="Administracion Central"/>
    <s v="1 - Gastos corrientes"/>
    <s v="7 - Transferencias corrientes"/>
    <x v="0"/>
    <x v="0"/>
    <x v="23"/>
    <x v="73"/>
    <x v="0"/>
    <x v="0"/>
    <x v="0"/>
    <x v="0"/>
    <x v="0"/>
    <x v="0"/>
    <n v="10"/>
    <x v="0"/>
    <n v="15"/>
    <s v="Relaciones interiores"/>
    <n v="0"/>
    <s v="-"/>
    <n v="5"/>
    <s v="TRANSFERENCIAS"/>
    <s v="5.07"/>
    <s v="Transferencias a instituciones provinciales y municipales para financiar gastos corrientes"/>
    <s v="5.07.06"/>
    <s v="Transferencias a gobiernos municipales"/>
    <s v="5.07.06.11"/>
    <x v="79"/>
    <n v="116439438"/>
    <s v="00.0.0.999"/>
    <s v="Tesoro Provincial"/>
    <x v="12"/>
    <x v="12"/>
    <m/>
    <x v="42"/>
    <x v="35"/>
    <n v="11"/>
    <n v="35"/>
    <n v="0"/>
    <n v="0"/>
    <n v="0"/>
    <x v="88"/>
  </r>
  <r>
    <n v="2021"/>
    <x v="35"/>
    <s v="OCT"/>
    <x v="35"/>
    <s v="Administracion Central"/>
    <s v="1 - Gastos corrientes"/>
    <s v="7 - Transferencias corrientes"/>
    <x v="0"/>
    <x v="0"/>
    <x v="23"/>
    <x v="73"/>
    <x v="0"/>
    <x v="0"/>
    <x v="0"/>
    <x v="0"/>
    <x v="0"/>
    <x v="0"/>
    <n v="10"/>
    <x v="0"/>
    <n v="15"/>
    <s v="Relaciones interiores"/>
    <n v="0"/>
    <s v="-"/>
    <n v="5"/>
    <s v="TRANSFERENCIAS"/>
    <s v="5.07"/>
    <s v="Transferencias a instituciones provinciales y municipales para financiar gastos corrientes"/>
    <s v="5.07.06"/>
    <s v="Transferencias a gobiernos municipales"/>
    <s v="5.07.06.12"/>
    <x v="80"/>
    <n v="272148264"/>
    <s v="00.0.0.999"/>
    <s v="Tesoro Provincial"/>
    <x v="12"/>
    <x v="12"/>
    <m/>
    <x v="42"/>
    <x v="35"/>
    <n v="11"/>
    <n v="35"/>
    <n v="0"/>
    <n v="0"/>
    <n v="0"/>
    <x v="89"/>
  </r>
  <r>
    <n v="2021"/>
    <x v="35"/>
    <s v="OCT"/>
    <x v="35"/>
    <s v="Administracion Central"/>
    <s v="1 - Gastos corrientes"/>
    <s v="7 - Transferencias corrientes"/>
    <x v="0"/>
    <x v="0"/>
    <x v="23"/>
    <x v="73"/>
    <x v="0"/>
    <x v="0"/>
    <x v="0"/>
    <x v="0"/>
    <x v="0"/>
    <x v="0"/>
    <n v="10"/>
    <x v="0"/>
    <n v="15"/>
    <s v="Relaciones interiores"/>
    <n v="0"/>
    <s v="-"/>
    <n v="5"/>
    <s v="TRANSFERENCIAS"/>
    <s v="5.07"/>
    <s v="Transferencias a instituciones provinciales y municipales para financiar gastos corrientes"/>
    <s v="5.07.06"/>
    <s v="Transferencias a gobiernos municipales"/>
    <s v="5.07.06.13"/>
    <x v="81"/>
    <n v="353570595"/>
    <s v="00.0.0.999"/>
    <s v="Tesoro Provincial"/>
    <x v="12"/>
    <x v="12"/>
    <m/>
    <x v="42"/>
    <x v="35"/>
    <n v="11"/>
    <n v="35"/>
    <n v="0"/>
    <n v="0"/>
    <n v="0"/>
    <x v="90"/>
  </r>
  <r>
    <n v="2021"/>
    <x v="35"/>
    <s v="OCT"/>
    <x v="35"/>
    <s v="Administracion Central"/>
    <s v="1 - Gastos corrientes"/>
    <s v="7 - Transferencias corrientes"/>
    <x v="0"/>
    <x v="0"/>
    <x v="24"/>
    <x v="74"/>
    <x v="0"/>
    <x v="0"/>
    <x v="0"/>
    <x v="0"/>
    <x v="0"/>
    <x v="0"/>
    <n v="10"/>
    <x v="0"/>
    <n v="15"/>
    <s v="Relaciones interiores"/>
    <n v="0"/>
    <s v="-"/>
    <n v="5"/>
    <s v="TRANSFERENCIAS"/>
    <s v="5.07"/>
    <s v="Transferencias a instituciones provinciales y municipales para financiar gastos corrientes"/>
    <s v="5.07.06"/>
    <s v="Transferencias a gobiernos municipales"/>
    <s v="5.07.06.11"/>
    <x v="79"/>
    <n v="96975954"/>
    <s v="00.0.0.999"/>
    <s v="Tesoro Provincial"/>
    <x v="12"/>
    <x v="12"/>
    <m/>
    <x v="43"/>
    <x v="35"/>
    <n v="11"/>
    <n v="36"/>
    <n v="0"/>
    <n v="0"/>
    <n v="0"/>
    <x v="88"/>
  </r>
  <r>
    <n v="2021"/>
    <x v="35"/>
    <s v="OCT"/>
    <x v="35"/>
    <s v="Administracion Central"/>
    <s v="1 - Gastos corrientes"/>
    <s v="7 - Transferencias corrientes"/>
    <x v="0"/>
    <x v="0"/>
    <x v="24"/>
    <x v="74"/>
    <x v="0"/>
    <x v="0"/>
    <x v="0"/>
    <x v="0"/>
    <x v="0"/>
    <x v="0"/>
    <n v="10"/>
    <x v="0"/>
    <n v="15"/>
    <s v="Relaciones interiores"/>
    <n v="0"/>
    <s v="-"/>
    <n v="5"/>
    <s v="TRANSFERENCIAS"/>
    <s v="5.07"/>
    <s v="Transferencias a instituciones provinciales y municipales para financiar gastos corrientes"/>
    <s v="5.07.06"/>
    <s v="Transferencias a gobiernos municipales"/>
    <s v="5.07.06.12"/>
    <x v="80"/>
    <n v="226657205"/>
    <s v="00.0.0.999"/>
    <s v="Tesoro Provincial"/>
    <x v="12"/>
    <x v="12"/>
    <m/>
    <x v="43"/>
    <x v="35"/>
    <n v="11"/>
    <n v="36"/>
    <n v="0"/>
    <n v="0"/>
    <n v="0"/>
    <x v="89"/>
  </r>
  <r>
    <n v="2021"/>
    <x v="35"/>
    <s v="OCT"/>
    <x v="35"/>
    <s v="Administracion Central"/>
    <s v="1 - Gastos corrientes"/>
    <s v="7 - Transferencias corrientes"/>
    <x v="0"/>
    <x v="0"/>
    <x v="24"/>
    <x v="74"/>
    <x v="0"/>
    <x v="0"/>
    <x v="0"/>
    <x v="0"/>
    <x v="0"/>
    <x v="0"/>
    <n v="10"/>
    <x v="0"/>
    <n v="15"/>
    <s v="Relaciones interiores"/>
    <n v="0"/>
    <s v="-"/>
    <n v="5"/>
    <s v="TRANSFERENCIAS"/>
    <s v="5.07"/>
    <s v="Transferencias a instituciones provinciales y municipales para financiar gastos corrientes"/>
    <s v="5.07.06"/>
    <s v="Transferencias a gobiernos municipales"/>
    <s v="5.07.06.13"/>
    <x v="81"/>
    <n v="294469351"/>
    <s v="00.0.0.999"/>
    <s v="Tesoro Provincial"/>
    <x v="12"/>
    <x v="12"/>
    <m/>
    <x v="43"/>
    <x v="35"/>
    <n v="11"/>
    <n v="36"/>
    <n v="0"/>
    <n v="0"/>
    <n v="0"/>
    <x v="90"/>
  </r>
  <r>
    <n v="2021"/>
    <x v="35"/>
    <s v="OCT"/>
    <x v="35"/>
    <s v="Administracion Central"/>
    <s v="1 - Gastos corrientes"/>
    <s v="7 - Transferencias corrientes"/>
    <x v="0"/>
    <x v="0"/>
    <x v="25"/>
    <x v="75"/>
    <x v="0"/>
    <x v="0"/>
    <x v="0"/>
    <x v="0"/>
    <x v="0"/>
    <x v="0"/>
    <n v="10"/>
    <x v="0"/>
    <n v="15"/>
    <s v="Relaciones interiores"/>
    <n v="0"/>
    <s v="-"/>
    <n v="5"/>
    <s v="TRANSFERENCIAS"/>
    <s v="5.07"/>
    <s v="Transferencias a instituciones provinciales y municipales para financiar gastos corrientes"/>
    <s v="5.07.06"/>
    <s v="Transferencias a gobiernos municipales"/>
    <s v="5.07.06.11"/>
    <x v="79"/>
    <n v="64024618"/>
    <s v="00.0.0.999"/>
    <s v="Tesoro Provincial"/>
    <x v="12"/>
    <x v="12"/>
    <m/>
    <x v="253"/>
    <x v="35"/>
    <n v="11"/>
    <n v="37"/>
    <n v="0"/>
    <n v="0"/>
    <n v="0"/>
    <x v="88"/>
  </r>
  <r>
    <n v="2021"/>
    <x v="35"/>
    <s v="OCT"/>
    <x v="35"/>
    <s v="Administracion Central"/>
    <s v="1 - Gastos corrientes"/>
    <s v="7 - Transferencias corrientes"/>
    <x v="0"/>
    <x v="0"/>
    <x v="25"/>
    <x v="75"/>
    <x v="0"/>
    <x v="0"/>
    <x v="0"/>
    <x v="0"/>
    <x v="0"/>
    <x v="0"/>
    <n v="10"/>
    <x v="0"/>
    <n v="15"/>
    <s v="Relaciones interiores"/>
    <n v="0"/>
    <s v="-"/>
    <n v="5"/>
    <s v="TRANSFERENCIAS"/>
    <s v="5.07"/>
    <s v="Transferencias a instituciones provinciales y municipales para financiar gastos corrientes"/>
    <s v="5.07.06"/>
    <s v="Transferencias a gobiernos municipales"/>
    <s v="5.07.06.12"/>
    <x v="80"/>
    <n v="149641641"/>
    <s v="00.0.0.999"/>
    <s v="Tesoro Provincial"/>
    <x v="12"/>
    <x v="12"/>
    <m/>
    <x v="253"/>
    <x v="35"/>
    <n v="11"/>
    <n v="37"/>
    <n v="0"/>
    <n v="0"/>
    <n v="0"/>
    <x v="89"/>
  </r>
  <r>
    <n v="2021"/>
    <x v="35"/>
    <s v="OCT"/>
    <x v="35"/>
    <s v="Administracion Central"/>
    <s v="1 - Gastos corrientes"/>
    <s v="7 - Transferencias corrientes"/>
    <x v="0"/>
    <x v="0"/>
    <x v="25"/>
    <x v="75"/>
    <x v="0"/>
    <x v="0"/>
    <x v="0"/>
    <x v="0"/>
    <x v="0"/>
    <x v="0"/>
    <n v="10"/>
    <x v="0"/>
    <n v="15"/>
    <s v="Relaciones interiores"/>
    <n v="0"/>
    <s v="-"/>
    <n v="5"/>
    <s v="TRANSFERENCIAS"/>
    <s v="5.07"/>
    <s v="Transferencias a instituciones provinciales y municipales para financiar gastos corrientes"/>
    <s v="5.07.06"/>
    <s v="Transferencias a gobiernos municipales"/>
    <s v="5.07.06.13"/>
    <x v="81"/>
    <n v="194411984"/>
    <s v="00.0.0.999"/>
    <s v="Tesoro Provincial"/>
    <x v="12"/>
    <x v="12"/>
    <m/>
    <x v="253"/>
    <x v="35"/>
    <n v="11"/>
    <n v="37"/>
    <n v="0"/>
    <n v="0"/>
    <n v="0"/>
    <x v="90"/>
  </r>
  <r>
    <n v="2021"/>
    <x v="35"/>
    <s v="OCT"/>
    <x v="35"/>
    <s v="Administracion Central"/>
    <s v="1 - Gastos corrientes"/>
    <s v="7 - Transferencias corrientes"/>
    <x v="0"/>
    <x v="0"/>
    <x v="26"/>
    <x v="76"/>
    <x v="0"/>
    <x v="0"/>
    <x v="0"/>
    <x v="0"/>
    <x v="0"/>
    <x v="0"/>
    <n v="10"/>
    <x v="0"/>
    <n v="15"/>
    <s v="Relaciones interiores"/>
    <n v="0"/>
    <s v="-"/>
    <n v="5"/>
    <s v="TRANSFERENCIAS"/>
    <s v="5.07"/>
    <s v="Transferencias a instituciones provinciales y municipales para financiar gastos corrientes"/>
    <s v="5.07.06"/>
    <s v="Transferencias a gobiernos municipales"/>
    <s v="5.07.06.11"/>
    <x v="79"/>
    <n v="116097973"/>
    <s v="00.0.0.999"/>
    <s v="Tesoro Provincial"/>
    <x v="12"/>
    <x v="12"/>
    <m/>
    <x v="254"/>
    <x v="35"/>
    <n v="11"/>
    <n v="38"/>
    <n v="0"/>
    <n v="0"/>
    <n v="0"/>
    <x v="88"/>
  </r>
  <r>
    <n v="2021"/>
    <x v="35"/>
    <s v="OCT"/>
    <x v="35"/>
    <s v="Administracion Central"/>
    <s v="1 - Gastos corrientes"/>
    <s v="7 - Transferencias corrientes"/>
    <x v="0"/>
    <x v="0"/>
    <x v="26"/>
    <x v="76"/>
    <x v="0"/>
    <x v="0"/>
    <x v="0"/>
    <x v="0"/>
    <x v="0"/>
    <x v="0"/>
    <n v="10"/>
    <x v="0"/>
    <n v="15"/>
    <s v="Relaciones interiores"/>
    <n v="0"/>
    <s v="-"/>
    <n v="5"/>
    <s v="TRANSFERENCIAS"/>
    <s v="5.07"/>
    <s v="Transferencias a instituciones provinciales y municipales para financiar gastos corrientes"/>
    <s v="5.07.06"/>
    <s v="Transferencias a gobiernos municipales"/>
    <s v="5.07.06.12"/>
    <x v="80"/>
    <n v="271350175"/>
    <s v="00.0.0.999"/>
    <s v="Tesoro Provincial"/>
    <x v="12"/>
    <x v="12"/>
    <m/>
    <x v="254"/>
    <x v="35"/>
    <n v="11"/>
    <n v="38"/>
    <n v="0"/>
    <n v="0"/>
    <n v="0"/>
    <x v="89"/>
  </r>
  <r>
    <n v="2021"/>
    <x v="35"/>
    <s v="OCT"/>
    <x v="35"/>
    <s v="Administracion Central"/>
    <s v="1 - Gastos corrientes"/>
    <s v="7 - Transferencias corrientes"/>
    <x v="0"/>
    <x v="0"/>
    <x v="26"/>
    <x v="76"/>
    <x v="0"/>
    <x v="0"/>
    <x v="0"/>
    <x v="0"/>
    <x v="0"/>
    <x v="0"/>
    <n v="10"/>
    <x v="0"/>
    <n v="15"/>
    <s v="Relaciones interiores"/>
    <n v="0"/>
    <s v="-"/>
    <n v="5"/>
    <s v="TRANSFERENCIAS"/>
    <s v="5.07"/>
    <s v="Transferencias a instituciones provinciales y municipales para financiar gastos corrientes"/>
    <s v="5.07.06"/>
    <s v="Transferencias a gobiernos municipales"/>
    <s v="5.07.06.13"/>
    <x v="81"/>
    <n v="352533731"/>
    <s v="00.0.0.999"/>
    <s v="Tesoro Provincial"/>
    <x v="12"/>
    <x v="12"/>
    <m/>
    <x v="254"/>
    <x v="35"/>
    <n v="11"/>
    <n v="38"/>
    <n v="0"/>
    <n v="0"/>
    <n v="0"/>
    <x v="90"/>
  </r>
  <r>
    <n v="2021"/>
    <x v="35"/>
    <s v="OCT"/>
    <x v="35"/>
    <s v="Administracion Central"/>
    <s v="1 - Gastos corrientes"/>
    <s v="7 - Transferencias corrientes"/>
    <x v="0"/>
    <x v="0"/>
    <x v="36"/>
    <x v="77"/>
    <x v="0"/>
    <x v="0"/>
    <x v="0"/>
    <x v="0"/>
    <x v="0"/>
    <x v="0"/>
    <n v="10"/>
    <x v="0"/>
    <n v="15"/>
    <s v="Relaciones interiores"/>
    <n v="0"/>
    <s v="-"/>
    <n v="5"/>
    <s v="TRANSFERENCIAS"/>
    <s v="5.07"/>
    <s v="Transferencias a instituciones provinciales y municipales para financiar gastos corrientes"/>
    <s v="5.07.06"/>
    <s v="Transferencias a gobiernos municipales"/>
    <s v="5.07.06.11"/>
    <x v="79"/>
    <n v="46780654"/>
    <s v="00.0.0.999"/>
    <s v="Tesoro Provincial"/>
    <x v="12"/>
    <x v="12"/>
    <m/>
    <x v="255"/>
    <x v="35"/>
    <n v="11"/>
    <n v="39"/>
    <n v="0"/>
    <n v="0"/>
    <n v="0"/>
    <x v="88"/>
  </r>
  <r>
    <n v="2021"/>
    <x v="35"/>
    <s v="OCT"/>
    <x v="35"/>
    <s v="Administracion Central"/>
    <s v="1 - Gastos corrientes"/>
    <s v="7 - Transferencias corrientes"/>
    <x v="0"/>
    <x v="0"/>
    <x v="36"/>
    <x v="77"/>
    <x v="0"/>
    <x v="0"/>
    <x v="0"/>
    <x v="0"/>
    <x v="0"/>
    <x v="0"/>
    <n v="10"/>
    <x v="0"/>
    <n v="15"/>
    <s v="Relaciones interiores"/>
    <n v="0"/>
    <s v="-"/>
    <n v="5"/>
    <s v="TRANSFERENCIAS"/>
    <s v="5.07"/>
    <s v="Transferencias a instituciones provinciales y municipales para financiar gastos corrientes"/>
    <s v="5.07.06"/>
    <s v="Transferencias a gobiernos municipales"/>
    <s v="5.07.06.12"/>
    <x v="80"/>
    <n v="109338159"/>
    <s v="00.0.0.999"/>
    <s v="Tesoro Provincial"/>
    <x v="12"/>
    <x v="12"/>
    <m/>
    <x v="255"/>
    <x v="35"/>
    <n v="11"/>
    <n v="39"/>
    <n v="0"/>
    <n v="0"/>
    <n v="0"/>
    <x v="89"/>
  </r>
  <r>
    <n v="2021"/>
    <x v="35"/>
    <s v="OCT"/>
    <x v="35"/>
    <s v="Administracion Central"/>
    <s v="1 - Gastos corrientes"/>
    <s v="7 - Transferencias corrientes"/>
    <x v="0"/>
    <x v="0"/>
    <x v="36"/>
    <x v="77"/>
    <x v="0"/>
    <x v="0"/>
    <x v="0"/>
    <x v="0"/>
    <x v="0"/>
    <x v="0"/>
    <n v="10"/>
    <x v="0"/>
    <n v="15"/>
    <s v="Relaciones interiores"/>
    <n v="0"/>
    <s v="-"/>
    <n v="5"/>
    <s v="TRANSFERENCIAS"/>
    <s v="5.07"/>
    <s v="Transferencias a instituciones provinciales y municipales para financiar gastos corrientes"/>
    <s v="5.07.06"/>
    <s v="Transferencias a gobiernos municipales"/>
    <s v="5.07.06.13"/>
    <x v="81"/>
    <n v="142050356"/>
    <s v="00.0.0.999"/>
    <s v="Tesoro Provincial"/>
    <x v="12"/>
    <x v="12"/>
    <m/>
    <x v="255"/>
    <x v="35"/>
    <n v="11"/>
    <n v="39"/>
    <n v="0"/>
    <n v="0"/>
    <n v="0"/>
    <x v="90"/>
  </r>
  <r>
    <n v="2021"/>
    <x v="35"/>
    <s v="OCT"/>
    <x v="35"/>
    <s v="Administracion Central"/>
    <s v="1 - Gastos corrientes"/>
    <s v="7 - Transferencias corrientes"/>
    <x v="0"/>
    <x v="0"/>
    <x v="37"/>
    <x v="78"/>
    <x v="0"/>
    <x v="0"/>
    <x v="0"/>
    <x v="0"/>
    <x v="0"/>
    <x v="0"/>
    <n v="10"/>
    <x v="0"/>
    <n v="15"/>
    <s v="Relaciones interiores"/>
    <n v="0"/>
    <s v="-"/>
    <n v="5"/>
    <s v="TRANSFERENCIAS"/>
    <s v="5.07"/>
    <s v="Transferencias a instituciones provinciales y municipales para financiar gastos corrientes"/>
    <s v="5.07.06"/>
    <s v="Transferencias a gobiernos municipales"/>
    <s v="5.07.06.11"/>
    <x v="79"/>
    <n v="46268457"/>
    <s v="00.0.0.999"/>
    <s v="Tesoro Provincial"/>
    <x v="12"/>
    <x v="12"/>
    <m/>
    <x v="256"/>
    <x v="35"/>
    <n v="11"/>
    <n v="40"/>
    <n v="0"/>
    <n v="0"/>
    <n v="0"/>
    <x v="88"/>
  </r>
  <r>
    <n v="2021"/>
    <x v="35"/>
    <s v="OCT"/>
    <x v="35"/>
    <s v="Administracion Central"/>
    <s v="1 - Gastos corrientes"/>
    <s v="7 - Transferencias corrientes"/>
    <x v="0"/>
    <x v="0"/>
    <x v="37"/>
    <x v="78"/>
    <x v="0"/>
    <x v="0"/>
    <x v="0"/>
    <x v="0"/>
    <x v="0"/>
    <x v="0"/>
    <n v="10"/>
    <x v="0"/>
    <n v="15"/>
    <s v="Relaciones interiores"/>
    <n v="0"/>
    <s v="-"/>
    <n v="5"/>
    <s v="TRANSFERENCIAS"/>
    <s v="5.07"/>
    <s v="Transferencias a instituciones provinciales y municipales para financiar gastos corrientes"/>
    <s v="5.07.06"/>
    <s v="Transferencias a gobiernos municipales"/>
    <s v="5.07.06.12"/>
    <x v="80"/>
    <n v="108141026"/>
    <s v="00.0.0.999"/>
    <s v="Tesoro Provincial"/>
    <x v="12"/>
    <x v="12"/>
    <m/>
    <x v="256"/>
    <x v="35"/>
    <n v="11"/>
    <n v="40"/>
    <n v="0"/>
    <n v="0"/>
    <n v="0"/>
    <x v="89"/>
  </r>
  <r>
    <n v="2021"/>
    <x v="35"/>
    <s v="OCT"/>
    <x v="35"/>
    <s v="Administracion Central"/>
    <s v="1 - Gastos corrientes"/>
    <s v="7 - Transferencias corrientes"/>
    <x v="0"/>
    <x v="0"/>
    <x v="37"/>
    <x v="78"/>
    <x v="0"/>
    <x v="0"/>
    <x v="0"/>
    <x v="0"/>
    <x v="0"/>
    <x v="0"/>
    <n v="10"/>
    <x v="0"/>
    <n v="15"/>
    <s v="Relaciones interiores"/>
    <n v="0"/>
    <s v="-"/>
    <n v="5"/>
    <s v="TRANSFERENCIAS"/>
    <s v="5.07"/>
    <s v="Transferencias a instituciones provinciales y municipales para financiar gastos corrientes"/>
    <s v="5.07.06"/>
    <s v="Transferencias a gobiernos municipales"/>
    <s v="5.07.06.13"/>
    <x v="81"/>
    <n v="140495060"/>
    <s v="00.0.0.999"/>
    <s v="Tesoro Provincial"/>
    <x v="12"/>
    <x v="12"/>
    <m/>
    <x v="256"/>
    <x v="35"/>
    <n v="11"/>
    <n v="40"/>
    <n v="0"/>
    <n v="0"/>
    <n v="0"/>
    <x v="90"/>
  </r>
  <r>
    <n v="2021"/>
    <x v="35"/>
    <s v="OCT"/>
    <x v="35"/>
    <s v="Administracion Central"/>
    <s v="1 - Gastos corrientes"/>
    <s v="7 - Transferencias corrientes"/>
    <x v="0"/>
    <x v="0"/>
    <x v="38"/>
    <x v="79"/>
    <x v="0"/>
    <x v="0"/>
    <x v="0"/>
    <x v="0"/>
    <x v="0"/>
    <x v="0"/>
    <n v="10"/>
    <x v="0"/>
    <n v="15"/>
    <s v="Relaciones interiores"/>
    <n v="0"/>
    <s v="-"/>
    <n v="5"/>
    <s v="TRANSFERENCIAS"/>
    <s v="5.07"/>
    <s v="Transferencias a instituciones provinciales y municipales para financiar gastos corrientes"/>
    <s v="5.07.06"/>
    <s v="Transferencias a gobiernos municipales"/>
    <s v="5.07.06.11"/>
    <x v="79"/>
    <n v="56170931"/>
    <s v="00.0.0.999"/>
    <s v="Tesoro Provincial"/>
    <x v="12"/>
    <x v="12"/>
    <m/>
    <x v="257"/>
    <x v="35"/>
    <n v="11"/>
    <n v="41"/>
    <n v="0"/>
    <n v="0"/>
    <n v="0"/>
    <x v="88"/>
  </r>
  <r>
    <n v="2021"/>
    <x v="35"/>
    <s v="OCT"/>
    <x v="35"/>
    <s v="Administracion Central"/>
    <s v="1 - Gastos corrientes"/>
    <s v="7 - Transferencias corrientes"/>
    <x v="0"/>
    <x v="0"/>
    <x v="38"/>
    <x v="79"/>
    <x v="0"/>
    <x v="0"/>
    <x v="0"/>
    <x v="0"/>
    <x v="0"/>
    <x v="0"/>
    <n v="10"/>
    <x v="0"/>
    <n v="15"/>
    <s v="Relaciones interiores"/>
    <n v="0"/>
    <s v="-"/>
    <n v="5"/>
    <s v="TRANSFERENCIAS"/>
    <s v="5.07"/>
    <s v="Transferencias a instituciones provinciales y municipales para financiar gastos corrientes"/>
    <s v="5.07.06"/>
    <s v="Transferencias a gobiernos municipales"/>
    <s v="5.07.06.12"/>
    <x v="80"/>
    <n v="131285600"/>
    <s v="00.0.0.999"/>
    <s v="Tesoro Provincial"/>
    <x v="12"/>
    <x v="12"/>
    <m/>
    <x v="257"/>
    <x v="35"/>
    <n v="11"/>
    <n v="41"/>
    <n v="0"/>
    <n v="0"/>
    <n v="0"/>
    <x v="89"/>
  </r>
  <r>
    <n v="2021"/>
    <x v="35"/>
    <s v="OCT"/>
    <x v="35"/>
    <s v="Administracion Central"/>
    <s v="1 - Gastos corrientes"/>
    <s v="7 - Transferencias corrientes"/>
    <x v="0"/>
    <x v="0"/>
    <x v="38"/>
    <x v="79"/>
    <x v="0"/>
    <x v="0"/>
    <x v="0"/>
    <x v="0"/>
    <x v="0"/>
    <x v="0"/>
    <n v="10"/>
    <x v="0"/>
    <n v="15"/>
    <s v="Relaciones interiores"/>
    <n v="0"/>
    <s v="-"/>
    <n v="5"/>
    <s v="TRANSFERENCIAS"/>
    <s v="5.07"/>
    <s v="Transferencias a instituciones provinciales y municipales para financiar gastos corrientes"/>
    <s v="5.07.06"/>
    <s v="Transferencias a gobiernos municipales"/>
    <s v="5.07.06.13"/>
    <x v="81"/>
    <n v="170564114"/>
    <s v="00.0.0.999"/>
    <s v="Tesoro Provincial"/>
    <x v="12"/>
    <x v="12"/>
    <m/>
    <x v="257"/>
    <x v="35"/>
    <n v="11"/>
    <n v="41"/>
    <n v="0"/>
    <n v="0"/>
    <n v="0"/>
    <x v="90"/>
  </r>
  <r>
    <n v="2021"/>
    <x v="35"/>
    <s v="OCT"/>
    <x v="35"/>
    <s v="Administracion Central"/>
    <s v="1 - Gastos corrientes"/>
    <s v="7 - Transferencias corrientes"/>
    <x v="0"/>
    <x v="0"/>
    <x v="39"/>
    <x v="80"/>
    <x v="0"/>
    <x v="0"/>
    <x v="0"/>
    <x v="0"/>
    <x v="0"/>
    <x v="0"/>
    <n v="10"/>
    <x v="0"/>
    <n v="15"/>
    <s v="Relaciones interiores"/>
    <n v="0"/>
    <s v="-"/>
    <n v="5"/>
    <s v="TRANSFERENCIAS"/>
    <s v="5.07"/>
    <s v="Transferencias a instituciones provinciales y municipales para financiar gastos corrientes"/>
    <s v="5.07.06"/>
    <s v="Transferencias a gobiernos municipales"/>
    <s v="5.07.06.11"/>
    <x v="79"/>
    <n v="45926992"/>
    <s v="00.0.0.999"/>
    <s v="Tesoro Provincial"/>
    <x v="12"/>
    <x v="12"/>
    <m/>
    <x v="258"/>
    <x v="35"/>
    <n v="11"/>
    <n v="42"/>
    <n v="0"/>
    <n v="0"/>
    <n v="0"/>
    <x v="88"/>
  </r>
  <r>
    <n v="2021"/>
    <x v="35"/>
    <s v="OCT"/>
    <x v="35"/>
    <s v="Administracion Central"/>
    <s v="1 - Gastos corrientes"/>
    <s v="7 - Transferencias corrientes"/>
    <x v="0"/>
    <x v="0"/>
    <x v="39"/>
    <x v="80"/>
    <x v="0"/>
    <x v="0"/>
    <x v="0"/>
    <x v="0"/>
    <x v="0"/>
    <x v="0"/>
    <n v="10"/>
    <x v="0"/>
    <n v="15"/>
    <s v="Relaciones interiores"/>
    <n v="0"/>
    <s v="-"/>
    <n v="5"/>
    <s v="TRANSFERENCIAS"/>
    <s v="5.07"/>
    <s v="Transferencias a instituciones provinciales y municipales para financiar gastos corrientes"/>
    <s v="5.07.06"/>
    <s v="Transferencias a gobiernos municipales"/>
    <s v="5.07.06.12"/>
    <x v="80"/>
    <n v="107342937"/>
    <s v="00.0.0.999"/>
    <s v="Tesoro Provincial"/>
    <x v="12"/>
    <x v="12"/>
    <m/>
    <x v="258"/>
    <x v="35"/>
    <n v="11"/>
    <n v="42"/>
    <n v="0"/>
    <n v="0"/>
    <n v="0"/>
    <x v="89"/>
  </r>
  <r>
    <n v="2021"/>
    <x v="35"/>
    <s v="OCT"/>
    <x v="35"/>
    <s v="Administracion Central"/>
    <s v="1 - Gastos corrientes"/>
    <s v="7 - Transferencias corrientes"/>
    <x v="0"/>
    <x v="0"/>
    <x v="39"/>
    <x v="80"/>
    <x v="0"/>
    <x v="0"/>
    <x v="0"/>
    <x v="0"/>
    <x v="0"/>
    <x v="0"/>
    <n v="10"/>
    <x v="0"/>
    <n v="15"/>
    <s v="Relaciones interiores"/>
    <n v="0"/>
    <s v="-"/>
    <n v="5"/>
    <s v="TRANSFERENCIAS"/>
    <s v="5.07"/>
    <s v="Transferencias a instituciones provinciales y municipales para financiar gastos corrientes"/>
    <s v="5.07.06"/>
    <s v="Transferencias a gobiernos municipales"/>
    <s v="5.07.06.13"/>
    <x v="81"/>
    <n v="139458196"/>
    <s v="00.0.0.999"/>
    <s v="Tesoro Provincial"/>
    <x v="12"/>
    <x v="12"/>
    <m/>
    <x v="258"/>
    <x v="35"/>
    <n v="11"/>
    <n v="42"/>
    <n v="0"/>
    <n v="0"/>
    <n v="0"/>
    <x v="90"/>
  </r>
  <r>
    <n v="2021"/>
    <x v="35"/>
    <s v="OCT"/>
    <x v="35"/>
    <s v="Administracion Central"/>
    <s v="1 - Gastos corrientes"/>
    <s v="7 - Transferencias corrientes"/>
    <x v="0"/>
    <x v="0"/>
    <x v="40"/>
    <x v="81"/>
    <x v="0"/>
    <x v="0"/>
    <x v="0"/>
    <x v="0"/>
    <x v="0"/>
    <x v="0"/>
    <n v="10"/>
    <x v="0"/>
    <n v="15"/>
    <s v="Relaciones interiores"/>
    <n v="0"/>
    <s v="-"/>
    <n v="5"/>
    <s v="TRANSFERENCIAS"/>
    <s v="5.07"/>
    <s v="Transferencias a instituciones provinciales y municipales para financiar gastos corrientes"/>
    <s v="5.07.06"/>
    <s v="Transferencias a gobiernos municipales"/>
    <s v="5.07.06.11"/>
    <x v="79"/>
    <n v="109951610"/>
    <s v="00.0.0.999"/>
    <s v="Tesoro Provincial"/>
    <x v="12"/>
    <x v="12"/>
    <m/>
    <x v="259"/>
    <x v="35"/>
    <n v="11"/>
    <n v="43"/>
    <n v="0"/>
    <n v="0"/>
    <n v="0"/>
    <x v="88"/>
  </r>
  <r>
    <n v="2021"/>
    <x v="35"/>
    <s v="OCT"/>
    <x v="35"/>
    <s v="Administracion Central"/>
    <s v="1 - Gastos corrientes"/>
    <s v="7 - Transferencias corrientes"/>
    <x v="0"/>
    <x v="0"/>
    <x v="40"/>
    <x v="81"/>
    <x v="0"/>
    <x v="0"/>
    <x v="0"/>
    <x v="0"/>
    <x v="0"/>
    <x v="0"/>
    <n v="10"/>
    <x v="0"/>
    <n v="15"/>
    <s v="Relaciones interiores"/>
    <n v="0"/>
    <s v="-"/>
    <n v="5"/>
    <s v="TRANSFERENCIAS"/>
    <s v="5.07"/>
    <s v="Transferencias a instituciones provinciales y municipales para financiar gastos corrientes"/>
    <s v="5.07.06"/>
    <s v="Transferencias a gobiernos municipales"/>
    <s v="5.07.06.12"/>
    <x v="80"/>
    <n v="256984578"/>
    <s v="00.0.0.999"/>
    <s v="Tesoro Provincial"/>
    <x v="12"/>
    <x v="12"/>
    <m/>
    <x v="259"/>
    <x v="35"/>
    <n v="11"/>
    <n v="43"/>
    <n v="0"/>
    <n v="0"/>
    <n v="0"/>
    <x v="89"/>
  </r>
  <r>
    <n v="2021"/>
    <x v="35"/>
    <s v="OCT"/>
    <x v="35"/>
    <s v="Administracion Central"/>
    <s v="1 - Gastos corrientes"/>
    <s v="7 - Transferencias corrientes"/>
    <x v="0"/>
    <x v="0"/>
    <x v="40"/>
    <x v="81"/>
    <x v="0"/>
    <x v="0"/>
    <x v="0"/>
    <x v="0"/>
    <x v="0"/>
    <x v="0"/>
    <n v="10"/>
    <x v="0"/>
    <n v="15"/>
    <s v="Relaciones interiores"/>
    <n v="0"/>
    <s v="-"/>
    <n v="5"/>
    <s v="TRANSFERENCIAS"/>
    <s v="5.07"/>
    <s v="Transferencias a instituciones provinciales y municipales para financiar gastos corrientes"/>
    <s v="5.07.06"/>
    <s v="Transferencias a gobiernos municipales"/>
    <s v="5.07.06.13"/>
    <x v="81"/>
    <n v="333870180"/>
    <s v="00.0.0.999"/>
    <s v="Tesoro Provincial"/>
    <x v="12"/>
    <x v="12"/>
    <m/>
    <x v="259"/>
    <x v="35"/>
    <n v="11"/>
    <n v="43"/>
    <n v="0"/>
    <n v="0"/>
    <n v="0"/>
    <x v="90"/>
  </r>
  <r>
    <n v="2021"/>
    <x v="35"/>
    <s v="OCT"/>
    <x v="35"/>
    <s v="Administracion Central"/>
    <s v="1 - Gastos corrientes"/>
    <s v="7 - Transferencias corrientes"/>
    <x v="0"/>
    <x v="0"/>
    <x v="41"/>
    <x v="82"/>
    <x v="0"/>
    <x v="0"/>
    <x v="0"/>
    <x v="0"/>
    <x v="0"/>
    <x v="0"/>
    <n v="10"/>
    <x v="0"/>
    <n v="15"/>
    <s v="Relaciones interiores"/>
    <n v="0"/>
    <s v="-"/>
    <n v="5"/>
    <s v="TRANSFERENCIAS"/>
    <s v="5.07"/>
    <s v="Transferencias a instituciones provinciales y municipales para financiar gastos corrientes"/>
    <s v="5.07.06"/>
    <s v="Transferencias a gobiernos municipales"/>
    <s v="5.07.06.11"/>
    <x v="79"/>
    <n v="40292826"/>
    <s v="00.0.0.999"/>
    <s v="Tesoro Provincial"/>
    <x v="12"/>
    <x v="12"/>
    <m/>
    <x v="260"/>
    <x v="35"/>
    <n v="11"/>
    <n v="44"/>
    <n v="0"/>
    <n v="0"/>
    <n v="0"/>
    <x v="88"/>
  </r>
  <r>
    <n v="2021"/>
    <x v="35"/>
    <s v="OCT"/>
    <x v="35"/>
    <s v="Administracion Central"/>
    <s v="1 - Gastos corrientes"/>
    <s v="7 - Transferencias corrientes"/>
    <x v="0"/>
    <x v="0"/>
    <x v="41"/>
    <x v="82"/>
    <x v="0"/>
    <x v="0"/>
    <x v="0"/>
    <x v="0"/>
    <x v="0"/>
    <x v="0"/>
    <n v="10"/>
    <x v="0"/>
    <n v="15"/>
    <s v="Relaciones interiores"/>
    <n v="0"/>
    <s v="-"/>
    <n v="5"/>
    <s v="TRANSFERENCIAS"/>
    <s v="5.07"/>
    <s v="Transferencias a instituciones provinciales y municipales para financiar gastos corrientes"/>
    <s v="5.07.06"/>
    <s v="Transferencias a gobiernos municipales"/>
    <s v="5.07.06.12"/>
    <x v="80"/>
    <n v="94174473"/>
    <s v="00.0.0.999"/>
    <s v="Tesoro Provincial"/>
    <x v="12"/>
    <x v="12"/>
    <m/>
    <x v="260"/>
    <x v="35"/>
    <n v="11"/>
    <n v="44"/>
    <n v="0"/>
    <n v="0"/>
    <n v="0"/>
    <x v="89"/>
  </r>
  <r>
    <n v="2021"/>
    <x v="35"/>
    <s v="OCT"/>
    <x v="35"/>
    <s v="Administracion Central"/>
    <s v="1 - Gastos corrientes"/>
    <s v="7 - Transferencias corrientes"/>
    <x v="0"/>
    <x v="0"/>
    <x v="41"/>
    <x v="82"/>
    <x v="0"/>
    <x v="0"/>
    <x v="0"/>
    <x v="0"/>
    <x v="0"/>
    <x v="0"/>
    <n v="10"/>
    <x v="0"/>
    <n v="15"/>
    <s v="Relaciones interiores"/>
    <n v="0"/>
    <s v="-"/>
    <n v="5"/>
    <s v="TRANSFERENCIAS"/>
    <s v="5.07"/>
    <s v="Transferencias a instituciones provinciales y municipales para financiar gastos corrientes"/>
    <s v="5.07.06"/>
    <s v="Transferencias a gobiernos municipales"/>
    <s v="5.07.06.13"/>
    <x v="81"/>
    <n v="122349942"/>
    <s v="00.0.0.999"/>
    <s v="Tesoro Provincial"/>
    <x v="12"/>
    <x v="12"/>
    <m/>
    <x v="260"/>
    <x v="35"/>
    <n v="11"/>
    <n v="44"/>
    <n v="0"/>
    <n v="0"/>
    <n v="0"/>
    <x v="90"/>
  </r>
  <r>
    <n v="2021"/>
    <x v="35"/>
    <s v="OCT"/>
    <x v="35"/>
    <s v="Administracion Central"/>
    <s v="1 - Gastos corrientes"/>
    <s v="7 - Transferencias corrientes"/>
    <x v="0"/>
    <x v="0"/>
    <x v="42"/>
    <x v="83"/>
    <x v="0"/>
    <x v="0"/>
    <x v="0"/>
    <x v="0"/>
    <x v="0"/>
    <x v="0"/>
    <n v="10"/>
    <x v="0"/>
    <n v="15"/>
    <s v="Relaciones interiores"/>
    <n v="0"/>
    <s v="-"/>
    <n v="5"/>
    <s v="TRANSFERENCIAS"/>
    <s v="5.07"/>
    <s v="Transferencias a instituciones provinciales y municipales para financiar gastos corrientes"/>
    <s v="5.07.06"/>
    <s v="Transferencias a gobiernos municipales"/>
    <s v="5.07.06.11"/>
    <x v="79"/>
    <n v="8536616"/>
    <s v="00.0.0.999"/>
    <s v="Tesoro Provincial"/>
    <x v="12"/>
    <x v="12"/>
    <m/>
    <x v="261"/>
    <x v="35"/>
    <n v="11"/>
    <n v="45"/>
    <n v="0"/>
    <n v="0"/>
    <n v="0"/>
    <x v="88"/>
  </r>
  <r>
    <n v="2021"/>
    <x v="35"/>
    <s v="OCT"/>
    <x v="35"/>
    <s v="Administracion Central"/>
    <s v="1 - Gastos corrientes"/>
    <s v="7 - Transferencias corrientes"/>
    <x v="0"/>
    <x v="0"/>
    <x v="42"/>
    <x v="83"/>
    <x v="0"/>
    <x v="0"/>
    <x v="0"/>
    <x v="0"/>
    <x v="0"/>
    <x v="0"/>
    <n v="10"/>
    <x v="0"/>
    <n v="15"/>
    <s v="Relaciones interiores"/>
    <n v="0"/>
    <s v="-"/>
    <n v="5"/>
    <s v="TRANSFERENCIAS"/>
    <s v="5.07"/>
    <s v="Transferencias a instituciones provinciales y municipales para financiar gastos corrientes"/>
    <s v="5.07.06"/>
    <s v="Transferencias a gobiernos municipales"/>
    <s v="5.07.06.12"/>
    <x v="80"/>
    <n v="19952219"/>
    <s v="00.0.0.999"/>
    <s v="Tesoro Provincial"/>
    <x v="12"/>
    <x v="12"/>
    <m/>
    <x v="261"/>
    <x v="35"/>
    <n v="11"/>
    <n v="45"/>
    <n v="0"/>
    <n v="0"/>
    <n v="0"/>
    <x v="89"/>
  </r>
  <r>
    <n v="2021"/>
    <x v="35"/>
    <s v="OCT"/>
    <x v="35"/>
    <s v="Administracion Central"/>
    <s v="1 - Gastos corrientes"/>
    <s v="7 - Transferencias corrientes"/>
    <x v="0"/>
    <x v="0"/>
    <x v="42"/>
    <x v="83"/>
    <x v="0"/>
    <x v="0"/>
    <x v="0"/>
    <x v="0"/>
    <x v="0"/>
    <x v="0"/>
    <n v="10"/>
    <x v="0"/>
    <n v="15"/>
    <s v="Relaciones interiores"/>
    <n v="0"/>
    <s v="-"/>
    <n v="5"/>
    <s v="TRANSFERENCIAS"/>
    <s v="5.07"/>
    <s v="Transferencias a instituciones provinciales y municipales para financiar gastos corrientes"/>
    <s v="5.07.06"/>
    <s v="Transferencias a gobiernos municipales"/>
    <s v="5.07.06.13"/>
    <x v="81"/>
    <n v="25921598"/>
    <s v="00.0.0.999"/>
    <s v="Tesoro Provincial"/>
    <x v="12"/>
    <x v="12"/>
    <m/>
    <x v="261"/>
    <x v="35"/>
    <n v="11"/>
    <n v="45"/>
    <n v="0"/>
    <n v="0"/>
    <n v="0"/>
    <x v="90"/>
  </r>
  <r>
    <n v="2021"/>
    <x v="35"/>
    <s v="OCT"/>
    <x v="35"/>
    <s v="Administracion Central"/>
    <s v="1 - Gastos corrientes"/>
    <s v="7 - Transferencias corrientes"/>
    <x v="0"/>
    <x v="0"/>
    <x v="43"/>
    <x v="84"/>
    <x v="0"/>
    <x v="0"/>
    <x v="0"/>
    <x v="0"/>
    <x v="0"/>
    <x v="0"/>
    <n v="10"/>
    <x v="0"/>
    <n v="15"/>
    <s v="Relaciones interiores"/>
    <n v="0"/>
    <s v="-"/>
    <n v="5"/>
    <s v="TRANSFERENCIAS"/>
    <s v="5.07"/>
    <s v="Transferencias a instituciones provinciales y municipales para financiar gastos corrientes"/>
    <s v="5.07.06"/>
    <s v="Transferencias a gobiernos municipales"/>
    <s v="5.07.06.11"/>
    <x v="79"/>
    <n v="10926868"/>
    <s v="00.0.0.999"/>
    <s v="Tesoro Provincial"/>
    <x v="12"/>
    <x v="12"/>
    <m/>
    <x v="262"/>
    <x v="35"/>
    <n v="11"/>
    <n v="46"/>
    <n v="0"/>
    <n v="0"/>
    <n v="0"/>
    <x v="88"/>
  </r>
  <r>
    <n v="2021"/>
    <x v="35"/>
    <s v="OCT"/>
    <x v="35"/>
    <s v="Administracion Central"/>
    <s v="1 - Gastos corrientes"/>
    <s v="7 - Transferencias corrientes"/>
    <x v="0"/>
    <x v="0"/>
    <x v="43"/>
    <x v="84"/>
    <x v="0"/>
    <x v="0"/>
    <x v="0"/>
    <x v="0"/>
    <x v="0"/>
    <x v="0"/>
    <n v="10"/>
    <x v="0"/>
    <n v="15"/>
    <s v="Relaciones interiores"/>
    <n v="0"/>
    <s v="-"/>
    <n v="5"/>
    <s v="TRANSFERENCIAS"/>
    <s v="5.07"/>
    <s v="Transferencias a instituciones provinciales y municipales para financiar gastos corrientes"/>
    <s v="5.07.06"/>
    <s v="Transferencias a gobiernos municipales"/>
    <s v="5.07.06.12"/>
    <x v="80"/>
    <n v="25538840"/>
    <s v="00.0.0.999"/>
    <s v="Tesoro Provincial"/>
    <x v="12"/>
    <x v="12"/>
    <m/>
    <x v="262"/>
    <x v="35"/>
    <n v="11"/>
    <n v="46"/>
    <n v="0"/>
    <n v="0"/>
    <n v="0"/>
    <x v="89"/>
  </r>
  <r>
    <n v="2021"/>
    <x v="35"/>
    <s v="OCT"/>
    <x v="35"/>
    <s v="Administracion Central"/>
    <s v="1 - Gastos corrientes"/>
    <s v="7 - Transferencias corrientes"/>
    <x v="0"/>
    <x v="0"/>
    <x v="43"/>
    <x v="84"/>
    <x v="0"/>
    <x v="0"/>
    <x v="0"/>
    <x v="0"/>
    <x v="0"/>
    <x v="0"/>
    <n v="10"/>
    <x v="0"/>
    <n v="15"/>
    <s v="Relaciones interiores"/>
    <n v="0"/>
    <s v="-"/>
    <n v="5"/>
    <s v="TRANSFERENCIAS"/>
    <s v="5.07"/>
    <s v="Transferencias a instituciones provinciales y municipales para financiar gastos corrientes"/>
    <s v="5.07.06"/>
    <s v="Transferencias a gobiernos municipales"/>
    <s v="5.07.06.13"/>
    <x v="81"/>
    <n v="33179645"/>
    <s v="00.0.0.999"/>
    <s v="Tesoro Provincial"/>
    <x v="12"/>
    <x v="12"/>
    <m/>
    <x v="262"/>
    <x v="35"/>
    <n v="11"/>
    <n v="46"/>
    <n v="0"/>
    <n v="0"/>
    <n v="0"/>
    <x v="90"/>
  </r>
  <r>
    <n v="2021"/>
    <x v="35"/>
    <s v="OCT"/>
    <x v="35"/>
    <s v="Administracion Central"/>
    <s v="1 - Gastos corrientes"/>
    <s v="7 - Transferencias corrientes"/>
    <x v="0"/>
    <x v="0"/>
    <x v="44"/>
    <x v="85"/>
    <x v="0"/>
    <x v="0"/>
    <x v="0"/>
    <x v="0"/>
    <x v="0"/>
    <x v="0"/>
    <n v="10"/>
    <x v="0"/>
    <n v="15"/>
    <s v="Relaciones interiores"/>
    <n v="0"/>
    <s v="-"/>
    <n v="5"/>
    <s v="TRANSFERENCIAS"/>
    <s v="5.07"/>
    <s v="Transferencias a instituciones provinciales y municipales para financiar gastos corrientes"/>
    <s v="5.07.06"/>
    <s v="Transferencias a gobiernos municipales"/>
    <s v="5.07.06.11"/>
    <x v="79"/>
    <n v="31244013"/>
    <s v="00.0.0.999"/>
    <s v="Tesoro Provincial"/>
    <x v="12"/>
    <x v="12"/>
    <m/>
    <x v="263"/>
    <x v="35"/>
    <n v="11"/>
    <n v="47"/>
    <n v="0"/>
    <n v="0"/>
    <n v="0"/>
    <x v="88"/>
  </r>
  <r>
    <n v="2021"/>
    <x v="35"/>
    <s v="OCT"/>
    <x v="35"/>
    <s v="Administracion Central"/>
    <s v="1 - Gastos corrientes"/>
    <s v="7 - Transferencias corrientes"/>
    <x v="0"/>
    <x v="0"/>
    <x v="44"/>
    <x v="85"/>
    <x v="0"/>
    <x v="0"/>
    <x v="0"/>
    <x v="0"/>
    <x v="0"/>
    <x v="0"/>
    <n v="10"/>
    <x v="0"/>
    <n v="15"/>
    <s v="Relaciones interiores"/>
    <n v="0"/>
    <s v="-"/>
    <n v="5"/>
    <s v="TRANSFERENCIAS"/>
    <s v="5.07"/>
    <s v="Transferencias a instituciones provinciales y municipales para financiar gastos corrientes"/>
    <s v="5.07.06"/>
    <s v="Transferencias a gobiernos municipales"/>
    <s v="5.07.06.12"/>
    <x v="80"/>
    <n v="73025121"/>
    <s v="00.0.0.999"/>
    <s v="Tesoro Provincial"/>
    <x v="12"/>
    <x v="12"/>
    <m/>
    <x v="263"/>
    <x v="35"/>
    <n v="11"/>
    <n v="47"/>
    <n v="0"/>
    <n v="0"/>
    <n v="0"/>
    <x v="89"/>
  </r>
  <r>
    <n v="2021"/>
    <x v="35"/>
    <s v="OCT"/>
    <x v="35"/>
    <s v="Administracion Central"/>
    <s v="1 - Gastos corrientes"/>
    <s v="7 - Transferencias corrientes"/>
    <x v="0"/>
    <x v="0"/>
    <x v="44"/>
    <x v="85"/>
    <x v="0"/>
    <x v="0"/>
    <x v="0"/>
    <x v="0"/>
    <x v="0"/>
    <x v="0"/>
    <n v="10"/>
    <x v="0"/>
    <n v="15"/>
    <s v="Relaciones interiores"/>
    <n v="0"/>
    <s v="-"/>
    <n v="5"/>
    <s v="TRANSFERENCIAS"/>
    <s v="5.07"/>
    <s v="Transferencias a instituciones provinciales y municipales para financiar gastos corrientes"/>
    <s v="5.07.06"/>
    <s v="Transferencias a gobiernos municipales"/>
    <s v="5.07.06.13"/>
    <x v="81"/>
    <n v="94873048"/>
    <s v="00.0.0.999"/>
    <s v="Tesoro Provincial"/>
    <x v="12"/>
    <x v="12"/>
    <m/>
    <x v="263"/>
    <x v="35"/>
    <n v="11"/>
    <n v="47"/>
    <n v="0"/>
    <n v="0"/>
    <n v="0"/>
    <x v="90"/>
  </r>
  <r>
    <n v="2021"/>
    <x v="35"/>
    <s v="OCT"/>
    <x v="35"/>
    <s v="Administracion Central"/>
    <s v="1 - Gastos corrientes"/>
    <s v="7 - Transferencias corrientes"/>
    <x v="0"/>
    <x v="0"/>
    <x v="45"/>
    <x v="86"/>
    <x v="0"/>
    <x v="0"/>
    <x v="0"/>
    <x v="0"/>
    <x v="0"/>
    <x v="0"/>
    <n v="10"/>
    <x v="0"/>
    <n v="15"/>
    <s v="Relaciones interiores"/>
    <n v="0"/>
    <s v="-"/>
    <n v="5"/>
    <s v="TRANSFERENCIAS"/>
    <s v="5.07"/>
    <s v="Transferencias a instituciones provinciales y municipales para financiar gastos corrientes"/>
    <s v="5.07.06"/>
    <s v="Transferencias a gobiernos municipales"/>
    <s v="5.07.06.11"/>
    <x v="79"/>
    <n v="1365859"/>
    <s v="00.0.0.999"/>
    <s v="Tesoro Provincial"/>
    <x v="12"/>
    <x v="12"/>
    <m/>
    <x v="264"/>
    <x v="35"/>
    <n v="11"/>
    <n v="48"/>
    <n v="0"/>
    <n v="0"/>
    <n v="0"/>
    <x v="88"/>
  </r>
  <r>
    <n v="2021"/>
    <x v="35"/>
    <s v="OCT"/>
    <x v="35"/>
    <s v="Administracion Central"/>
    <s v="1 - Gastos corrientes"/>
    <s v="7 - Transferencias corrientes"/>
    <x v="0"/>
    <x v="0"/>
    <x v="45"/>
    <x v="86"/>
    <x v="0"/>
    <x v="0"/>
    <x v="0"/>
    <x v="0"/>
    <x v="0"/>
    <x v="0"/>
    <n v="10"/>
    <x v="0"/>
    <n v="15"/>
    <s v="Relaciones interiores"/>
    <n v="0"/>
    <s v="-"/>
    <n v="5"/>
    <s v="TRANSFERENCIAS"/>
    <s v="5.07"/>
    <s v="Transferencias a instituciones provinciales y municipales para financiar gastos corrientes"/>
    <s v="5.07.06"/>
    <s v="Transferencias a gobiernos municipales"/>
    <s v="5.07.06.12"/>
    <x v="80"/>
    <n v="3192355"/>
    <s v="00.0.0.999"/>
    <s v="Tesoro Provincial"/>
    <x v="12"/>
    <x v="12"/>
    <m/>
    <x v="264"/>
    <x v="35"/>
    <n v="11"/>
    <n v="48"/>
    <n v="0"/>
    <n v="0"/>
    <n v="0"/>
    <x v="89"/>
  </r>
  <r>
    <n v="2021"/>
    <x v="35"/>
    <s v="OCT"/>
    <x v="35"/>
    <s v="Administracion Central"/>
    <s v="1 - Gastos corrientes"/>
    <s v="7 - Transferencias corrientes"/>
    <x v="0"/>
    <x v="0"/>
    <x v="45"/>
    <x v="86"/>
    <x v="0"/>
    <x v="0"/>
    <x v="0"/>
    <x v="0"/>
    <x v="0"/>
    <x v="0"/>
    <n v="10"/>
    <x v="0"/>
    <n v="15"/>
    <s v="Relaciones interiores"/>
    <n v="0"/>
    <s v="-"/>
    <n v="5"/>
    <s v="TRANSFERENCIAS"/>
    <s v="5.07"/>
    <s v="Transferencias a instituciones provinciales y municipales para financiar gastos corrientes"/>
    <s v="5.07.06"/>
    <s v="Transferencias a gobiernos municipales"/>
    <s v="5.07.06.13"/>
    <x v="81"/>
    <n v="4147456"/>
    <s v="00.0.0.999"/>
    <s v="Tesoro Provincial"/>
    <x v="12"/>
    <x v="12"/>
    <m/>
    <x v="264"/>
    <x v="35"/>
    <n v="11"/>
    <n v="48"/>
    <n v="0"/>
    <n v="0"/>
    <n v="0"/>
    <x v="90"/>
  </r>
  <r>
    <n v="2021"/>
    <x v="35"/>
    <s v="OCT"/>
    <x v="35"/>
    <s v="Administracion Central"/>
    <s v="1 - Gastos corrientes"/>
    <s v="7 - Transferencias corrientes"/>
    <x v="0"/>
    <x v="0"/>
    <x v="46"/>
    <x v="87"/>
    <x v="0"/>
    <x v="0"/>
    <x v="0"/>
    <x v="0"/>
    <x v="0"/>
    <x v="0"/>
    <n v="10"/>
    <x v="0"/>
    <n v="15"/>
    <s v="Relaciones interiores"/>
    <n v="0"/>
    <s v="-"/>
    <n v="5"/>
    <s v="TRANSFERENCIAS"/>
    <s v="5.07"/>
    <s v="Transferencias a instituciones provinciales y municipales para financiar gastos corrientes"/>
    <s v="5.07.06"/>
    <s v="Transferencias a gobiernos municipales"/>
    <s v="5.07.06.11"/>
    <x v="79"/>
    <n v="4609773"/>
    <s v="00.0.0.999"/>
    <s v="Tesoro Provincial"/>
    <x v="12"/>
    <x v="12"/>
    <m/>
    <x v="265"/>
    <x v="35"/>
    <n v="11"/>
    <n v="49"/>
    <n v="0"/>
    <n v="0"/>
    <n v="0"/>
    <x v="88"/>
  </r>
  <r>
    <n v="2021"/>
    <x v="35"/>
    <s v="OCT"/>
    <x v="35"/>
    <s v="Administracion Central"/>
    <s v="1 - Gastos corrientes"/>
    <s v="7 - Transferencias corrientes"/>
    <x v="0"/>
    <x v="0"/>
    <x v="46"/>
    <x v="87"/>
    <x v="0"/>
    <x v="0"/>
    <x v="0"/>
    <x v="0"/>
    <x v="0"/>
    <x v="0"/>
    <n v="10"/>
    <x v="0"/>
    <n v="15"/>
    <s v="Relaciones interiores"/>
    <n v="0"/>
    <s v="-"/>
    <n v="5"/>
    <s v="TRANSFERENCIAS"/>
    <s v="5.07"/>
    <s v="Transferencias a instituciones provinciales y municipales para financiar gastos corrientes"/>
    <s v="5.07.06"/>
    <s v="Transferencias a gobiernos municipales"/>
    <s v="5.07.06.12"/>
    <x v="80"/>
    <n v="10774198"/>
    <s v="00.0.0.999"/>
    <s v="Tesoro Provincial"/>
    <x v="12"/>
    <x v="12"/>
    <m/>
    <x v="265"/>
    <x v="35"/>
    <n v="11"/>
    <n v="49"/>
    <n v="0"/>
    <n v="0"/>
    <n v="0"/>
    <x v="89"/>
  </r>
  <r>
    <n v="2021"/>
    <x v="35"/>
    <s v="OCT"/>
    <x v="35"/>
    <s v="Administracion Central"/>
    <s v="1 - Gastos corrientes"/>
    <s v="7 - Transferencias corrientes"/>
    <x v="0"/>
    <x v="0"/>
    <x v="46"/>
    <x v="87"/>
    <x v="0"/>
    <x v="0"/>
    <x v="0"/>
    <x v="0"/>
    <x v="0"/>
    <x v="0"/>
    <n v="10"/>
    <x v="0"/>
    <n v="15"/>
    <s v="Relaciones interiores"/>
    <n v="0"/>
    <s v="-"/>
    <n v="5"/>
    <s v="TRANSFERENCIAS"/>
    <s v="5.07"/>
    <s v="Transferencias a instituciones provinciales y municipales para financiar gastos corrientes"/>
    <s v="5.07.06"/>
    <s v="Transferencias a gobiernos municipales"/>
    <s v="5.07.06.13"/>
    <x v="81"/>
    <n v="13997662"/>
    <s v="00.0.0.999"/>
    <s v="Tesoro Provincial"/>
    <x v="12"/>
    <x v="12"/>
    <m/>
    <x v="265"/>
    <x v="35"/>
    <n v="11"/>
    <n v="49"/>
    <n v="0"/>
    <n v="0"/>
    <n v="0"/>
    <x v="90"/>
  </r>
  <r>
    <n v="2021"/>
    <x v="35"/>
    <s v="OCT"/>
    <x v="35"/>
    <s v="Administracion Central"/>
    <s v="1 - Gastos corrientes"/>
    <s v="7 - Transferencias corrientes"/>
    <x v="0"/>
    <x v="0"/>
    <x v="47"/>
    <x v="88"/>
    <x v="0"/>
    <x v="0"/>
    <x v="0"/>
    <x v="0"/>
    <x v="0"/>
    <x v="0"/>
    <n v="10"/>
    <x v="0"/>
    <n v="15"/>
    <s v="Relaciones interiores"/>
    <n v="0"/>
    <s v="-"/>
    <n v="5"/>
    <s v="TRANSFERENCIAS"/>
    <s v="5.07"/>
    <s v="Transferencias a instituciones provinciales y municipales para financiar gastos corrientes"/>
    <s v="5.07.06"/>
    <s v="Transferencias a gobiernos municipales"/>
    <s v="5.07.06.11"/>
    <x v="79"/>
    <n v="1365859"/>
    <s v="00.0.0.999"/>
    <s v="Tesoro Provincial"/>
    <x v="12"/>
    <x v="12"/>
    <m/>
    <x v="266"/>
    <x v="35"/>
    <n v="11"/>
    <n v="50"/>
    <n v="0"/>
    <n v="0"/>
    <n v="0"/>
    <x v="88"/>
  </r>
  <r>
    <n v="2021"/>
    <x v="35"/>
    <s v="OCT"/>
    <x v="35"/>
    <s v="Administracion Central"/>
    <s v="1 - Gastos corrientes"/>
    <s v="7 - Transferencias corrientes"/>
    <x v="0"/>
    <x v="0"/>
    <x v="47"/>
    <x v="88"/>
    <x v="0"/>
    <x v="0"/>
    <x v="0"/>
    <x v="0"/>
    <x v="0"/>
    <x v="0"/>
    <n v="10"/>
    <x v="0"/>
    <n v="15"/>
    <s v="Relaciones interiores"/>
    <n v="0"/>
    <s v="-"/>
    <n v="5"/>
    <s v="TRANSFERENCIAS"/>
    <s v="5.07"/>
    <s v="Transferencias a instituciones provinciales y municipales para financiar gastos corrientes"/>
    <s v="5.07.06"/>
    <s v="Transferencias a gobiernos municipales"/>
    <s v="5.07.06.12"/>
    <x v="80"/>
    <n v="3192355"/>
    <s v="00.0.0.999"/>
    <s v="Tesoro Provincial"/>
    <x v="12"/>
    <x v="12"/>
    <m/>
    <x v="266"/>
    <x v="35"/>
    <n v="11"/>
    <n v="50"/>
    <n v="0"/>
    <n v="0"/>
    <n v="0"/>
    <x v="89"/>
  </r>
  <r>
    <n v="2021"/>
    <x v="35"/>
    <s v="OCT"/>
    <x v="35"/>
    <s v="Administracion Central"/>
    <s v="1 - Gastos corrientes"/>
    <s v="7 - Transferencias corrientes"/>
    <x v="0"/>
    <x v="0"/>
    <x v="47"/>
    <x v="88"/>
    <x v="0"/>
    <x v="0"/>
    <x v="0"/>
    <x v="0"/>
    <x v="0"/>
    <x v="0"/>
    <n v="10"/>
    <x v="0"/>
    <n v="15"/>
    <s v="Relaciones interiores"/>
    <n v="0"/>
    <s v="-"/>
    <n v="5"/>
    <s v="TRANSFERENCIAS"/>
    <s v="5.07"/>
    <s v="Transferencias a instituciones provinciales y municipales para financiar gastos corrientes"/>
    <s v="5.07.06"/>
    <s v="Transferencias a gobiernos municipales"/>
    <s v="5.07.06.13"/>
    <x v="81"/>
    <n v="4147455"/>
    <s v="00.0.0.999"/>
    <s v="Tesoro Provincial"/>
    <x v="12"/>
    <x v="12"/>
    <m/>
    <x v="266"/>
    <x v="35"/>
    <n v="11"/>
    <n v="50"/>
    <n v="0"/>
    <n v="0"/>
    <n v="0"/>
    <x v="90"/>
  </r>
  <r>
    <n v="2021"/>
    <x v="36"/>
    <s v="SD"/>
    <x v="36"/>
    <s v="Administracion Central"/>
    <s v="3 - Aplicaciones Financieras "/>
    <s v="2 - Amortización de la deuda y disminución de otros pasivos"/>
    <x v="0"/>
    <x v="0"/>
    <x v="34"/>
    <x v="89"/>
    <x v="0"/>
    <x v="0"/>
    <x v="0"/>
    <x v="0"/>
    <x v="0"/>
    <x v="0"/>
    <n v="90"/>
    <x v="4"/>
    <n v="99"/>
    <s v="Sin Funcion"/>
    <n v="0"/>
    <s v="-"/>
    <n v="7"/>
    <s v="SERVICIO DE LA DEUDA Y DISMINUCIÓN DE OTROS PASIVOS"/>
    <s v="7.01"/>
    <s v="Servicio de la deuda interna"/>
    <s v="7.01.07"/>
    <s v="Amortización de la deuda interna a largo plazo"/>
    <s v="7.01.07.00"/>
    <x v="82"/>
    <n v="2390459943"/>
    <s v="00.0.0.999"/>
    <s v="Tesoro Provincial"/>
    <x v="12"/>
    <x v="12"/>
    <m/>
    <x v="247"/>
    <x v="36"/>
    <n v="11"/>
    <n v="0"/>
    <n v="0"/>
    <n v="0"/>
    <n v="0"/>
    <x v="91"/>
  </r>
  <r>
    <n v="2021"/>
    <x v="36"/>
    <s v="SD"/>
    <x v="36"/>
    <s v="Administracion Central"/>
    <s v="1 - Gastos corrientes"/>
    <s v="3 - Intereses y otras Rentas de la propiedad"/>
    <x v="0"/>
    <x v="0"/>
    <x v="0"/>
    <x v="0"/>
    <x v="0"/>
    <x v="0"/>
    <x v="0"/>
    <x v="0"/>
    <x v="0"/>
    <x v="0"/>
    <n v="50"/>
    <x v="5"/>
    <n v="51"/>
    <s v="Servicios de la deuda pública -intereses y gastos"/>
    <n v="0"/>
    <s v="-"/>
    <n v="7"/>
    <s v="SERVICIO DE LA DEUDA Y DISMINUCIÓN DE OTROS PASIVOS"/>
    <s v="7.01"/>
    <s v="Servicio de la deuda interna"/>
    <s v="7.01.06"/>
    <s v="Intereses de la deuda interna a largo plazo"/>
    <s v="7.01.06.00"/>
    <x v="83"/>
    <n v="1230910581"/>
    <s v="00.0.0.999"/>
    <s v="Tesoro Provincial"/>
    <x v="12"/>
    <x v="12"/>
    <m/>
    <x v="0"/>
    <x v="36"/>
    <n v="11"/>
    <n v="1"/>
    <n v="0"/>
    <n v="0"/>
    <n v="0"/>
    <x v="92"/>
  </r>
  <r>
    <n v="2021"/>
    <x v="37"/>
    <s v="ASIP"/>
    <x v="37"/>
    <s v="Organismos Descentralizados"/>
    <s v="1 - Gastos corrientes"/>
    <s v="2 - Gastos de consumo"/>
    <x v="4"/>
    <x v="4"/>
    <x v="0"/>
    <x v="0"/>
    <x v="0"/>
    <x v="0"/>
    <x v="0"/>
    <x v="0"/>
    <x v="0"/>
    <x v="0"/>
    <n v="10"/>
    <x v="0"/>
    <n v="16"/>
    <s v="Administración Fiscal"/>
    <n v="0"/>
    <s v="-"/>
    <n v="1"/>
    <s v="GASTOS EN PERSONAL "/>
    <s v="1.01"/>
    <s v="Personal permanente"/>
    <s v="1.01.01"/>
    <s v="Retribuciones del cargo"/>
    <s v="1.01.01.00"/>
    <x v="0"/>
    <n v="162795600"/>
    <s v="11.6.1.002"/>
    <s v="Ingresos Brutos - 1.75 % ASIP"/>
    <x v="12"/>
    <x v="12"/>
    <m/>
    <x v="0"/>
    <x v="37"/>
    <n v="12"/>
    <n v="1"/>
    <n v="0"/>
    <n v="0"/>
    <n v="0"/>
    <x v="0"/>
  </r>
  <r>
    <n v="2021"/>
    <x v="37"/>
    <s v="ASIP"/>
    <x v="37"/>
    <s v="Organismos Descentralizados"/>
    <s v="1 - Gastos corrientes"/>
    <s v="2 - Gastos de consumo"/>
    <x v="4"/>
    <x v="4"/>
    <x v="0"/>
    <x v="0"/>
    <x v="0"/>
    <x v="0"/>
    <x v="0"/>
    <x v="0"/>
    <x v="0"/>
    <x v="0"/>
    <n v="10"/>
    <x v="0"/>
    <n v="16"/>
    <s v="Administración Fiscal"/>
    <n v="0"/>
    <s v="-"/>
    <n v="1"/>
    <s v="GASTOS EN PERSONAL "/>
    <s v="1.01"/>
    <s v="Personal permanente"/>
    <s v="1.01.04"/>
    <s v="Sueldo anual complementario"/>
    <s v="1.01.04.00"/>
    <x v="1"/>
    <n v="12382066"/>
    <s v="11.6.1.002"/>
    <s v="Ingresos Brutos - 1.75 % ASIP"/>
    <x v="12"/>
    <x v="12"/>
    <m/>
    <x v="0"/>
    <x v="37"/>
    <n v="12"/>
    <n v="1"/>
    <n v="0"/>
    <n v="0"/>
    <n v="0"/>
    <x v="1"/>
  </r>
  <r>
    <n v="2021"/>
    <x v="37"/>
    <s v="ASIP"/>
    <x v="37"/>
    <s v="Organismos Descentralizados"/>
    <s v="1 - Gastos corrientes"/>
    <s v="2 - Gastos de consumo"/>
    <x v="4"/>
    <x v="4"/>
    <x v="0"/>
    <x v="0"/>
    <x v="0"/>
    <x v="0"/>
    <x v="0"/>
    <x v="0"/>
    <x v="0"/>
    <x v="0"/>
    <n v="10"/>
    <x v="0"/>
    <n v="16"/>
    <s v="Administración Fiscal"/>
    <n v="0"/>
    <s v="-"/>
    <n v="1"/>
    <s v="GASTOS EN PERSONAL "/>
    <s v="1.01"/>
    <s v="Personal permanente"/>
    <s v="1.01.06"/>
    <s v="Contribuciones patronales"/>
    <s v="1.01.06.00"/>
    <x v="2"/>
    <n v="36176843"/>
    <s v="11.6.1.002"/>
    <s v="Ingresos Brutos - 1.75 % ASIP"/>
    <x v="12"/>
    <x v="12"/>
    <m/>
    <x v="0"/>
    <x v="37"/>
    <n v="12"/>
    <n v="1"/>
    <n v="0"/>
    <n v="0"/>
    <n v="0"/>
    <x v="2"/>
  </r>
  <r>
    <n v="2021"/>
    <x v="37"/>
    <s v="ASIP"/>
    <x v="37"/>
    <s v="Organismos Descentralizados"/>
    <s v="1 - Gastos corrientes"/>
    <s v="2 - Gastos de consumo"/>
    <x v="4"/>
    <x v="4"/>
    <x v="0"/>
    <x v="0"/>
    <x v="0"/>
    <x v="0"/>
    <x v="0"/>
    <x v="0"/>
    <x v="0"/>
    <x v="0"/>
    <n v="10"/>
    <x v="0"/>
    <n v="16"/>
    <s v="Administración Fiscal"/>
    <n v="0"/>
    <s v="-"/>
    <n v="1"/>
    <s v="GASTOS EN PERSONAL "/>
    <s v="1.01"/>
    <s v="Personal permanente"/>
    <s v="1.01.07"/>
    <s v="Complementos"/>
    <s v="1.01.07.00"/>
    <x v="3"/>
    <n v="65794203"/>
    <s v="11.6.1.002"/>
    <s v="Ingresos Brutos - 1.75 % ASIP"/>
    <x v="12"/>
    <x v="12"/>
    <m/>
    <x v="0"/>
    <x v="37"/>
    <n v="12"/>
    <n v="1"/>
    <n v="0"/>
    <n v="0"/>
    <n v="0"/>
    <x v="3"/>
  </r>
  <r>
    <n v="2021"/>
    <x v="37"/>
    <s v="ASIP"/>
    <x v="37"/>
    <s v="Organismos Descentralizados"/>
    <s v="1 - Gastos corrientes"/>
    <s v="2 - Gastos de consumo"/>
    <x v="4"/>
    <x v="4"/>
    <x v="0"/>
    <x v="0"/>
    <x v="0"/>
    <x v="0"/>
    <x v="0"/>
    <x v="0"/>
    <x v="0"/>
    <x v="0"/>
    <n v="10"/>
    <x v="0"/>
    <n v="16"/>
    <s v="Administración Fiscal"/>
    <n v="0"/>
    <s v="-"/>
    <n v="1"/>
    <s v="GASTOS EN PERSONAL "/>
    <s v="1.02"/>
    <s v="Personal temporario"/>
    <s v="1.02.01"/>
    <s v="Retribuciones del cargo"/>
    <s v="1.02.01.00"/>
    <x v="0"/>
    <n v="60310"/>
    <s v="11.6.1.002"/>
    <s v="Ingresos Brutos - 1.75 % ASIP"/>
    <x v="12"/>
    <x v="12"/>
    <m/>
    <x v="0"/>
    <x v="37"/>
    <n v="12"/>
    <n v="1"/>
    <n v="0"/>
    <n v="0"/>
    <n v="0"/>
    <x v="4"/>
  </r>
  <r>
    <n v="2021"/>
    <x v="37"/>
    <s v="ASIP"/>
    <x v="37"/>
    <s v="Organismos Descentralizados"/>
    <s v="1 - Gastos corrientes"/>
    <s v="2 - Gastos de consumo"/>
    <x v="4"/>
    <x v="4"/>
    <x v="0"/>
    <x v="0"/>
    <x v="0"/>
    <x v="0"/>
    <x v="0"/>
    <x v="0"/>
    <x v="0"/>
    <x v="0"/>
    <n v="10"/>
    <x v="0"/>
    <n v="16"/>
    <s v="Administración Fiscal"/>
    <n v="0"/>
    <s v="-"/>
    <n v="1"/>
    <s v="GASTOS EN PERSONAL "/>
    <s v="1.02"/>
    <s v="Personal temporario"/>
    <s v="1.02.01"/>
    <s v="Retribuciones del cargo"/>
    <s v="1.02.01.00"/>
    <x v="0"/>
    <n v="1536213"/>
    <s v="11.6.2.002"/>
    <s v="Impuestos a los Sellos - 1.75 % ASIP"/>
    <x v="12"/>
    <x v="12"/>
    <m/>
    <x v="0"/>
    <x v="37"/>
    <n v="12"/>
    <n v="1"/>
    <n v="0"/>
    <n v="0"/>
    <n v="0"/>
    <x v="4"/>
  </r>
  <r>
    <n v="2021"/>
    <x v="37"/>
    <s v="ASIP"/>
    <x v="37"/>
    <s v="Organismos Descentralizados"/>
    <s v="1 - Gastos corrientes"/>
    <s v="2 - Gastos de consumo"/>
    <x v="4"/>
    <x v="4"/>
    <x v="0"/>
    <x v="0"/>
    <x v="0"/>
    <x v="0"/>
    <x v="0"/>
    <x v="0"/>
    <x v="0"/>
    <x v="0"/>
    <n v="10"/>
    <x v="0"/>
    <n v="16"/>
    <s v="Administración Fiscal"/>
    <n v="0"/>
    <s v="-"/>
    <n v="1"/>
    <s v="GASTOS EN PERSONAL "/>
    <s v="1.02"/>
    <s v="Personal temporario"/>
    <s v="1.02.03"/>
    <s v="Sueldo anual complementario"/>
    <s v="1.02.03.00"/>
    <x v="1"/>
    <n v="122809"/>
    <s v="11.6.2.002"/>
    <s v="Impuestos a los Sellos - 1.75 % ASIP"/>
    <x v="12"/>
    <x v="12"/>
    <m/>
    <x v="0"/>
    <x v="37"/>
    <n v="12"/>
    <n v="1"/>
    <n v="0"/>
    <n v="0"/>
    <n v="0"/>
    <x v="5"/>
  </r>
  <r>
    <n v="2021"/>
    <x v="37"/>
    <s v="ASIP"/>
    <x v="37"/>
    <s v="Organismos Descentralizados"/>
    <s v="1 - Gastos corrientes"/>
    <s v="2 - Gastos de consumo"/>
    <x v="4"/>
    <x v="4"/>
    <x v="0"/>
    <x v="0"/>
    <x v="0"/>
    <x v="0"/>
    <x v="0"/>
    <x v="0"/>
    <x v="0"/>
    <x v="0"/>
    <n v="10"/>
    <x v="0"/>
    <n v="16"/>
    <s v="Administración Fiscal"/>
    <n v="0"/>
    <s v="-"/>
    <n v="1"/>
    <s v="GASTOS EN PERSONAL "/>
    <s v="1.02"/>
    <s v="Personal temporario"/>
    <s v="1.02.05"/>
    <s v="Contribuciones patronales"/>
    <s v="1.02.05.00"/>
    <x v="2"/>
    <n v="358814"/>
    <s v="11.6.2.002"/>
    <s v="Impuestos a los Sellos - 1.75 % ASIP"/>
    <x v="12"/>
    <x v="12"/>
    <m/>
    <x v="0"/>
    <x v="37"/>
    <n v="12"/>
    <n v="1"/>
    <n v="0"/>
    <n v="0"/>
    <n v="0"/>
    <x v="6"/>
  </r>
  <r>
    <n v="2021"/>
    <x v="37"/>
    <s v="ASIP"/>
    <x v="37"/>
    <s v="Organismos Descentralizados"/>
    <s v="1 - Gastos corrientes"/>
    <s v="2 - Gastos de consumo"/>
    <x v="4"/>
    <x v="4"/>
    <x v="0"/>
    <x v="0"/>
    <x v="0"/>
    <x v="0"/>
    <x v="0"/>
    <x v="0"/>
    <x v="0"/>
    <x v="0"/>
    <n v="10"/>
    <x v="0"/>
    <n v="16"/>
    <s v="Administración Fiscal"/>
    <n v="0"/>
    <s v="-"/>
    <n v="1"/>
    <s v="GASTOS EN PERSONAL "/>
    <s v="1.02"/>
    <s v="Personal temporario"/>
    <s v="1.02.06"/>
    <s v="Complementos"/>
    <s v="1.02.06.00"/>
    <x v="3"/>
    <n v="304340"/>
    <s v="11.6.2.002"/>
    <s v="Impuestos a los Sellos - 1.75 % ASIP"/>
    <x v="12"/>
    <x v="12"/>
    <m/>
    <x v="0"/>
    <x v="37"/>
    <n v="12"/>
    <n v="1"/>
    <n v="0"/>
    <n v="0"/>
    <n v="0"/>
    <x v="22"/>
  </r>
  <r>
    <n v="2021"/>
    <x v="37"/>
    <s v="ASIP"/>
    <x v="37"/>
    <s v="Organismos Descentralizados"/>
    <s v="1 - Gastos corrientes"/>
    <s v="2 - Gastos de consumo"/>
    <x v="4"/>
    <x v="4"/>
    <x v="0"/>
    <x v="0"/>
    <x v="0"/>
    <x v="0"/>
    <x v="0"/>
    <x v="0"/>
    <x v="0"/>
    <x v="0"/>
    <n v="10"/>
    <x v="0"/>
    <n v="16"/>
    <s v="Administración Fiscal"/>
    <n v="0"/>
    <s v="-"/>
    <n v="1"/>
    <s v="GASTOS EN PERSONAL "/>
    <s v="1.04"/>
    <s v="Asignaciones familiares"/>
    <s v="1.04.00"/>
    <s v="Asignaciones familiares"/>
    <s v="1.04.00.00"/>
    <x v="4"/>
    <n v="2931520"/>
    <s v="11.6.2.002"/>
    <s v="Impuestos a los Sellos - 1.75 % ASIP"/>
    <x v="12"/>
    <x v="12"/>
    <m/>
    <x v="0"/>
    <x v="37"/>
    <n v="12"/>
    <n v="1"/>
    <n v="0"/>
    <n v="0"/>
    <n v="0"/>
    <x v="7"/>
  </r>
  <r>
    <n v="2021"/>
    <x v="37"/>
    <s v="ASIP"/>
    <x v="37"/>
    <s v="Organismos Descentralizados"/>
    <s v="1 - Gastos corrientes"/>
    <s v="2 - Gastos de consumo"/>
    <x v="4"/>
    <x v="4"/>
    <x v="0"/>
    <x v="0"/>
    <x v="0"/>
    <x v="0"/>
    <x v="0"/>
    <x v="0"/>
    <x v="0"/>
    <x v="0"/>
    <n v="10"/>
    <x v="0"/>
    <n v="16"/>
    <s v="Administración Fiscal"/>
    <n v="0"/>
    <s v="-"/>
    <n v="2"/>
    <s v="BIENES DE CONSUMO"/>
    <s v="2.00"/>
    <s v="BIENES DE CONSUMO"/>
    <s v="2.00.00"/>
    <s v="BIENES DE CONSUMO"/>
    <s v="2.00.00.00"/>
    <x v="7"/>
    <n v="5216598"/>
    <s v="11.6.2.002"/>
    <s v="Impuestos a los Sellos - 1.75 % ASIP"/>
    <x v="12"/>
    <x v="12"/>
    <m/>
    <x v="0"/>
    <x v="37"/>
    <n v="12"/>
    <n v="1"/>
    <n v="0"/>
    <n v="0"/>
    <n v="0"/>
    <x v="10"/>
  </r>
  <r>
    <n v="2021"/>
    <x v="37"/>
    <s v="ASIP"/>
    <x v="37"/>
    <s v="Organismos Descentralizados"/>
    <s v="1 - Gastos corrientes"/>
    <s v="2 - Gastos de consumo"/>
    <x v="0"/>
    <x v="0"/>
    <x v="0"/>
    <x v="0"/>
    <x v="0"/>
    <x v="0"/>
    <x v="0"/>
    <x v="0"/>
    <x v="0"/>
    <x v="0"/>
    <n v="10"/>
    <x v="0"/>
    <n v="16"/>
    <s v="Administración Fiscal"/>
    <n v="0"/>
    <s v="-"/>
    <n v="2"/>
    <s v="BIENES DE CONSUMO"/>
    <s v="2.00"/>
    <s v="BIENES DE CONSUMO"/>
    <s v="2.00.00"/>
    <s v="BIENES DE CONSUMO"/>
    <s v="2.00.00.00"/>
    <x v="7"/>
    <n v="5216598"/>
    <s v="11.6.2.002"/>
    <s v="Impuestos a los Sellos - 1.75 % ASIP"/>
    <x v="12"/>
    <x v="12"/>
    <m/>
    <x v="0"/>
    <x v="37"/>
    <n v="11"/>
    <n v="1"/>
    <n v="0"/>
    <n v="0"/>
    <n v="0"/>
    <x v="10"/>
  </r>
  <r>
    <n v="2021"/>
    <x v="37"/>
    <s v="ASIP"/>
    <x v="37"/>
    <s v="Organismos Descentralizados"/>
    <s v="1 - Gastos corrientes"/>
    <s v="2 - Gastos de consumo"/>
    <x v="0"/>
    <x v="0"/>
    <x v="0"/>
    <x v="0"/>
    <x v="0"/>
    <x v="0"/>
    <x v="0"/>
    <x v="0"/>
    <x v="0"/>
    <x v="0"/>
    <n v="10"/>
    <x v="0"/>
    <n v="16"/>
    <s v="Administración Fiscal"/>
    <n v="0"/>
    <s v="-"/>
    <n v="3"/>
    <s v="SERVICIOS NO PERSONALES"/>
    <s v="3.00"/>
    <s v="SERVICIOS NO PERSONALES"/>
    <s v="3.00.00"/>
    <s v="SERVICIOS NO PERSONALES"/>
    <s v="3.00.00.00"/>
    <x v="8"/>
    <n v="14079045"/>
    <s v="11.6.2.002"/>
    <s v="Impuestos a los Sellos - 1.75 % ASIP"/>
    <x v="12"/>
    <x v="12"/>
    <m/>
    <x v="0"/>
    <x v="37"/>
    <n v="11"/>
    <n v="1"/>
    <n v="0"/>
    <n v="0"/>
    <n v="0"/>
    <x v="11"/>
  </r>
  <r>
    <n v="2021"/>
    <x v="37"/>
    <s v="ASIP"/>
    <x v="37"/>
    <s v="Organismos Descentralizados"/>
    <s v="1 - Gastos corrientes"/>
    <s v="2 - Gastos de consumo"/>
    <x v="4"/>
    <x v="4"/>
    <x v="0"/>
    <x v="0"/>
    <x v="0"/>
    <x v="0"/>
    <x v="0"/>
    <x v="0"/>
    <x v="0"/>
    <x v="0"/>
    <n v="10"/>
    <x v="0"/>
    <n v="16"/>
    <s v="Administración Fiscal"/>
    <n v="0"/>
    <s v="-"/>
    <n v="3"/>
    <s v="SERVICIOS NO PERSONALES"/>
    <s v="3.00"/>
    <s v="SERVICIOS NO PERSONALES"/>
    <s v="3.00.00"/>
    <s v="SERVICIOS NO PERSONALES"/>
    <s v="3.00.00.00"/>
    <x v="8"/>
    <n v="2129706"/>
    <s v="11.6.2.002"/>
    <s v="Impuestos a los Sellos - 1.75 % ASIP"/>
    <x v="12"/>
    <x v="12"/>
    <m/>
    <x v="0"/>
    <x v="37"/>
    <n v="12"/>
    <n v="1"/>
    <n v="0"/>
    <n v="0"/>
    <n v="0"/>
    <x v="11"/>
  </r>
  <r>
    <n v="2021"/>
    <x v="37"/>
    <s v="ASIP"/>
    <x v="37"/>
    <s v="Organismos Descentralizados"/>
    <s v="1 - Gastos corrientes"/>
    <s v="2 - Gastos de consumo"/>
    <x v="4"/>
    <x v="4"/>
    <x v="0"/>
    <x v="0"/>
    <x v="0"/>
    <x v="0"/>
    <x v="0"/>
    <x v="0"/>
    <x v="0"/>
    <x v="0"/>
    <n v="10"/>
    <x v="0"/>
    <n v="16"/>
    <s v="Administración Fiscal"/>
    <n v="0"/>
    <s v="-"/>
    <n v="3"/>
    <s v="SERVICIOS NO PERSONALES"/>
    <s v="3.00"/>
    <s v="SERVICIOS NO PERSONALES"/>
    <s v="3.00.00"/>
    <s v="SERVICIOS NO PERSONALES"/>
    <s v="3.00.00.00"/>
    <x v="8"/>
    <n v="316031"/>
    <s v="11.6.2.002"/>
    <s v="Impuestos a los Sellos - 1.75 % ASIP"/>
    <x v="12"/>
    <x v="12"/>
    <m/>
    <x v="0"/>
    <x v="37"/>
    <n v="12"/>
    <n v="1"/>
    <n v="0"/>
    <n v="0"/>
    <n v="0"/>
    <x v="11"/>
  </r>
  <r>
    <n v="2021"/>
    <x v="37"/>
    <s v="ASIP"/>
    <x v="37"/>
    <s v="Organismos Descentralizados"/>
    <s v="2 - Gastos de capital"/>
    <s v="1 - Inversión real directa"/>
    <x v="4"/>
    <x v="4"/>
    <x v="0"/>
    <x v="0"/>
    <x v="0"/>
    <x v="0"/>
    <x v="2"/>
    <x v="7"/>
    <x v="2"/>
    <x v="120"/>
    <n v="10"/>
    <x v="0"/>
    <n v="16"/>
    <s v="Administración Fiscal"/>
    <n v="0"/>
    <s v="-"/>
    <n v="4"/>
    <s v="BIENES DE USO"/>
    <s v="4.02"/>
    <s v="Construcciones"/>
    <s v="4.02.00"/>
    <s v="Construcciones"/>
    <s v="4.02.00.00"/>
    <x v="50"/>
    <n v="405000"/>
    <s v="12.1.1.003"/>
    <s v=" Rentas"/>
    <x v="12"/>
    <x v="12"/>
    <m/>
    <x v="86"/>
    <x v="37"/>
    <n v="12"/>
    <n v="1"/>
    <n v="0"/>
    <n v="2"/>
    <n v="1"/>
    <x v="55"/>
  </r>
  <r>
    <n v="2021"/>
    <x v="37"/>
    <s v="ASIP"/>
    <x v="37"/>
    <s v="Organismos Descentralizados"/>
    <s v="2 - Gastos de capital"/>
    <s v="1 - Inversión real directa"/>
    <x v="4"/>
    <x v="4"/>
    <x v="0"/>
    <x v="0"/>
    <x v="0"/>
    <x v="0"/>
    <x v="1"/>
    <x v="1"/>
    <x v="0"/>
    <x v="0"/>
    <n v="10"/>
    <x v="0"/>
    <n v="16"/>
    <s v="Administración Fiscal"/>
    <n v="0"/>
    <s v="-"/>
    <n v="4"/>
    <s v="BIENES DE USO"/>
    <s v="4.03"/>
    <s v="Maquinaria y equipo"/>
    <s v="4.03.00"/>
    <s v="Maquinaria y equipo"/>
    <s v="4.03.00.00"/>
    <x v="9"/>
    <n v="1875563"/>
    <s v="12.1.1.003"/>
    <s v=" Rentas"/>
    <x v="12"/>
    <x v="12"/>
    <m/>
    <x v="1"/>
    <x v="37"/>
    <n v="12"/>
    <n v="1"/>
    <n v="0"/>
    <n v="1"/>
    <n v="0"/>
    <x v="12"/>
  </r>
  <r>
    <n v="2021"/>
    <x v="37"/>
    <s v="ASIP"/>
    <x v="37"/>
    <s v="Organismos Descentralizados"/>
    <s v="2 - Gastos de capital"/>
    <s v="1 - Inversión real directa"/>
    <x v="4"/>
    <x v="4"/>
    <x v="0"/>
    <x v="0"/>
    <x v="0"/>
    <x v="0"/>
    <x v="1"/>
    <x v="1"/>
    <x v="0"/>
    <x v="0"/>
    <n v="10"/>
    <x v="0"/>
    <n v="16"/>
    <s v="Administración Fiscal"/>
    <n v="0"/>
    <s v="-"/>
    <n v="4"/>
    <s v="BIENES DE USO"/>
    <s v="4.03"/>
    <s v="Maquinaria y equipo"/>
    <s v="4.03.00"/>
    <s v="Maquinaria y equipo"/>
    <s v="4.03.00.00"/>
    <x v="9"/>
    <n v="1828748"/>
    <s v="12.1.1.002"/>
    <s v="Minería "/>
    <x v="12"/>
    <x v="12"/>
    <m/>
    <x v="1"/>
    <x v="37"/>
    <n v="12"/>
    <n v="1"/>
    <n v="0"/>
    <n v="1"/>
    <n v="0"/>
    <x v="12"/>
  </r>
  <r>
    <n v="2021"/>
    <x v="37"/>
    <s v="ASIP"/>
    <x v="37"/>
    <s v="Organismos Descentralizados"/>
    <s v="2 - Gastos de capital"/>
    <s v="1 - Inversión real directa"/>
    <x v="4"/>
    <x v="4"/>
    <x v="0"/>
    <x v="0"/>
    <x v="0"/>
    <x v="0"/>
    <x v="1"/>
    <x v="1"/>
    <x v="0"/>
    <x v="0"/>
    <n v="10"/>
    <x v="0"/>
    <n v="16"/>
    <s v="Administración Fiscal"/>
    <n v="0"/>
    <s v="-"/>
    <n v="4"/>
    <s v="BIENES DE USO"/>
    <s v="4.03"/>
    <s v="Maquinaria y equipo"/>
    <s v="4.03.00"/>
    <s v="Maquinaria y equipo"/>
    <s v="4.03.00.00"/>
    <x v="9"/>
    <n v="40246"/>
    <s v="11.2.3.000"/>
    <s v="Inmuebles"/>
    <x v="12"/>
    <x v="12"/>
    <m/>
    <x v="1"/>
    <x v="37"/>
    <n v="12"/>
    <n v="1"/>
    <n v="0"/>
    <n v="1"/>
    <n v="0"/>
    <x v="12"/>
  </r>
  <r>
    <n v="2021"/>
    <x v="37"/>
    <s v="ASIP"/>
    <x v="37"/>
    <s v="Organismos Descentralizados"/>
    <s v="2 - Gastos de capital"/>
    <s v="1 - Inversión real directa"/>
    <x v="4"/>
    <x v="4"/>
    <x v="0"/>
    <x v="0"/>
    <x v="0"/>
    <x v="0"/>
    <x v="1"/>
    <x v="1"/>
    <x v="0"/>
    <x v="0"/>
    <n v="10"/>
    <x v="0"/>
    <n v="16"/>
    <s v="Administración Fiscal"/>
    <n v="0"/>
    <s v="-"/>
    <n v="4"/>
    <s v="BIENES DE USO"/>
    <s v="4.03"/>
    <s v="Maquinaria y equipo"/>
    <s v="4.03.00"/>
    <s v="Maquinaria y equipo"/>
    <s v="4.03.00.00"/>
    <x v="9"/>
    <n v="49100"/>
    <s v="11.6.3.002"/>
    <s v="Impuesto a los Juegos de Azar y Rifas. - 1.75 % ASIP."/>
    <x v="12"/>
    <x v="12"/>
    <m/>
    <x v="1"/>
    <x v="37"/>
    <n v="12"/>
    <n v="1"/>
    <n v="0"/>
    <n v="1"/>
    <n v="0"/>
    <x v="12"/>
  </r>
  <r>
    <n v="2021"/>
    <x v="37"/>
    <s v="ASIP"/>
    <x v="37"/>
    <s v="Organismos Descentralizados"/>
    <s v="2 - Gastos de capital"/>
    <s v="1 - Inversión real directa"/>
    <x v="4"/>
    <x v="4"/>
    <x v="0"/>
    <x v="0"/>
    <x v="0"/>
    <x v="0"/>
    <x v="1"/>
    <x v="1"/>
    <x v="0"/>
    <x v="0"/>
    <n v="10"/>
    <x v="0"/>
    <n v="16"/>
    <s v="Administración Fiscal"/>
    <n v="0"/>
    <s v="-"/>
    <n v="4"/>
    <s v="BIENES DE USO"/>
    <s v="4.03"/>
    <s v="Maquinaria y equipo"/>
    <s v="4.03.00"/>
    <s v="Maquinaria y equipo"/>
    <s v="4.03.00.00"/>
    <x v="9"/>
    <n v="41309"/>
    <s v="12.1.4.000"/>
    <s v="Ley 1476 Pesca"/>
    <x v="12"/>
    <x v="12"/>
    <m/>
    <x v="1"/>
    <x v="37"/>
    <n v="12"/>
    <n v="1"/>
    <n v="0"/>
    <n v="1"/>
    <n v="0"/>
    <x v="12"/>
  </r>
  <r>
    <n v="2021"/>
    <x v="37"/>
    <s v="ASIP"/>
    <x v="37"/>
    <s v="Organismos Descentralizados"/>
    <s v="2 - Gastos de capital"/>
    <s v="1 - Inversión real directa"/>
    <x v="4"/>
    <x v="4"/>
    <x v="0"/>
    <x v="0"/>
    <x v="0"/>
    <x v="0"/>
    <x v="1"/>
    <x v="1"/>
    <x v="0"/>
    <x v="0"/>
    <n v="10"/>
    <x v="0"/>
    <n v="16"/>
    <s v="Administración Fiscal"/>
    <n v="0"/>
    <s v="-"/>
    <n v="4"/>
    <s v="BIENES DE USO"/>
    <s v="4.03"/>
    <s v="Maquinaria y equipo"/>
    <s v="4.03.00"/>
    <s v="Maquinaria y equipo"/>
    <s v="4.03.00.00"/>
    <x v="9"/>
    <n v="147534"/>
    <s v="12.1.3.000"/>
    <s v="Tasa Ambiental"/>
    <x v="12"/>
    <x v="12"/>
    <m/>
    <x v="1"/>
    <x v="37"/>
    <n v="12"/>
    <n v="1"/>
    <n v="0"/>
    <n v="1"/>
    <n v="0"/>
    <x v="12"/>
  </r>
  <r>
    <n v="2021"/>
    <x v="38"/>
    <s v="CPE"/>
    <x v="38"/>
    <s v="Administracion Central"/>
    <s v="1 - Gastos corrientes"/>
    <s v="2 - Gastos de consumo"/>
    <x v="0"/>
    <x v="0"/>
    <x v="0"/>
    <x v="0"/>
    <x v="0"/>
    <x v="0"/>
    <x v="0"/>
    <x v="0"/>
    <x v="0"/>
    <x v="0"/>
    <n v="30"/>
    <x v="2"/>
    <n v="34"/>
    <s v="Educación y cultura"/>
    <n v="0"/>
    <s v="-"/>
    <n v="1"/>
    <s v="GASTOS EN PERSONAL "/>
    <s v="1.01"/>
    <s v="Personal permanente"/>
    <s v="1.01.01"/>
    <s v="Retribuciones del cargo"/>
    <s v="1.01.01.00"/>
    <x v="0"/>
    <n v="522886958"/>
    <s v="00.0.0.999"/>
    <s v="Tesoro Provincial"/>
    <x v="14"/>
    <x v="14"/>
    <m/>
    <x v="0"/>
    <x v="38"/>
    <n v="11"/>
    <n v="1"/>
    <n v="0"/>
    <n v="0"/>
    <n v="0"/>
    <x v="0"/>
  </r>
  <r>
    <n v="2021"/>
    <x v="38"/>
    <s v="CPE"/>
    <x v="38"/>
    <s v="Administracion Central"/>
    <s v="1 - Gastos corrientes"/>
    <s v="2 - Gastos de consumo"/>
    <x v="0"/>
    <x v="0"/>
    <x v="0"/>
    <x v="0"/>
    <x v="0"/>
    <x v="0"/>
    <x v="0"/>
    <x v="0"/>
    <x v="0"/>
    <x v="0"/>
    <n v="30"/>
    <x v="2"/>
    <n v="34"/>
    <s v="Educación y cultura"/>
    <n v="0"/>
    <s v="-"/>
    <n v="1"/>
    <s v="GASTOS EN PERSONAL "/>
    <s v="1.01"/>
    <s v="Personal permanente"/>
    <s v="1.01.04"/>
    <s v="Sueldo anual complementario"/>
    <s v="1.01.04.00"/>
    <x v="1"/>
    <n v="40335937"/>
    <s v="00.0.0.999"/>
    <s v="Tesoro Provincial"/>
    <x v="14"/>
    <x v="14"/>
    <m/>
    <x v="0"/>
    <x v="38"/>
    <n v="11"/>
    <n v="1"/>
    <n v="0"/>
    <n v="0"/>
    <n v="0"/>
    <x v="1"/>
  </r>
  <r>
    <n v="2021"/>
    <x v="38"/>
    <s v="CPE"/>
    <x v="38"/>
    <s v="Administracion Central"/>
    <s v="1 - Gastos corrientes"/>
    <s v="2 - Gastos de consumo"/>
    <x v="1"/>
    <x v="1"/>
    <x v="0"/>
    <x v="0"/>
    <x v="0"/>
    <x v="0"/>
    <x v="0"/>
    <x v="0"/>
    <x v="0"/>
    <x v="0"/>
    <n v="30"/>
    <x v="2"/>
    <n v="34"/>
    <s v="Educación y cultura"/>
    <n v="0"/>
    <s v="-"/>
    <n v="1"/>
    <s v="GASTOS EN PERSONAL "/>
    <s v="1.01"/>
    <s v="Personal permanente"/>
    <s v="1.01.06"/>
    <s v="Contribuciones patronales"/>
    <s v="1.01.06.00"/>
    <x v="2"/>
    <n v="38962050"/>
    <s v="11.7.1.002"/>
    <s v="Otros Tributos de Origen Nacional Ley Nº 23.548 Coparticipac"/>
    <x v="14"/>
    <x v="14"/>
    <m/>
    <x v="0"/>
    <x v="38"/>
    <n v="13"/>
    <n v="1"/>
    <n v="0"/>
    <n v="0"/>
    <n v="0"/>
    <x v="2"/>
  </r>
  <r>
    <n v="2021"/>
    <x v="38"/>
    <s v="CPE"/>
    <x v="38"/>
    <s v="Administracion Central"/>
    <s v="1 - Gastos corrientes"/>
    <s v="2 - Gastos de consumo"/>
    <x v="0"/>
    <x v="0"/>
    <x v="0"/>
    <x v="0"/>
    <x v="0"/>
    <x v="0"/>
    <x v="0"/>
    <x v="0"/>
    <x v="0"/>
    <x v="0"/>
    <n v="30"/>
    <x v="2"/>
    <n v="34"/>
    <s v="Educación y cultura"/>
    <n v="0"/>
    <s v="-"/>
    <n v="1"/>
    <s v="GASTOS EN PERSONAL "/>
    <s v="1.01"/>
    <s v="Personal permanente"/>
    <s v="1.01.06"/>
    <s v="Contribuciones patronales"/>
    <s v="1.01.06.00"/>
    <x v="2"/>
    <n v="113619581"/>
    <s v="00.0.0.999"/>
    <s v="Tesoro Provincial"/>
    <x v="14"/>
    <x v="14"/>
    <m/>
    <x v="0"/>
    <x v="38"/>
    <n v="11"/>
    <n v="1"/>
    <n v="0"/>
    <n v="0"/>
    <n v="0"/>
    <x v="2"/>
  </r>
  <r>
    <n v="2021"/>
    <x v="38"/>
    <s v="CPE"/>
    <x v="38"/>
    <s v="Administracion Central"/>
    <s v="1 - Gastos corrientes"/>
    <s v="2 - Gastos de consumo"/>
    <x v="0"/>
    <x v="0"/>
    <x v="0"/>
    <x v="0"/>
    <x v="0"/>
    <x v="0"/>
    <x v="0"/>
    <x v="0"/>
    <x v="0"/>
    <x v="0"/>
    <n v="30"/>
    <x v="2"/>
    <n v="34"/>
    <s v="Educación y cultura"/>
    <n v="0"/>
    <s v="-"/>
    <n v="1"/>
    <s v="GASTOS EN PERSONAL "/>
    <s v="1.02"/>
    <s v="Personal temporario"/>
    <s v="1.02.01"/>
    <s v="Retribuciones del cargo"/>
    <s v="1.02.01.00"/>
    <x v="0"/>
    <n v="114660427"/>
    <s v="00.0.0.999"/>
    <s v="Tesoro Provincial"/>
    <x v="14"/>
    <x v="14"/>
    <m/>
    <x v="0"/>
    <x v="38"/>
    <n v="11"/>
    <n v="1"/>
    <n v="0"/>
    <n v="0"/>
    <n v="0"/>
    <x v="4"/>
  </r>
  <r>
    <n v="2021"/>
    <x v="38"/>
    <s v="CPE"/>
    <x v="38"/>
    <s v="Administracion Central"/>
    <s v="1 - Gastos corrientes"/>
    <s v="2 - Gastos de consumo"/>
    <x v="0"/>
    <x v="0"/>
    <x v="0"/>
    <x v="0"/>
    <x v="0"/>
    <x v="0"/>
    <x v="0"/>
    <x v="0"/>
    <x v="0"/>
    <x v="0"/>
    <n v="30"/>
    <x v="2"/>
    <n v="34"/>
    <s v="Educación y cultura"/>
    <n v="0"/>
    <s v="-"/>
    <n v="1"/>
    <s v="GASTOS EN PERSONAL "/>
    <s v="1.02"/>
    <s v="Personal temporario"/>
    <s v="1.02.03"/>
    <s v="Sueldo anual complementario"/>
    <s v="1.02.03.00"/>
    <x v="1"/>
    <n v="7545341"/>
    <s v="00.0.0.999"/>
    <s v="Tesoro Provincial"/>
    <x v="14"/>
    <x v="14"/>
    <m/>
    <x v="0"/>
    <x v="38"/>
    <n v="11"/>
    <n v="1"/>
    <n v="0"/>
    <n v="0"/>
    <n v="0"/>
    <x v="5"/>
  </r>
  <r>
    <n v="2021"/>
    <x v="38"/>
    <s v="CPE"/>
    <x v="38"/>
    <s v="Administracion Central"/>
    <s v="1 - Gastos corrientes"/>
    <s v="2 - Gastos de consumo"/>
    <x v="0"/>
    <x v="0"/>
    <x v="0"/>
    <x v="0"/>
    <x v="0"/>
    <x v="0"/>
    <x v="0"/>
    <x v="0"/>
    <x v="0"/>
    <x v="0"/>
    <n v="30"/>
    <x v="2"/>
    <n v="34"/>
    <s v="Educación y cultura"/>
    <n v="0"/>
    <s v="-"/>
    <n v="1"/>
    <s v="GASTOS EN PERSONAL "/>
    <s v="1.02"/>
    <s v="Personal temporario"/>
    <s v="1.02.05"/>
    <s v="Contribuciones patronales"/>
    <s v="1.02.05.00"/>
    <x v="2"/>
    <n v="25948103"/>
    <s v="00.0.0.999"/>
    <s v="Tesoro Provincial"/>
    <x v="14"/>
    <x v="14"/>
    <m/>
    <x v="0"/>
    <x v="38"/>
    <n v="11"/>
    <n v="1"/>
    <n v="0"/>
    <n v="0"/>
    <n v="0"/>
    <x v="6"/>
  </r>
  <r>
    <n v="2021"/>
    <x v="38"/>
    <s v="CPE"/>
    <x v="38"/>
    <s v="Administracion Central"/>
    <s v="1 - Gastos corrientes"/>
    <s v="2 - Gastos de consumo"/>
    <x v="0"/>
    <x v="0"/>
    <x v="0"/>
    <x v="0"/>
    <x v="0"/>
    <x v="0"/>
    <x v="0"/>
    <x v="0"/>
    <x v="0"/>
    <x v="0"/>
    <n v="30"/>
    <x v="2"/>
    <n v="34"/>
    <s v="Educación y cultura"/>
    <n v="0"/>
    <s v="-"/>
    <n v="1"/>
    <s v="GASTOS EN PERSONAL "/>
    <s v="1.04"/>
    <s v="Asignaciones familiares"/>
    <s v="1.04.00"/>
    <s v="Asignaciones familiares"/>
    <s v="1.04.00.00"/>
    <x v="4"/>
    <n v="26478805"/>
    <s v="00.0.0.999"/>
    <s v="Tesoro Provincial"/>
    <x v="14"/>
    <x v="14"/>
    <m/>
    <x v="0"/>
    <x v="38"/>
    <n v="11"/>
    <n v="1"/>
    <n v="0"/>
    <n v="0"/>
    <n v="0"/>
    <x v="7"/>
  </r>
  <r>
    <n v="2021"/>
    <x v="38"/>
    <s v="CPE"/>
    <x v="38"/>
    <s v="Administracion Central"/>
    <s v="1 - Gastos corrientes"/>
    <s v="2 - Gastos de consumo"/>
    <x v="0"/>
    <x v="0"/>
    <x v="0"/>
    <x v="0"/>
    <x v="0"/>
    <x v="0"/>
    <x v="0"/>
    <x v="0"/>
    <x v="0"/>
    <x v="0"/>
    <n v="30"/>
    <x v="2"/>
    <n v="34"/>
    <s v="Educación y cultura"/>
    <n v="0"/>
    <s v="-"/>
    <n v="1"/>
    <s v="GASTOS EN PERSONAL "/>
    <s v="1.05"/>
    <s v="Asistencia social al personal"/>
    <s v="1.05.09"/>
    <s v="Otras asistencias sociales al personal"/>
    <s v="1.05.09.00"/>
    <x v="5"/>
    <n v="16952068"/>
    <s v="00.0.0.999"/>
    <s v="Tesoro Provincial"/>
    <x v="14"/>
    <x v="14"/>
    <m/>
    <x v="0"/>
    <x v="38"/>
    <n v="11"/>
    <n v="1"/>
    <n v="0"/>
    <n v="0"/>
    <n v="0"/>
    <x v="8"/>
  </r>
  <r>
    <n v="2021"/>
    <x v="38"/>
    <s v="CPE"/>
    <x v="38"/>
    <s v="Administracion Central"/>
    <s v="1 - Gastos corrientes"/>
    <s v="2 - Gastos de consumo"/>
    <x v="0"/>
    <x v="0"/>
    <x v="0"/>
    <x v="0"/>
    <x v="0"/>
    <x v="0"/>
    <x v="0"/>
    <x v="0"/>
    <x v="0"/>
    <x v="0"/>
    <n v="30"/>
    <x v="2"/>
    <n v="34"/>
    <s v="Educación y cultura"/>
    <n v="0"/>
    <s v="-"/>
    <n v="2"/>
    <s v="BIENES DE CONSUMO"/>
    <s v="2.00"/>
    <s v="BIENES DE CONSUMO"/>
    <s v="2.00.00"/>
    <s v="BIENES DE CONSUMO"/>
    <s v="2.00.00.00"/>
    <x v="7"/>
    <n v="75810735"/>
    <s v="00.0.0.999"/>
    <s v="Tesoro Provincial"/>
    <x v="14"/>
    <x v="14"/>
    <m/>
    <x v="0"/>
    <x v="38"/>
    <n v="11"/>
    <n v="1"/>
    <n v="0"/>
    <n v="0"/>
    <n v="0"/>
    <x v="10"/>
  </r>
  <r>
    <n v="2021"/>
    <x v="38"/>
    <s v="CPE"/>
    <x v="38"/>
    <s v="Administracion Central"/>
    <s v="1 - Gastos corrientes"/>
    <s v="2 - Gastos de consumo"/>
    <x v="0"/>
    <x v="0"/>
    <x v="0"/>
    <x v="0"/>
    <x v="0"/>
    <x v="0"/>
    <x v="0"/>
    <x v="0"/>
    <x v="0"/>
    <x v="0"/>
    <n v="30"/>
    <x v="2"/>
    <n v="34"/>
    <s v="Educación y cultura"/>
    <n v="0"/>
    <s v="-"/>
    <n v="3"/>
    <s v="SERVICIOS NO PERSONALES"/>
    <s v="3.00"/>
    <s v="SERVICIOS NO PERSONALES"/>
    <s v="3.00.00"/>
    <s v="SERVICIOS NO PERSONALES"/>
    <s v="3.00.00.00"/>
    <x v="8"/>
    <n v="109815750"/>
    <s v="00.0.0.999"/>
    <s v="Tesoro Provincial"/>
    <x v="14"/>
    <x v="14"/>
    <m/>
    <x v="0"/>
    <x v="38"/>
    <n v="11"/>
    <n v="1"/>
    <n v="0"/>
    <n v="0"/>
    <n v="0"/>
    <x v="11"/>
  </r>
  <r>
    <n v="2021"/>
    <x v="38"/>
    <s v="CPE"/>
    <x v="38"/>
    <s v="Administracion Central"/>
    <s v="1 - Gastos corrientes"/>
    <s v="2 - Gastos de consumo"/>
    <x v="1"/>
    <x v="1"/>
    <x v="0"/>
    <x v="0"/>
    <x v="0"/>
    <x v="0"/>
    <x v="0"/>
    <x v="0"/>
    <x v="0"/>
    <x v="0"/>
    <n v="30"/>
    <x v="2"/>
    <n v="34"/>
    <s v="Educación y cultura"/>
    <n v="0"/>
    <s v="-"/>
    <n v="3"/>
    <s v="SERVICIOS NO PERSONALES"/>
    <s v="3.00"/>
    <s v="SERVICIOS NO PERSONALES"/>
    <s v="3.00.00"/>
    <s v="SERVICIOS NO PERSONALES"/>
    <s v="3.00.00.00"/>
    <x v="8"/>
    <n v="10851000"/>
    <s v="11.7.1.002"/>
    <s v="Otros Tributos de Origen Nacional Ley Nº 23.548 Coparticipac"/>
    <x v="14"/>
    <x v="14"/>
    <m/>
    <x v="0"/>
    <x v="38"/>
    <n v="13"/>
    <n v="1"/>
    <n v="0"/>
    <n v="0"/>
    <n v="0"/>
    <x v="11"/>
  </r>
  <r>
    <n v="2021"/>
    <x v="38"/>
    <s v="CPE"/>
    <x v="38"/>
    <s v="Administracion Central"/>
    <s v="2 - Gastos de capital"/>
    <s v="1 - Inversión real directa"/>
    <x v="0"/>
    <x v="0"/>
    <x v="0"/>
    <x v="0"/>
    <x v="0"/>
    <x v="0"/>
    <x v="1"/>
    <x v="1"/>
    <x v="0"/>
    <x v="0"/>
    <n v="30"/>
    <x v="2"/>
    <n v="34"/>
    <s v="Educación y cultura"/>
    <n v="0"/>
    <s v="-"/>
    <n v="4"/>
    <s v="BIENES DE USO"/>
    <s v="4.03"/>
    <s v="Maquinaria y equipo"/>
    <s v="4.03.00"/>
    <s v="Maquinaria y equipo"/>
    <s v="4.03.00.00"/>
    <x v="9"/>
    <n v="25366499"/>
    <s v="00.0.0.999"/>
    <s v="Tesoro Provincial"/>
    <x v="14"/>
    <x v="14"/>
    <m/>
    <x v="1"/>
    <x v="38"/>
    <n v="11"/>
    <n v="1"/>
    <n v="0"/>
    <n v="1"/>
    <n v="0"/>
    <x v="12"/>
  </r>
  <r>
    <n v="2021"/>
    <x v="38"/>
    <s v="CPE"/>
    <x v="38"/>
    <s v="Administracion Central"/>
    <s v="2 - Gastos de capital"/>
    <s v="1 - Inversión real directa"/>
    <x v="1"/>
    <x v="1"/>
    <x v="0"/>
    <x v="0"/>
    <x v="0"/>
    <x v="0"/>
    <x v="1"/>
    <x v="1"/>
    <x v="0"/>
    <x v="0"/>
    <n v="30"/>
    <x v="2"/>
    <n v="34"/>
    <s v="Educación y cultura"/>
    <n v="0"/>
    <s v="-"/>
    <n v="4"/>
    <s v="BIENES DE USO"/>
    <s v="4.03"/>
    <s v="Maquinaria y equipo"/>
    <s v="4.03.00"/>
    <s v="Maquinaria y equipo"/>
    <s v="4.03.00.00"/>
    <x v="9"/>
    <n v="438750000"/>
    <s v="11.7.1.002"/>
    <s v="Otros Tributos de Origen Nacional Ley Nº 23.548 Coparticipac"/>
    <x v="14"/>
    <x v="14"/>
    <m/>
    <x v="1"/>
    <x v="38"/>
    <n v="13"/>
    <n v="1"/>
    <n v="0"/>
    <n v="1"/>
    <n v="0"/>
    <x v="12"/>
  </r>
  <r>
    <n v="2021"/>
    <x v="38"/>
    <s v="CPE"/>
    <x v="38"/>
    <s v="Administracion Central"/>
    <s v="1 - Gastos corrientes"/>
    <s v="2 - Gastos de consumo"/>
    <x v="0"/>
    <x v="0"/>
    <x v="11"/>
    <x v="90"/>
    <x v="0"/>
    <x v="0"/>
    <x v="0"/>
    <x v="0"/>
    <x v="0"/>
    <x v="0"/>
    <n v="30"/>
    <x v="2"/>
    <n v="34"/>
    <s v="Educación y cultura"/>
    <n v="0"/>
    <s v="-"/>
    <n v="1"/>
    <s v="GASTOS EN PERSONAL "/>
    <s v="1.01"/>
    <s v="Personal permanente"/>
    <s v="1.01.01"/>
    <s v="Retribuciones del cargo"/>
    <s v="1.01.01.00"/>
    <x v="0"/>
    <n v="1021126856"/>
    <s v="00.0.0.999"/>
    <s v="Tesoro Provincial"/>
    <x v="14"/>
    <x v="14"/>
    <m/>
    <x v="19"/>
    <x v="38"/>
    <n v="11"/>
    <n v="16"/>
    <n v="0"/>
    <n v="0"/>
    <n v="0"/>
    <x v="0"/>
  </r>
  <r>
    <n v="2021"/>
    <x v="38"/>
    <s v="CPE"/>
    <x v="38"/>
    <s v="Administracion Central"/>
    <s v="1 - Gastos corrientes"/>
    <s v="2 - Gastos de consumo"/>
    <x v="1"/>
    <x v="1"/>
    <x v="11"/>
    <x v="90"/>
    <x v="0"/>
    <x v="0"/>
    <x v="0"/>
    <x v="0"/>
    <x v="0"/>
    <x v="0"/>
    <n v="30"/>
    <x v="2"/>
    <n v="34"/>
    <s v="Educación y cultura"/>
    <n v="0"/>
    <s v="-"/>
    <n v="1"/>
    <s v="GASTOS EN PERSONAL "/>
    <s v="1.01"/>
    <s v="Personal permanente"/>
    <s v="1.01.01"/>
    <s v="Retribuciones del cargo"/>
    <s v="1.01.01.00"/>
    <x v="0"/>
    <n v="285727316"/>
    <s v="11.7.1.002"/>
    <s v="Otros Tributos de Origen Nacional Ley Nº 23.548 Coparticipac"/>
    <x v="14"/>
    <x v="14"/>
    <m/>
    <x v="19"/>
    <x v="38"/>
    <n v="13"/>
    <n v="16"/>
    <n v="0"/>
    <n v="0"/>
    <n v="0"/>
    <x v="0"/>
  </r>
  <r>
    <n v="2021"/>
    <x v="38"/>
    <s v="CPE"/>
    <x v="38"/>
    <s v="Administracion Central"/>
    <s v="1 - Gastos corrientes"/>
    <s v="2 - Gastos de consumo"/>
    <x v="0"/>
    <x v="0"/>
    <x v="11"/>
    <x v="90"/>
    <x v="0"/>
    <x v="0"/>
    <x v="0"/>
    <x v="0"/>
    <x v="0"/>
    <x v="0"/>
    <n v="30"/>
    <x v="2"/>
    <n v="34"/>
    <s v="Educación y cultura"/>
    <n v="0"/>
    <s v="-"/>
    <n v="1"/>
    <s v="GASTOS EN PERSONAL "/>
    <s v="1.01"/>
    <s v="Personal permanente"/>
    <s v="1.01.04"/>
    <s v="Sueldo anual complementario"/>
    <s v="1.01.04.00"/>
    <x v="1"/>
    <n v="50412847"/>
    <s v="00.0.0.999"/>
    <s v="Tesoro Provincial"/>
    <x v="14"/>
    <x v="14"/>
    <m/>
    <x v="19"/>
    <x v="38"/>
    <n v="11"/>
    <n v="16"/>
    <n v="0"/>
    <n v="0"/>
    <n v="0"/>
    <x v="1"/>
  </r>
  <r>
    <n v="2021"/>
    <x v="38"/>
    <s v="CPE"/>
    <x v="38"/>
    <s v="Administracion Central"/>
    <s v="1 - Gastos corrientes"/>
    <s v="2 - Gastos de consumo"/>
    <x v="0"/>
    <x v="0"/>
    <x v="11"/>
    <x v="90"/>
    <x v="0"/>
    <x v="0"/>
    <x v="0"/>
    <x v="0"/>
    <x v="0"/>
    <x v="0"/>
    <n v="30"/>
    <x v="2"/>
    <n v="34"/>
    <s v="Educación y cultura"/>
    <n v="0"/>
    <s v="-"/>
    <n v="1"/>
    <s v="GASTOS EN PERSONAL "/>
    <s v="1.01"/>
    <s v="Personal permanente"/>
    <s v="1.01.06"/>
    <s v="Contribuciones patronales"/>
    <s v="1.01.06.00"/>
    <x v="2"/>
    <n v="297636911"/>
    <s v="00.0.0.999"/>
    <s v="Tesoro Provincial"/>
    <x v="14"/>
    <x v="14"/>
    <m/>
    <x v="19"/>
    <x v="38"/>
    <n v="11"/>
    <n v="16"/>
    <n v="0"/>
    <n v="0"/>
    <n v="0"/>
    <x v="2"/>
  </r>
  <r>
    <n v="2021"/>
    <x v="38"/>
    <s v="CPE"/>
    <x v="38"/>
    <s v="Administracion Central"/>
    <s v="1 - Gastos corrientes"/>
    <s v="2 - Gastos de consumo"/>
    <x v="1"/>
    <x v="1"/>
    <x v="11"/>
    <x v="90"/>
    <x v="0"/>
    <x v="0"/>
    <x v="0"/>
    <x v="0"/>
    <x v="0"/>
    <x v="0"/>
    <n v="30"/>
    <x v="2"/>
    <n v="34"/>
    <s v="Educación y cultura"/>
    <n v="0"/>
    <s v="-"/>
    <n v="1"/>
    <s v="GASTOS EN PERSONAL "/>
    <s v="1.01"/>
    <s v="Personal permanente"/>
    <s v="1.01.06"/>
    <s v="Contribuciones patronales"/>
    <s v="1.01.06.00"/>
    <x v="2"/>
    <n v="14953992"/>
    <s v="11.7.1.002"/>
    <s v="Otros Tributos de Origen Nacional Ley Nº 23.548 Coparticipac"/>
    <x v="14"/>
    <x v="14"/>
    <m/>
    <x v="19"/>
    <x v="38"/>
    <n v="13"/>
    <n v="16"/>
    <n v="0"/>
    <n v="0"/>
    <n v="0"/>
    <x v="2"/>
  </r>
  <r>
    <n v="2021"/>
    <x v="38"/>
    <s v="CPE"/>
    <x v="38"/>
    <s v="Administracion Central"/>
    <s v="1 - Gastos corrientes"/>
    <s v="2 - Gastos de consumo"/>
    <x v="0"/>
    <x v="0"/>
    <x v="11"/>
    <x v="90"/>
    <x v="0"/>
    <x v="0"/>
    <x v="0"/>
    <x v="0"/>
    <x v="0"/>
    <x v="0"/>
    <n v="30"/>
    <x v="2"/>
    <n v="34"/>
    <s v="Educación y cultura"/>
    <n v="0"/>
    <s v="-"/>
    <n v="1"/>
    <s v="GASTOS EN PERSONAL "/>
    <s v="1.02"/>
    <s v="Personal temporario"/>
    <s v="1.02.01"/>
    <s v="Retribuciones del cargo"/>
    <s v="1.02.01.00"/>
    <x v="0"/>
    <n v="91942811"/>
    <s v="00.0.0.999"/>
    <s v="Tesoro Provincial"/>
    <x v="14"/>
    <x v="14"/>
    <m/>
    <x v="19"/>
    <x v="38"/>
    <n v="11"/>
    <n v="16"/>
    <n v="0"/>
    <n v="0"/>
    <n v="0"/>
    <x v="4"/>
  </r>
  <r>
    <n v="2021"/>
    <x v="38"/>
    <s v="CPE"/>
    <x v="38"/>
    <s v="Administracion Central"/>
    <s v="1 - Gastos corrientes"/>
    <s v="2 - Gastos de consumo"/>
    <x v="0"/>
    <x v="0"/>
    <x v="11"/>
    <x v="90"/>
    <x v="0"/>
    <x v="0"/>
    <x v="0"/>
    <x v="0"/>
    <x v="0"/>
    <x v="0"/>
    <n v="30"/>
    <x v="2"/>
    <n v="34"/>
    <s v="Educación y cultura"/>
    <n v="0"/>
    <s v="-"/>
    <n v="1"/>
    <s v="GASTOS EN PERSONAL "/>
    <s v="1.02"/>
    <s v="Personal temporario"/>
    <s v="1.02.03"/>
    <s v="Sueldo anual complementario"/>
    <s v="1.02.03.00"/>
    <x v="1"/>
    <n v="4807995"/>
    <s v="00.0.0.999"/>
    <s v="Tesoro Provincial"/>
    <x v="14"/>
    <x v="14"/>
    <m/>
    <x v="19"/>
    <x v="38"/>
    <n v="11"/>
    <n v="16"/>
    <n v="0"/>
    <n v="0"/>
    <n v="0"/>
    <x v="5"/>
  </r>
  <r>
    <n v="2021"/>
    <x v="38"/>
    <s v="CPE"/>
    <x v="38"/>
    <s v="Administracion Central"/>
    <s v="1 - Gastos corrientes"/>
    <s v="2 - Gastos de consumo"/>
    <x v="0"/>
    <x v="0"/>
    <x v="11"/>
    <x v="90"/>
    <x v="0"/>
    <x v="0"/>
    <x v="0"/>
    <x v="0"/>
    <x v="0"/>
    <x v="0"/>
    <n v="30"/>
    <x v="2"/>
    <n v="34"/>
    <s v="Educación y cultura"/>
    <n v="0"/>
    <s v="-"/>
    <n v="1"/>
    <s v="GASTOS EN PERSONAL "/>
    <s v="1.02"/>
    <s v="Personal temporario"/>
    <s v="1.02.05"/>
    <s v="Contribuciones patronales"/>
    <s v="1.02.05.00"/>
    <x v="2"/>
    <n v="20814616"/>
    <s v="00.0.0.999"/>
    <s v="Tesoro Provincial"/>
    <x v="14"/>
    <x v="14"/>
    <m/>
    <x v="19"/>
    <x v="38"/>
    <n v="11"/>
    <n v="16"/>
    <n v="0"/>
    <n v="0"/>
    <n v="0"/>
    <x v="6"/>
  </r>
  <r>
    <n v="2021"/>
    <x v="38"/>
    <s v="CPE"/>
    <x v="38"/>
    <s v="Administracion Central"/>
    <s v="1 - Gastos corrientes"/>
    <s v="2 - Gastos de consumo"/>
    <x v="1"/>
    <x v="1"/>
    <x v="11"/>
    <x v="90"/>
    <x v="0"/>
    <x v="0"/>
    <x v="0"/>
    <x v="0"/>
    <x v="0"/>
    <x v="0"/>
    <n v="30"/>
    <x v="2"/>
    <n v="34"/>
    <s v="Educación y cultura"/>
    <n v="0"/>
    <s v="-"/>
    <n v="1"/>
    <s v="GASTOS EN PERSONAL "/>
    <s v="1.04"/>
    <s v="Asignaciones familiares"/>
    <s v="1.04.00"/>
    <s v="Asignaciones familiares"/>
    <s v="1.04.00.00"/>
    <x v="4"/>
    <n v="121232"/>
    <s v="11.7.1.002"/>
    <s v="Otros Tributos de Origen Nacional Ley Nº 23.548 Coparticipac"/>
    <x v="14"/>
    <x v="14"/>
    <m/>
    <x v="19"/>
    <x v="38"/>
    <n v="13"/>
    <n v="16"/>
    <n v="0"/>
    <n v="0"/>
    <n v="0"/>
    <x v="7"/>
  </r>
  <r>
    <n v="2021"/>
    <x v="38"/>
    <s v="CPE"/>
    <x v="38"/>
    <s v="Administracion Central"/>
    <s v="1 - Gastos corrientes"/>
    <s v="2 - Gastos de consumo"/>
    <x v="0"/>
    <x v="0"/>
    <x v="11"/>
    <x v="90"/>
    <x v="0"/>
    <x v="0"/>
    <x v="0"/>
    <x v="0"/>
    <x v="0"/>
    <x v="0"/>
    <n v="30"/>
    <x v="2"/>
    <n v="34"/>
    <s v="Educación y cultura"/>
    <n v="0"/>
    <s v="-"/>
    <n v="1"/>
    <s v="GASTOS EN PERSONAL "/>
    <s v="1.04"/>
    <s v="Asignaciones familiares"/>
    <s v="1.04.00"/>
    <s v="Asignaciones familiares"/>
    <s v="1.04.00.00"/>
    <x v="4"/>
    <n v="46861449"/>
    <s v="00.0.0.999"/>
    <s v="Tesoro Provincial"/>
    <x v="14"/>
    <x v="14"/>
    <m/>
    <x v="19"/>
    <x v="38"/>
    <n v="11"/>
    <n v="16"/>
    <n v="0"/>
    <n v="0"/>
    <n v="0"/>
    <x v="7"/>
  </r>
  <r>
    <n v="2021"/>
    <x v="38"/>
    <s v="CPE"/>
    <x v="38"/>
    <s v="Administracion Central"/>
    <s v="1 - Gastos corrientes"/>
    <s v="2 - Gastos de consumo"/>
    <x v="0"/>
    <x v="0"/>
    <x v="11"/>
    <x v="90"/>
    <x v="0"/>
    <x v="0"/>
    <x v="0"/>
    <x v="0"/>
    <x v="0"/>
    <x v="0"/>
    <n v="30"/>
    <x v="2"/>
    <n v="34"/>
    <s v="Educación y cultura"/>
    <n v="0"/>
    <s v="-"/>
    <n v="2"/>
    <s v="BIENES DE CONSUMO"/>
    <s v="2.00"/>
    <s v="BIENES DE CONSUMO"/>
    <s v="2.00.00"/>
    <s v="BIENES DE CONSUMO"/>
    <s v="2.00.00.00"/>
    <x v="7"/>
    <n v="31110750"/>
    <s v="00.0.0.999"/>
    <s v="Tesoro Provincial"/>
    <x v="14"/>
    <x v="14"/>
    <m/>
    <x v="19"/>
    <x v="38"/>
    <n v="11"/>
    <n v="16"/>
    <n v="0"/>
    <n v="0"/>
    <n v="0"/>
    <x v="10"/>
  </r>
  <r>
    <n v="2021"/>
    <x v="38"/>
    <s v="CPE"/>
    <x v="38"/>
    <s v="Administracion Central"/>
    <s v="1 - Gastos corrientes"/>
    <s v="2 - Gastos de consumo"/>
    <x v="1"/>
    <x v="1"/>
    <x v="11"/>
    <x v="90"/>
    <x v="0"/>
    <x v="0"/>
    <x v="0"/>
    <x v="0"/>
    <x v="0"/>
    <x v="0"/>
    <n v="30"/>
    <x v="2"/>
    <n v="34"/>
    <s v="Educación y cultura"/>
    <n v="0"/>
    <s v="-"/>
    <n v="2"/>
    <s v="BIENES DE CONSUMO"/>
    <s v="2.00"/>
    <s v="BIENES DE CONSUMO"/>
    <s v="2.00.00"/>
    <s v="BIENES DE CONSUMO"/>
    <s v="2.00.00.00"/>
    <x v="7"/>
    <n v="10851000"/>
    <s v="11.7.1.002"/>
    <s v="Otros Tributos de Origen Nacional Ley Nº 23.548 Coparticipac"/>
    <x v="14"/>
    <x v="14"/>
    <m/>
    <x v="19"/>
    <x v="38"/>
    <n v="13"/>
    <n v="16"/>
    <n v="0"/>
    <n v="0"/>
    <n v="0"/>
    <x v="10"/>
  </r>
  <r>
    <n v="2021"/>
    <x v="38"/>
    <s v="CPE"/>
    <x v="38"/>
    <s v="Administracion Central"/>
    <s v="1 - Gastos corrientes"/>
    <s v="2 - Gastos de consumo"/>
    <x v="1"/>
    <x v="1"/>
    <x v="11"/>
    <x v="90"/>
    <x v="0"/>
    <x v="0"/>
    <x v="0"/>
    <x v="0"/>
    <x v="0"/>
    <x v="0"/>
    <n v="30"/>
    <x v="2"/>
    <n v="34"/>
    <s v="Educación y cultura"/>
    <n v="0"/>
    <s v="-"/>
    <n v="3"/>
    <s v="SERVICIOS NO PERSONALES"/>
    <s v="3.00"/>
    <s v="SERVICIOS NO PERSONALES"/>
    <s v="3.00.00"/>
    <s v="SERVICIOS NO PERSONALES"/>
    <s v="3.00.00.00"/>
    <x v="8"/>
    <n v="20243687"/>
    <s v="11.7.1.002"/>
    <s v="Otros Tributos de Origen Nacional Ley Nº 23.548 Coparticipac"/>
    <x v="14"/>
    <x v="14"/>
    <m/>
    <x v="19"/>
    <x v="38"/>
    <n v="13"/>
    <n v="16"/>
    <n v="0"/>
    <n v="0"/>
    <n v="0"/>
    <x v="11"/>
  </r>
  <r>
    <n v="2021"/>
    <x v="38"/>
    <s v="CPE"/>
    <x v="38"/>
    <s v="Administracion Central"/>
    <s v="1 - Gastos corrientes"/>
    <s v="2 - Gastos de consumo"/>
    <x v="0"/>
    <x v="0"/>
    <x v="11"/>
    <x v="90"/>
    <x v="0"/>
    <x v="0"/>
    <x v="0"/>
    <x v="0"/>
    <x v="0"/>
    <x v="0"/>
    <n v="30"/>
    <x v="2"/>
    <n v="34"/>
    <s v="Educación y cultura"/>
    <n v="0"/>
    <s v="-"/>
    <n v="3"/>
    <s v="SERVICIOS NO PERSONALES"/>
    <s v="3.00"/>
    <s v="SERVICIOS NO PERSONALES"/>
    <s v="3.00.00"/>
    <s v="SERVICIOS NO PERSONALES"/>
    <s v="3.00.00.00"/>
    <x v="8"/>
    <n v="130747500"/>
    <s v="00.0.0.999"/>
    <s v="Tesoro Provincial"/>
    <x v="14"/>
    <x v="14"/>
    <m/>
    <x v="19"/>
    <x v="38"/>
    <n v="11"/>
    <n v="16"/>
    <n v="0"/>
    <n v="0"/>
    <n v="0"/>
    <x v="11"/>
  </r>
  <r>
    <n v="2021"/>
    <x v="38"/>
    <s v="CPE"/>
    <x v="38"/>
    <s v="Administracion Central"/>
    <s v="2 - Gastos de capital"/>
    <s v="1 - Inversión real directa"/>
    <x v="0"/>
    <x v="0"/>
    <x v="11"/>
    <x v="90"/>
    <x v="0"/>
    <x v="0"/>
    <x v="1"/>
    <x v="1"/>
    <x v="0"/>
    <x v="0"/>
    <n v="30"/>
    <x v="2"/>
    <n v="34"/>
    <s v="Educación y cultura"/>
    <n v="0"/>
    <s v="-"/>
    <n v="4"/>
    <s v="BIENES DE USO"/>
    <s v="4.03"/>
    <s v="Maquinaria y equipo"/>
    <s v="4.03.00"/>
    <s v="Maquinaria y equipo"/>
    <s v="4.03.00.00"/>
    <x v="9"/>
    <n v="5116500"/>
    <s v="00.0.0.999"/>
    <s v="Tesoro Provincial"/>
    <x v="14"/>
    <x v="14"/>
    <m/>
    <x v="55"/>
    <x v="38"/>
    <n v="11"/>
    <n v="16"/>
    <n v="0"/>
    <n v="1"/>
    <n v="0"/>
    <x v="12"/>
  </r>
  <r>
    <n v="2021"/>
    <x v="38"/>
    <s v="CPE"/>
    <x v="38"/>
    <s v="Administracion Central"/>
    <s v="1 - Gastos corrientes"/>
    <s v="7 - Transferencias corrientes"/>
    <x v="0"/>
    <x v="0"/>
    <x v="11"/>
    <x v="90"/>
    <x v="0"/>
    <x v="0"/>
    <x v="0"/>
    <x v="0"/>
    <x v="0"/>
    <x v="0"/>
    <n v="30"/>
    <x v="2"/>
    <n v="34"/>
    <s v="Educación y cultura"/>
    <n v="0"/>
    <s v="-"/>
    <n v="5"/>
    <s v="TRANSFERENCIAS"/>
    <s v="5.01"/>
    <s v="Transferencias al sector privado para financiar gastos corrientes"/>
    <s v="5.01.05"/>
    <s v="Transferencias a instituciones de enseñanza"/>
    <s v="5.01.05.01"/>
    <x v="84"/>
    <n v="194349236"/>
    <s v="00.0.0.999"/>
    <s v="Tesoro Provincial"/>
    <x v="14"/>
    <x v="14"/>
    <m/>
    <x v="19"/>
    <x v="38"/>
    <n v="11"/>
    <n v="16"/>
    <n v="0"/>
    <n v="0"/>
    <n v="0"/>
    <x v="93"/>
  </r>
  <r>
    <n v="2021"/>
    <x v="38"/>
    <s v="CPE"/>
    <x v="38"/>
    <s v="Administracion Central"/>
    <s v="1 - Gastos corrientes"/>
    <s v="2 - Gastos de consumo"/>
    <x v="1"/>
    <x v="1"/>
    <x v="12"/>
    <x v="91"/>
    <x v="0"/>
    <x v="0"/>
    <x v="0"/>
    <x v="0"/>
    <x v="0"/>
    <x v="0"/>
    <n v="30"/>
    <x v="2"/>
    <n v="34"/>
    <s v="Educación y cultura"/>
    <n v="0"/>
    <s v="-"/>
    <n v="1"/>
    <s v="GASTOS EN PERSONAL "/>
    <s v="1.01"/>
    <s v="Personal permanente"/>
    <s v="1.01.01"/>
    <s v="Retribuciones del cargo"/>
    <s v="1.01.01.00"/>
    <x v="0"/>
    <n v="843402549"/>
    <s v="11.7.1.002"/>
    <s v="Otros Tributos de Origen Nacional Ley Nº 23.548 Coparticipac"/>
    <x v="14"/>
    <x v="14"/>
    <m/>
    <x v="20"/>
    <x v="38"/>
    <n v="13"/>
    <n v="17"/>
    <n v="0"/>
    <n v="0"/>
    <n v="0"/>
    <x v="0"/>
  </r>
  <r>
    <n v="2021"/>
    <x v="38"/>
    <s v="CPE"/>
    <x v="38"/>
    <s v="Administracion Central"/>
    <s v="1 - Gastos corrientes"/>
    <s v="2 - Gastos de consumo"/>
    <x v="0"/>
    <x v="0"/>
    <x v="12"/>
    <x v="91"/>
    <x v="0"/>
    <x v="0"/>
    <x v="0"/>
    <x v="0"/>
    <x v="0"/>
    <x v="0"/>
    <n v="30"/>
    <x v="2"/>
    <n v="34"/>
    <s v="Educación y cultura"/>
    <n v="0"/>
    <s v="-"/>
    <n v="1"/>
    <s v="GASTOS EN PERSONAL "/>
    <s v="1.01"/>
    <s v="Personal permanente"/>
    <s v="1.01.01"/>
    <s v="Retribuciones del cargo"/>
    <s v="1.01.01.00"/>
    <x v="0"/>
    <n v="2511929134"/>
    <s v="00.0.0.999"/>
    <s v="Tesoro Provincial"/>
    <x v="14"/>
    <x v="14"/>
    <m/>
    <x v="20"/>
    <x v="38"/>
    <n v="11"/>
    <n v="17"/>
    <n v="0"/>
    <n v="0"/>
    <n v="0"/>
    <x v="0"/>
  </r>
  <r>
    <n v="2021"/>
    <x v="38"/>
    <s v="CPE"/>
    <x v="38"/>
    <s v="Administracion Central"/>
    <s v="1 - Gastos corrientes"/>
    <s v="2 - Gastos de consumo"/>
    <x v="0"/>
    <x v="0"/>
    <x v="12"/>
    <x v="91"/>
    <x v="0"/>
    <x v="0"/>
    <x v="0"/>
    <x v="0"/>
    <x v="0"/>
    <x v="0"/>
    <n v="30"/>
    <x v="2"/>
    <n v="34"/>
    <s v="Educación y cultura"/>
    <n v="0"/>
    <s v="-"/>
    <n v="1"/>
    <s v="GASTOS EN PERSONAL "/>
    <s v="1.01"/>
    <s v="Personal permanente"/>
    <s v="1.01.04"/>
    <s v="Sueldo anual complementario"/>
    <s v="1.01.04.00"/>
    <x v="1"/>
    <n v="139484678"/>
    <s v="00.0.0.999"/>
    <s v="Tesoro Provincial"/>
    <x v="14"/>
    <x v="14"/>
    <m/>
    <x v="20"/>
    <x v="38"/>
    <n v="11"/>
    <n v="17"/>
    <n v="0"/>
    <n v="0"/>
    <n v="0"/>
    <x v="1"/>
  </r>
  <r>
    <n v="2021"/>
    <x v="38"/>
    <s v="CPE"/>
    <x v="38"/>
    <s v="Administracion Central"/>
    <s v="1 - Gastos corrientes"/>
    <s v="2 - Gastos de consumo"/>
    <x v="0"/>
    <x v="0"/>
    <x v="12"/>
    <x v="91"/>
    <x v="0"/>
    <x v="0"/>
    <x v="0"/>
    <x v="0"/>
    <x v="0"/>
    <x v="0"/>
    <n v="30"/>
    <x v="2"/>
    <n v="34"/>
    <s v="Educación y cultura"/>
    <n v="0"/>
    <s v="-"/>
    <n v="1"/>
    <s v="GASTOS EN PERSONAL "/>
    <s v="1.01"/>
    <s v="Personal permanente"/>
    <s v="1.01.06"/>
    <s v="Contribuciones patronales"/>
    <s v="1.01.06.00"/>
    <x v="2"/>
    <n v="722066300"/>
    <s v="00.0.0.999"/>
    <s v="Tesoro Provincial"/>
    <x v="14"/>
    <x v="14"/>
    <m/>
    <x v="20"/>
    <x v="38"/>
    <n v="11"/>
    <n v="17"/>
    <n v="0"/>
    <n v="0"/>
    <n v="0"/>
    <x v="2"/>
  </r>
  <r>
    <n v="2021"/>
    <x v="38"/>
    <s v="CPE"/>
    <x v="38"/>
    <s v="Administracion Central"/>
    <s v="1 - Gastos corrientes"/>
    <s v="2 - Gastos de consumo"/>
    <x v="1"/>
    <x v="1"/>
    <x v="12"/>
    <x v="91"/>
    <x v="0"/>
    <x v="0"/>
    <x v="0"/>
    <x v="0"/>
    <x v="0"/>
    <x v="0"/>
    <n v="30"/>
    <x v="2"/>
    <n v="34"/>
    <s v="Educación y cultura"/>
    <n v="0"/>
    <s v="-"/>
    <n v="1"/>
    <s v="GASTOS EN PERSONAL "/>
    <s v="1.01"/>
    <s v="Personal permanente"/>
    <s v="1.01.06"/>
    <s v="Contribuciones patronales"/>
    <s v="1.01.06.00"/>
    <x v="2"/>
    <n v="36552881"/>
    <s v="11.7.1.002"/>
    <s v="Otros Tributos de Origen Nacional Ley Nº 23.548 Coparticipac"/>
    <x v="14"/>
    <x v="14"/>
    <m/>
    <x v="20"/>
    <x v="38"/>
    <n v="13"/>
    <n v="17"/>
    <n v="0"/>
    <n v="0"/>
    <n v="0"/>
    <x v="2"/>
  </r>
  <r>
    <n v="2021"/>
    <x v="38"/>
    <s v="CPE"/>
    <x v="38"/>
    <s v="Administracion Central"/>
    <s v="1 - Gastos corrientes"/>
    <s v="2 - Gastos de consumo"/>
    <x v="0"/>
    <x v="0"/>
    <x v="12"/>
    <x v="91"/>
    <x v="0"/>
    <x v="0"/>
    <x v="0"/>
    <x v="0"/>
    <x v="0"/>
    <x v="0"/>
    <n v="30"/>
    <x v="2"/>
    <n v="34"/>
    <s v="Educación y cultura"/>
    <n v="0"/>
    <s v="-"/>
    <n v="1"/>
    <s v="GASTOS EN PERSONAL "/>
    <s v="1.02"/>
    <s v="Personal temporario"/>
    <s v="1.02.01"/>
    <s v="Retribuciones del cargo"/>
    <s v="1.02.01.00"/>
    <x v="0"/>
    <n v="121504026"/>
    <s v="00.0.0.999"/>
    <s v="Tesoro Provincial"/>
    <x v="14"/>
    <x v="14"/>
    <m/>
    <x v="20"/>
    <x v="38"/>
    <n v="11"/>
    <n v="17"/>
    <n v="0"/>
    <n v="0"/>
    <n v="0"/>
    <x v="4"/>
  </r>
  <r>
    <n v="2021"/>
    <x v="38"/>
    <s v="CPE"/>
    <x v="38"/>
    <s v="Administracion Central"/>
    <s v="1 - Gastos corrientes"/>
    <s v="2 - Gastos de consumo"/>
    <x v="0"/>
    <x v="0"/>
    <x v="12"/>
    <x v="91"/>
    <x v="0"/>
    <x v="0"/>
    <x v="0"/>
    <x v="0"/>
    <x v="0"/>
    <x v="0"/>
    <n v="30"/>
    <x v="2"/>
    <n v="34"/>
    <s v="Educación y cultura"/>
    <n v="0"/>
    <s v="-"/>
    <n v="1"/>
    <s v="GASTOS EN PERSONAL "/>
    <s v="1.02"/>
    <s v="Personal temporario"/>
    <s v="1.02.03"/>
    <s v="Sueldo anual complementario"/>
    <s v="1.02.03.00"/>
    <x v="1"/>
    <n v="9372922"/>
    <s v="00.0.0.999"/>
    <s v="Tesoro Provincial"/>
    <x v="14"/>
    <x v="14"/>
    <m/>
    <x v="20"/>
    <x v="38"/>
    <n v="11"/>
    <n v="17"/>
    <n v="0"/>
    <n v="0"/>
    <n v="0"/>
    <x v="5"/>
  </r>
  <r>
    <n v="2021"/>
    <x v="38"/>
    <s v="CPE"/>
    <x v="38"/>
    <s v="Administracion Central"/>
    <s v="1 - Gastos corrientes"/>
    <s v="2 - Gastos de consumo"/>
    <x v="0"/>
    <x v="0"/>
    <x v="12"/>
    <x v="91"/>
    <x v="0"/>
    <x v="0"/>
    <x v="0"/>
    <x v="0"/>
    <x v="0"/>
    <x v="0"/>
    <n v="30"/>
    <x v="2"/>
    <n v="34"/>
    <s v="Educación y cultura"/>
    <n v="0"/>
    <s v="-"/>
    <n v="1"/>
    <s v="GASTOS EN PERSONAL "/>
    <s v="1.02"/>
    <s v="Personal temporario"/>
    <s v="1.02.05"/>
    <s v="Contribuciones patronales"/>
    <s v="1.02.05.00"/>
    <x v="2"/>
    <n v="65562893"/>
    <s v="00.0.0.999"/>
    <s v="Tesoro Provincial"/>
    <x v="14"/>
    <x v="14"/>
    <m/>
    <x v="20"/>
    <x v="38"/>
    <n v="11"/>
    <n v="17"/>
    <n v="0"/>
    <n v="0"/>
    <n v="0"/>
    <x v="6"/>
  </r>
  <r>
    <n v="2021"/>
    <x v="38"/>
    <s v="CPE"/>
    <x v="38"/>
    <s v="Administracion Central"/>
    <s v="1 - Gastos corrientes"/>
    <s v="2 - Gastos de consumo"/>
    <x v="0"/>
    <x v="0"/>
    <x v="12"/>
    <x v="91"/>
    <x v="0"/>
    <x v="0"/>
    <x v="0"/>
    <x v="0"/>
    <x v="0"/>
    <x v="0"/>
    <n v="30"/>
    <x v="2"/>
    <n v="34"/>
    <s v="Educación y cultura"/>
    <n v="0"/>
    <s v="-"/>
    <n v="1"/>
    <s v="GASTOS EN PERSONAL "/>
    <s v="1.04"/>
    <s v="Asignaciones familiares"/>
    <s v="1.04.00"/>
    <s v="Asignaciones familiares"/>
    <s v="1.04.00.00"/>
    <x v="4"/>
    <n v="99497192"/>
    <s v="00.0.0.999"/>
    <s v="Tesoro Provincial"/>
    <x v="14"/>
    <x v="14"/>
    <m/>
    <x v="20"/>
    <x v="38"/>
    <n v="11"/>
    <n v="17"/>
    <n v="0"/>
    <n v="0"/>
    <n v="0"/>
    <x v="7"/>
  </r>
  <r>
    <n v="2021"/>
    <x v="38"/>
    <s v="CPE"/>
    <x v="38"/>
    <s v="Administracion Central"/>
    <s v="1 - Gastos corrientes"/>
    <s v="2 - Gastos de consumo"/>
    <x v="1"/>
    <x v="1"/>
    <x v="12"/>
    <x v="91"/>
    <x v="0"/>
    <x v="0"/>
    <x v="0"/>
    <x v="0"/>
    <x v="0"/>
    <x v="0"/>
    <n v="30"/>
    <x v="2"/>
    <n v="34"/>
    <s v="Educación y cultura"/>
    <n v="0"/>
    <s v="-"/>
    <n v="1"/>
    <s v="GASTOS EN PERSONAL "/>
    <s v="1.04"/>
    <s v="Asignaciones familiares"/>
    <s v="1.04.00"/>
    <s v="Asignaciones familiares"/>
    <s v="1.04.00.00"/>
    <x v="4"/>
    <n v="255913"/>
    <s v="11.7.1.002"/>
    <s v="Otros Tributos de Origen Nacional Ley Nº 23.548 Coparticipac"/>
    <x v="14"/>
    <x v="14"/>
    <m/>
    <x v="20"/>
    <x v="38"/>
    <n v="13"/>
    <n v="17"/>
    <n v="0"/>
    <n v="0"/>
    <n v="0"/>
    <x v="7"/>
  </r>
  <r>
    <n v="2021"/>
    <x v="38"/>
    <s v="CPE"/>
    <x v="38"/>
    <s v="Administracion Central"/>
    <s v="1 - Gastos corrientes"/>
    <s v="2 - Gastos de consumo"/>
    <x v="1"/>
    <x v="1"/>
    <x v="12"/>
    <x v="91"/>
    <x v="0"/>
    <x v="0"/>
    <x v="0"/>
    <x v="0"/>
    <x v="0"/>
    <x v="0"/>
    <n v="30"/>
    <x v="2"/>
    <n v="34"/>
    <s v="Educación y cultura"/>
    <n v="0"/>
    <s v="-"/>
    <n v="2"/>
    <s v="BIENES DE CONSUMO"/>
    <s v="2.00"/>
    <s v="BIENES DE CONSUMO"/>
    <s v="2.00.00"/>
    <s v="BIENES DE CONSUMO"/>
    <s v="2.00.00.00"/>
    <x v="7"/>
    <n v="27664304"/>
    <s v="11.7.1.002"/>
    <s v="Otros Tributos de Origen Nacional Ley Nº 23.548 Coparticipac"/>
    <x v="14"/>
    <x v="14"/>
    <m/>
    <x v="20"/>
    <x v="38"/>
    <n v="13"/>
    <n v="17"/>
    <n v="0"/>
    <n v="0"/>
    <n v="0"/>
    <x v="10"/>
  </r>
  <r>
    <n v="2021"/>
    <x v="38"/>
    <s v="CPE"/>
    <x v="38"/>
    <s v="Administracion Central"/>
    <s v="1 - Gastos corrientes"/>
    <s v="2 - Gastos de consumo"/>
    <x v="0"/>
    <x v="0"/>
    <x v="12"/>
    <x v="91"/>
    <x v="0"/>
    <x v="0"/>
    <x v="0"/>
    <x v="0"/>
    <x v="0"/>
    <x v="0"/>
    <n v="30"/>
    <x v="2"/>
    <n v="34"/>
    <s v="Educación y cultura"/>
    <n v="0"/>
    <s v="-"/>
    <n v="2"/>
    <s v="BIENES DE CONSUMO"/>
    <s v="2.00"/>
    <s v="BIENES DE CONSUMO"/>
    <s v="2.00.00"/>
    <s v="BIENES DE CONSUMO"/>
    <s v="2.00.00.00"/>
    <x v="7"/>
    <n v="34749000"/>
    <s v="00.0.0.999"/>
    <s v="Tesoro Provincial"/>
    <x v="14"/>
    <x v="14"/>
    <m/>
    <x v="20"/>
    <x v="38"/>
    <n v="11"/>
    <n v="17"/>
    <n v="0"/>
    <n v="0"/>
    <n v="0"/>
    <x v="10"/>
  </r>
  <r>
    <n v="2021"/>
    <x v="38"/>
    <s v="CPE"/>
    <x v="38"/>
    <s v="Administracion Central"/>
    <s v="1 - Gastos corrientes"/>
    <s v="2 - Gastos de consumo"/>
    <x v="1"/>
    <x v="1"/>
    <x v="12"/>
    <x v="91"/>
    <x v="0"/>
    <x v="0"/>
    <x v="0"/>
    <x v="0"/>
    <x v="0"/>
    <x v="0"/>
    <n v="30"/>
    <x v="2"/>
    <n v="34"/>
    <s v="Educación y cultura"/>
    <n v="0"/>
    <s v="-"/>
    <n v="3"/>
    <s v="SERVICIOS NO PERSONALES"/>
    <s v="3.00"/>
    <s v="SERVICIOS NO PERSONALES"/>
    <s v="3.00.00"/>
    <s v="SERVICIOS NO PERSONALES"/>
    <s v="3.00.00.00"/>
    <x v="8"/>
    <n v="28522795"/>
    <s v="11.7.1.002"/>
    <s v="Otros Tributos de Origen Nacional Ley Nº 23.548 Coparticipac"/>
    <x v="14"/>
    <x v="14"/>
    <m/>
    <x v="20"/>
    <x v="38"/>
    <n v="13"/>
    <n v="17"/>
    <n v="0"/>
    <n v="0"/>
    <n v="0"/>
    <x v="11"/>
  </r>
  <r>
    <n v="2021"/>
    <x v="38"/>
    <s v="CPE"/>
    <x v="38"/>
    <s v="Administracion Central"/>
    <s v="1 - Gastos corrientes"/>
    <s v="2 - Gastos de consumo"/>
    <x v="0"/>
    <x v="0"/>
    <x v="12"/>
    <x v="91"/>
    <x v="0"/>
    <x v="0"/>
    <x v="0"/>
    <x v="0"/>
    <x v="0"/>
    <x v="0"/>
    <n v="30"/>
    <x v="2"/>
    <n v="34"/>
    <s v="Educación y cultura"/>
    <n v="0"/>
    <s v="-"/>
    <n v="3"/>
    <s v="SERVICIOS NO PERSONALES"/>
    <s v="3.00"/>
    <s v="SERVICIOS NO PERSONALES"/>
    <s v="3.00.00"/>
    <s v="SERVICIOS NO PERSONALES"/>
    <s v="3.00.00.00"/>
    <x v="8"/>
    <n v="216513000"/>
    <s v="00.0.0.999"/>
    <s v="Tesoro Provincial"/>
    <x v="14"/>
    <x v="14"/>
    <m/>
    <x v="20"/>
    <x v="38"/>
    <n v="11"/>
    <n v="17"/>
    <n v="0"/>
    <n v="0"/>
    <n v="0"/>
    <x v="11"/>
  </r>
  <r>
    <n v="2021"/>
    <x v="38"/>
    <s v="CPE"/>
    <x v="38"/>
    <s v="Administracion Central"/>
    <s v="2 - Gastos de capital"/>
    <s v="1 - Inversión real directa"/>
    <x v="0"/>
    <x v="0"/>
    <x v="12"/>
    <x v="91"/>
    <x v="0"/>
    <x v="0"/>
    <x v="1"/>
    <x v="1"/>
    <x v="0"/>
    <x v="0"/>
    <n v="30"/>
    <x v="2"/>
    <n v="34"/>
    <s v="Educación y cultura"/>
    <n v="0"/>
    <s v="-"/>
    <n v="4"/>
    <s v="BIENES DE USO"/>
    <s v="4.03"/>
    <s v="Maquinaria y equipo"/>
    <s v="4.03.00"/>
    <s v="Maquinaria y equipo"/>
    <s v="4.03.00.00"/>
    <x v="9"/>
    <n v="4435236"/>
    <s v="00.0.0.999"/>
    <s v="Tesoro Provincial"/>
    <x v="14"/>
    <x v="14"/>
    <m/>
    <x v="21"/>
    <x v="38"/>
    <n v="11"/>
    <n v="17"/>
    <n v="0"/>
    <n v="1"/>
    <n v="0"/>
    <x v="12"/>
  </r>
  <r>
    <n v="2021"/>
    <x v="38"/>
    <s v="CPE"/>
    <x v="38"/>
    <s v="Administracion Central"/>
    <s v="1 - Gastos corrientes"/>
    <s v="7 - Transferencias corrientes"/>
    <x v="0"/>
    <x v="0"/>
    <x v="12"/>
    <x v="91"/>
    <x v="0"/>
    <x v="0"/>
    <x v="0"/>
    <x v="0"/>
    <x v="0"/>
    <x v="0"/>
    <n v="30"/>
    <x v="2"/>
    <n v="34"/>
    <s v="Educación y cultura"/>
    <n v="0"/>
    <s v="-"/>
    <n v="5"/>
    <s v="TRANSFERENCIAS"/>
    <s v="5.01"/>
    <s v="Transferencias al sector privado para financiar gastos corrientes"/>
    <s v="5.01.05"/>
    <s v="Transferencias a instituciones de enseñanza"/>
    <s v="5.01.05.01"/>
    <x v="84"/>
    <n v="1327946992"/>
    <s v="00.0.0.999"/>
    <s v="Tesoro Provincial"/>
    <x v="14"/>
    <x v="14"/>
    <m/>
    <x v="20"/>
    <x v="38"/>
    <n v="11"/>
    <n v="17"/>
    <n v="0"/>
    <n v="0"/>
    <n v="0"/>
    <x v="93"/>
  </r>
  <r>
    <n v="2021"/>
    <x v="38"/>
    <s v="CPE"/>
    <x v="38"/>
    <s v="Administracion Central"/>
    <s v="1 - Gastos corrientes"/>
    <s v="2 - Gastos de consumo"/>
    <x v="1"/>
    <x v="1"/>
    <x v="13"/>
    <x v="92"/>
    <x v="0"/>
    <x v="0"/>
    <x v="0"/>
    <x v="0"/>
    <x v="0"/>
    <x v="0"/>
    <n v="30"/>
    <x v="2"/>
    <n v="34"/>
    <s v="Educación y cultura"/>
    <n v="0"/>
    <s v="-"/>
    <n v="1"/>
    <s v="GASTOS EN PERSONAL "/>
    <s v="1.01"/>
    <s v="Personal permanente"/>
    <s v="1.01.01"/>
    <s v="Retribuciones del cargo"/>
    <s v="1.01.01.00"/>
    <x v="0"/>
    <n v="854013269"/>
    <s v="11.7.1.002"/>
    <s v="Otros Tributos de Origen Nacional Ley Nº 23.548 Coparticipac"/>
    <x v="14"/>
    <x v="14"/>
    <m/>
    <x v="22"/>
    <x v="38"/>
    <n v="13"/>
    <n v="18"/>
    <n v="0"/>
    <n v="0"/>
    <n v="0"/>
    <x v="0"/>
  </r>
  <r>
    <n v="2021"/>
    <x v="38"/>
    <s v="CPE"/>
    <x v="38"/>
    <s v="Administracion Central"/>
    <s v="1 - Gastos corrientes"/>
    <s v="2 - Gastos de consumo"/>
    <x v="0"/>
    <x v="0"/>
    <x v="13"/>
    <x v="92"/>
    <x v="0"/>
    <x v="0"/>
    <x v="0"/>
    <x v="0"/>
    <x v="0"/>
    <x v="0"/>
    <n v="30"/>
    <x v="2"/>
    <n v="34"/>
    <s v="Educación y cultura"/>
    <n v="0"/>
    <s v="-"/>
    <n v="1"/>
    <s v="GASTOS EN PERSONAL "/>
    <s v="1.01"/>
    <s v="Personal permanente"/>
    <s v="1.01.01"/>
    <s v="Retribuciones del cargo"/>
    <s v="1.01.01.00"/>
    <x v="0"/>
    <n v="2320976720"/>
    <s v="37.1.1"/>
    <s v="Del Sector Privado"/>
    <x v="14"/>
    <x v="14"/>
    <m/>
    <x v="22"/>
    <x v="38"/>
    <n v="11"/>
    <n v="18"/>
    <n v="0"/>
    <n v="0"/>
    <n v="0"/>
    <x v="0"/>
  </r>
  <r>
    <n v="2021"/>
    <x v="38"/>
    <s v="CPE"/>
    <x v="38"/>
    <s v="Administracion Central"/>
    <s v="1 - Gastos corrientes"/>
    <s v="2 - Gastos de consumo"/>
    <x v="3"/>
    <x v="3"/>
    <x v="13"/>
    <x v="92"/>
    <x v="0"/>
    <x v="0"/>
    <x v="0"/>
    <x v="0"/>
    <x v="0"/>
    <x v="0"/>
    <n v="30"/>
    <x v="2"/>
    <n v="34"/>
    <s v="Educación y cultura"/>
    <n v="0"/>
    <s v="-"/>
    <n v="1"/>
    <s v="GASTOS EN PERSONAL "/>
    <s v="1.01"/>
    <s v="Personal permanente"/>
    <s v="1.01.01"/>
    <s v="Retribuciones del cargo"/>
    <s v="1.01.01.00"/>
    <x v="0"/>
    <n v="1000000000"/>
    <s v="37.01.01.00"/>
    <s v="Del Sector Privado"/>
    <x v="14"/>
    <x v="14"/>
    <m/>
    <x v="22"/>
    <x v="38"/>
    <n v="15"/>
    <n v="18"/>
    <n v="0"/>
    <n v="0"/>
    <n v="0"/>
    <x v="0"/>
  </r>
  <r>
    <n v="2021"/>
    <x v="38"/>
    <s v="CPE"/>
    <x v="38"/>
    <s v="Administracion Central"/>
    <s v="1 - Gastos corrientes"/>
    <s v="2 - Gastos de consumo"/>
    <x v="0"/>
    <x v="0"/>
    <x v="13"/>
    <x v="92"/>
    <x v="0"/>
    <x v="0"/>
    <x v="0"/>
    <x v="0"/>
    <x v="0"/>
    <x v="0"/>
    <n v="30"/>
    <x v="2"/>
    <n v="34"/>
    <s v="Educación y cultura"/>
    <n v="0"/>
    <s v="-"/>
    <n v="1"/>
    <s v="GASTOS EN PERSONAL "/>
    <s v="1.01"/>
    <s v="Personal permanente"/>
    <s v="1.01.04"/>
    <s v="Sueldo anual complementario"/>
    <s v="1.01.04.00"/>
    <x v="1"/>
    <n v="281955318"/>
    <s v="00.0.0.999"/>
    <s v="Tesoro Provincial"/>
    <x v="14"/>
    <x v="14"/>
    <m/>
    <x v="22"/>
    <x v="38"/>
    <n v="11"/>
    <n v="18"/>
    <n v="0"/>
    <n v="0"/>
    <n v="0"/>
    <x v="1"/>
  </r>
  <r>
    <n v="2021"/>
    <x v="38"/>
    <s v="CPE"/>
    <x v="38"/>
    <s v="Administracion Central"/>
    <s v="1 - Gastos corrientes"/>
    <s v="2 - Gastos de consumo"/>
    <x v="1"/>
    <x v="1"/>
    <x v="13"/>
    <x v="92"/>
    <x v="0"/>
    <x v="0"/>
    <x v="0"/>
    <x v="0"/>
    <x v="0"/>
    <x v="0"/>
    <n v="30"/>
    <x v="2"/>
    <n v="34"/>
    <s v="Educación y cultura"/>
    <n v="0"/>
    <s v="-"/>
    <n v="1"/>
    <s v="GASTOS EN PERSONAL "/>
    <s v="1.01"/>
    <s v="Personal permanente"/>
    <s v="1.01.04"/>
    <s v="Sueldo anual complementario"/>
    <s v="1.01.04.00"/>
    <x v="1"/>
    <n v="9180000"/>
    <s v="11.7.1.002"/>
    <s v="Otros Tributos de Origen Nacional Ley Nº 23.548 Coparticipac"/>
    <x v="14"/>
    <x v="14"/>
    <m/>
    <x v="22"/>
    <x v="38"/>
    <n v="13"/>
    <n v="18"/>
    <n v="0"/>
    <n v="0"/>
    <n v="0"/>
    <x v="1"/>
  </r>
  <r>
    <n v="2021"/>
    <x v="38"/>
    <s v="CPE"/>
    <x v="38"/>
    <s v="Administracion Central"/>
    <s v="1 - Gastos corrientes"/>
    <s v="2 - Gastos de consumo"/>
    <x v="0"/>
    <x v="0"/>
    <x v="13"/>
    <x v="92"/>
    <x v="0"/>
    <x v="0"/>
    <x v="0"/>
    <x v="0"/>
    <x v="0"/>
    <x v="0"/>
    <n v="30"/>
    <x v="2"/>
    <n v="34"/>
    <s v="Educación y cultura"/>
    <n v="0"/>
    <s v="-"/>
    <n v="1"/>
    <s v="GASTOS EN PERSONAL "/>
    <s v="1.01"/>
    <s v="Personal permanente"/>
    <s v="1.01.06"/>
    <s v="Contribuciones patronales"/>
    <s v="1.01.06.00"/>
    <x v="2"/>
    <n v="981243708"/>
    <s v="00.0.0.999"/>
    <s v="Tesoro Provincial"/>
    <x v="14"/>
    <x v="14"/>
    <m/>
    <x v="22"/>
    <x v="38"/>
    <n v="11"/>
    <n v="18"/>
    <n v="0"/>
    <n v="0"/>
    <n v="0"/>
    <x v="2"/>
  </r>
  <r>
    <n v="2021"/>
    <x v="38"/>
    <s v="CPE"/>
    <x v="38"/>
    <s v="Administracion Central"/>
    <s v="1 - Gastos corrientes"/>
    <s v="2 - Gastos de consumo"/>
    <x v="1"/>
    <x v="1"/>
    <x v="13"/>
    <x v="92"/>
    <x v="0"/>
    <x v="0"/>
    <x v="0"/>
    <x v="0"/>
    <x v="0"/>
    <x v="0"/>
    <n v="30"/>
    <x v="2"/>
    <n v="34"/>
    <s v="Educación y cultura"/>
    <n v="0"/>
    <s v="-"/>
    <n v="1"/>
    <s v="GASTOS EN PERSONAL "/>
    <s v="1.01"/>
    <s v="Personal permanente"/>
    <s v="1.01.06"/>
    <s v="Contribuciones patronales"/>
    <s v="1.01.06.00"/>
    <x v="2"/>
    <n v="48338967"/>
    <s v="11.7.1.002"/>
    <s v="Otros Tributos de Origen Nacional Ley Nº 23.548 Coparticipac"/>
    <x v="14"/>
    <x v="14"/>
    <m/>
    <x v="22"/>
    <x v="38"/>
    <n v="13"/>
    <n v="18"/>
    <n v="0"/>
    <n v="0"/>
    <n v="0"/>
    <x v="2"/>
  </r>
  <r>
    <n v="2021"/>
    <x v="38"/>
    <s v="CPE"/>
    <x v="38"/>
    <s v="Administracion Central"/>
    <s v="1 - Gastos corrientes"/>
    <s v="2 - Gastos de consumo"/>
    <x v="0"/>
    <x v="0"/>
    <x v="13"/>
    <x v="92"/>
    <x v="0"/>
    <x v="0"/>
    <x v="0"/>
    <x v="0"/>
    <x v="0"/>
    <x v="0"/>
    <n v="30"/>
    <x v="2"/>
    <n v="34"/>
    <s v="Educación y cultura"/>
    <n v="0"/>
    <s v="-"/>
    <n v="1"/>
    <s v="GASTOS EN PERSONAL "/>
    <s v="1.02"/>
    <s v="Personal temporario"/>
    <s v="1.02.01"/>
    <s v="Retribuciones del cargo"/>
    <s v="1.02.01.00"/>
    <x v="0"/>
    <n v="115686923"/>
    <s v="00.0.0.999"/>
    <s v="Tesoro Provincial"/>
    <x v="14"/>
    <x v="14"/>
    <m/>
    <x v="22"/>
    <x v="38"/>
    <n v="11"/>
    <n v="18"/>
    <n v="0"/>
    <n v="0"/>
    <n v="0"/>
    <x v="4"/>
  </r>
  <r>
    <n v="2021"/>
    <x v="38"/>
    <s v="CPE"/>
    <x v="38"/>
    <s v="Administracion Central"/>
    <s v="1 - Gastos corrientes"/>
    <s v="2 - Gastos de consumo"/>
    <x v="0"/>
    <x v="0"/>
    <x v="13"/>
    <x v="92"/>
    <x v="0"/>
    <x v="0"/>
    <x v="0"/>
    <x v="0"/>
    <x v="0"/>
    <x v="0"/>
    <n v="30"/>
    <x v="2"/>
    <n v="34"/>
    <s v="Educación y cultura"/>
    <n v="0"/>
    <s v="-"/>
    <n v="1"/>
    <s v="GASTOS EN PERSONAL "/>
    <s v="1.02"/>
    <s v="Personal temporario"/>
    <s v="1.02.03"/>
    <s v="Sueldo anual complementario"/>
    <s v="1.02.03.00"/>
    <x v="1"/>
    <n v="8924186"/>
    <s v="00.0.0.999"/>
    <s v="Tesoro Provincial"/>
    <x v="14"/>
    <x v="14"/>
    <m/>
    <x v="22"/>
    <x v="38"/>
    <n v="11"/>
    <n v="18"/>
    <n v="0"/>
    <n v="0"/>
    <n v="0"/>
    <x v="5"/>
  </r>
  <r>
    <n v="2021"/>
    <x v="38"/>
    <s v="CPE"/>
    <x v="38"/>
    <s v="Administracion Central"/>
    <s v="1 - Gastos corrientes"/>
    <s v="2 - Gastos de consumo"/>
    <x v="0"/>
    <x v="0"/>
    <x v="13"/>
    <x v="92"/>
    <x v="0"/>
    <x v="0"/>
    <x v="0"/>
    <x v="0"/>
    <x v="0"/>
    <x v="0"/>
    <n v="30"/>
    <x v="2"/>
    <n v="34"/>
    <s v="Educación y cultura"/>
    <n v="0"/>
    <s v="-"/>
    <n v="1"/>
    <s v="GASTOS EN PERSONAL "/>
    <s v="1.02"/>
    <s v="Personal temporario"/>
    <s v="1.02.05"/>
    <s v="Contribuciones patronales"/>
    <s v="1.02.05.00"/>
    <x v="2"/>
    <n v="24105100"/>
    <s v="00.0.0.999"/>
    <s v="Tesoro Provincial"/>
    <x v="14"/>
    <x v="14"/>
    <m/>
    <x v="22"/>
    <x v="38"/>
    <n v="11"/>
    <n v="18"/>
    <n v="0"/>
    <n v="0"/>
    <n v="0"/>
    <x v="6"/>
  </r>
  <r>
    <n v="2021"/>
    <x v="38"/>
    <s v="CPE"/>
    <x v="38"/>
    <s v="Administracion Central"/>
    <s v="1 - Gastos corrientes"/>
    <s v="2 - Gastos de consumo"/>
    <x v="1"/>
    <x v="1"/>
    <x v="13"/>
    <x v="92"/>
    <x v="0"/>
    <x v="0"/>
    <x v="0"/>
    <x v="0"/>
    <x v="0"/>
    <x v="0"/>
    <n v="30"/>
    <x v="2"/>
    <n v="34"/>
    <s v="Educación y cultura"/>
    <n v="0"/>
    <s v="-"/>
    <n v="1"/>
    <s v="GASTOS EN PERSONAL "/>
    <s v="1.04"/>
    <s v="Asignaciones familiares"/>
    <s v="1.04.00"/>
    <s v="Asignaciones familiares"/>
    <s v="1.04.00.00"/>
    <x v="4"/>
    <n v="267489"/>
    <s v="11.7.1.002"/>
    <s v="Otros Tributos de Origen Nacional Ley Nº 23.548 Coparticipac"/>
    <x v="14"/>
    <x v="14"/>
    <m/>
    <x v="22"/>
    <x v="38"/>
    <n v="13"/>
    <n v="18"/>
    <n v="0"/>
    <n v="0"/>
    <n v="0"/>
    <x v="7"/>
  </r>
  <r>
    <n v="2021"/>
    <x v="38"/>
    <s v="CPE"/>
    <x v="38"/>
    <s v="Administracion Central"/>
    <s v="1 - Gastos corrientes"/>
    <s v="2 - Gastos de consumo"/>
    <x v="0"/>
    <x v="0"/>
    <x v="13"/>
    <x v="92"/>
    <x v="0"/>
    <x v="0"/>
    <x v="0"/>
    <x v="0"/>
    <x v="0"/>
    <x v="0"/>
    <n v="30"/>
    <x v="2"/>
    <n v="34"/>
    <s v="Educación y cultura"/>
    <n v="0"/>
    <s v="-"/>
    <n v="1"/>
    <s v="GASTOS EN PERSONAL "/>
    <s v="1.04"/>
    <s v="Asignaciones familiares"/>
    <s v="1.04.00"/>
    <s v="Asignaciones familiares"/>
    <s v="1.04.00.00"/>
    <x v="4"/>
    <n v="182003626"/>
    <s v="00.0.0.999"/>
    <s v="Tesoro Provincial"/>
    <x v="14"/>
    <x v="14"/>
    <m/>
    <x v="22"/>
    <x v="38"/>
    <n v="11"/>
    <n v="18"/>
    <n v="0"/>
    <n v="0"/>
    <n v="0"/>
    <x v="7"/>
  </r>
  <r>
    <n v="2021"/>
    <x v="38"/>
    <s v="CPE"/>
    <x v="38"/>
    <s v="Administracion Central"/>
    <s v="1 - Gastos corrientes"/>
    <s v="2 - Gastos de consumo"/>
    <x v="0"/>
    <x v="0"/>
    <x v="13"/>
    <x v="92"/>
    <x v="0"/>
    <x v="0"/>
    <x v="0"/>
    <x v="0"/>
    <x v="0"/>
    <x v="0"/>
    <n v="30"/>
    <x v="2"/>
    <n v="34"/>
    <s v="Educación y cultura"/>
    <n v="0"/>
    <s v="-"/>
    <n v="2"/>
    <s v="BIENES DE CONSUMO"/>
    <s v="2.00"/>
    <s v="BIENES DE CONSUMO"/>
    <s v="2.00.00"/>
    <s v="BIENES DE CONSUMO"/>
    <s v="2.00.00.00"/>
    <x v="7"/>
    <n v="34140150"/>
    <s v="00.0.0.999"/>
    <s v="Tesoro Provincial"/>
    <x v="14"/>
    <x v="14"/>
    <m/>
    <x v="22"/>
    <x v="38"/>
    <n v="11"/>
    <n v="18"/>
    <n v="0"/>
    <n v="0"/>
    <n v="0"/>
    <x v="10"/>
  </r>
  <r>
    <n v="2021"/>
    <x v="38"/>
    <s v="CPE"/>
    <x v="38"/>
    <s v="Administracion Central"/>
    <s v="1 - Gastos corrientes"/>
    <s v="2 - Gastos de consumo"/>
    <x v="1"/>
    <x v="1"/>
    <x v="13"/>
    <x v="92"/>
    <x v="0"/>
    <x v="0"/>
    <x v="0"/>
    <x v="0"/>
    <x v="0"/>
    <x v="0"/>
    <n v="30"/>
    <x v="2"/>
    <n v="34"/>
    <s v="Educación y cultura"/>
    <n v="0"/>
    <s v="-"/>
    <n v="2"/>
    <s v="BIENES DE CONSUMO"/>
    <s v="2.00"/>
    <s v="BIENES DE CONSUMO"/>
    <s v="2.00.00"/>
    <s v="BIENES DE CONSUMO"/>
    <s v="2.00.00.00"/>
    <x v="7"/>
    <n v="27179588"/>
    <s v="11.7.1.002"/>
    <s v="Otros Tributos de Origen Nacional Ley Nº 23.548 Coparticipac"/>
    <x v="14"/>
    <x v="14"/>
    <m/>
    <x v="22"/>
    <x v="38"/>
    <n v="13"/>
    <n v="18"/>
    <n v="0"/>
    <n v="0"/>
    <n v="0"/>
    <x v="10"/>
  </r>
  <r>
    <n v="2021"/>
    <x v="38"/>
    <s v="CPE"/>
    <x v="38"/>
    <s v="Administracion Central"/>
    <s v="1 - Gastos corrientes"/>
    <s v="2 - Gastos de consumo"/>
    <x v="0"/>
    <x v="0"/>
    <x v="13"/>
    <x v="92"/>
    <x v="0"/>
    <x v="0"/>
    <x v="0"/>
    <x v="0"/>
    <x v="0"/>
    <x v="0"/>
    <n v="30"/>
    <x v="2"/>
    <n v="34"/>
    <s v="Educación y cultura"/>
    <n v="0"/>
    <s v="-"/>
    <n v="3"/>
    <s v="SERVICIOS NO PERSONALES"/>
    <s v="3.00"/>
    <s v="SERVICIOS NO PERSONALES"/>
    <s v="3.00.00"/>
    <s v="SERVICIOS NO PERSONALES"/>
    <s v="3.00.00.00"/>
    <x v="8"/>
    <n v="310810500"/>
    <s v="00.0.0.999"/>
    <s v="Tesoro Provincial"/>
    <x v="14"/>
    <x v="14"/>
    <m/>
    <x v="22"/>
    <x v="38"/>
    <n v="11"/>
    <n v="18"/>
    <n v="0"/>
    <n v="0"/>
    <n v="0"/>
    <x v="11"/>
  </r>
  <r>
    <n v="2021"/>
    <x v="38"/>
    <s v="CPE"/>
    <x v="38"/>
    <s v="Administracion Central"/>
    <s v="1 - Gastos corrientes"/>
    <s v="2 - Gastos de consumo"/>
    <x v="1"/>
    <x v="1"/>
    <x v="13"/>
    <x v="92"/>
    <x v="0"/>
    <x v="0"/>
    <x v="0"/>
    <x v="0"/>
    <x v="0"/>
    <x v="0"/>
    <n v="30"/>
    <x v="2"/>
    <n v="34"/>
    <s v="Educación y cultura"/>
    <n v="0"/>
    <s v="-"/>
    <n v="3"/>
    <s v="SERVICIOS NO PERSONALES"/>
    <s v="3.00"/>
    <s v="SERVICIOS NO PERSONALES"/>
    <s v="3.00.00"/>
    <s v="SERVICIOS NO PERSONALES"/>
    <s v="3.00.00.00"/>
    <x v="8"/>
    <n v="42271915"/>
    <s v="11.7.1.002"/>
    <s v="Otros Tributos de Origen Nacional Ley Nº 23.548 Coparticipac"/>
    <x v="14"/>
    <x v="14"/>
    <m/>
    <x v="22"/>
    <x v="38"/>
    <n v="13"/>
    <n v="18"/>
    <n v="0"/>
    <n v="0"/>
    <n v="0"/>
    <x v="11"/>
  </r>
  <r>
    <n v="2021"/>
    <x v="38"/>
    <s v="CPE"/>
    <x v="38"/>
    <s v="Administracion Central"/>
    <s v="2 - Gastos de capital"/>
    <s v="1 - Inversión real directa"/>
    <x v="0"/>
    <x v="0"/>
    <x v="13"/>
    <x v="92"/>
    <x v="0"/>
    <x v="0"/>
    <x v="1"/>
    <x v="1"/>
    <x v="0"/>
    <x v="0"/>
    <n v="30"/>
    <x v="2"/>
    <n v="34"/>
    <s v="Educación y cultura"/>
    <n v="0"/>
    <s v="-"/>
    <n v="4"/>
    <s v="BIENES DE USO"/>
    <s v="4.03"/>
    <s v="Maquinaria y equipo"/>
    <s v="4.03.00"/>
    <s v="Maquinaria y equipo"/>
    <s v="4.03.00.00"/>
    <x v="9"/>
    <n v="4435236"/>
    <s v="00.0.0.999"/>
    <s v="Tesoro Provincial"/>
    <x v="14"/>
    <x v="14"/>
    <m/>
    <x v="23"/>
    <x v="38"/>
    <n v="11"/>
    <n v="18"/>
    <n v="0"/>
    <n v="1"/>
    <n v="0"/>
    <x v="12"/>
  </r>
  <r>
    <n v="2021"/>
    <x v="38"/>
    <s v="CPE"/>
    <x v="38"/>
    <s v="Administracion Central"/>
    <s v="2 - Gastos de capital"/>
    <s v="1 - Inversión real directa"/>
    <x v="1"/>
    <x v="1"/>
    <x v="13"/>
    <x v="92"/>
    <x v="0"/>
    <x v="0"/>
    <x v="1"/>
    <x v="1"/>
    <x v="0"/>
    <x v="0"/>
    <n v="30"/>
    <x v="2"/>
    <n v="34"/>
    <s v="Educación y cultura"/>
    <n v="0"/>
    <s v="-"/>
    <n v="4"/>
    <s v="BIENES DE USO"/>
    <s v="4.03"/>
    <s v="Maquinaria y equipo"/>
    <s v="4.03.00"/>
    <s v="Maquinaria y equipo"/>
    <s v="4.03.00.00"/>
    <x v="9"/>
    <n v="13500000"/>
    <s v="11.7.1.002"/>
    <s v="Otros Tributos de Origen Nacional Ley Nº 23.548 Coparticipac"/>
    <x v="14"/>
    <x v="14"/>
    <m/>
    <x v="23"/>
    <x v="38"/>
    <n v="13"/>
    <n v="18"/>
    <n v="0"/>
    <n v="1"/>
    <n v="0"/>
    <x v="12"/>
  </r>
  <r>
    <n v="2021"/>
    <x v="38"/>
    <s v="CPE"/>
    <x v="38"/>
    <s v="Administracion Central"/>
    <s v="1 - Gastos corrientes"/>
    <s v="7 - Transferencias corrientes"/>
    <x v="0"/>
    <x v="0"/>
    <x v="13"/>
    <x v="92"/>
    <x v="0"/>
    <x v="0"/>
    <x v="0"/>
    <x v="0"/>
    <x v="0"/>
    <x v="0"/>
    <n v="30"/>
    <x v="2"/>
    <n v="34"/>
    <s v="Educación y cultura"/>
    <n v="0"/>
    <s v="-"/>
    <n v="5"/>
    <s v="TRANSFERENCIAS"/>
    <s v="5.01"/>
    <s v="Transferencias al sector privado para financiar gastos corrientes"/>
    <s v="5.01.05"/>
    <s v="Transferencias a instituciones de enseñanza"/>
    <s v="5.01.05.01"/>
    <x v="84"/>
    <n v="766861759"/>
    <s v="00.0.0.999"/>
    <s v="Tesoro Provincial"/>
    <x v="14"/>
    <x v="14"/>
    <m/>
    <x v="22"/>
    <x v="38"/>
    <n v="11"/>
    <n v="18"/>
    <n v="0"/>
    <n v="0"/>
    <n v="0"/>
    <x v="93"/>
  </r>
  <r>
    <n v="2021"/>
    <x v="38"/>
    <s v="CPE"/>
    <x v="38"/>
    <s v="Administracion Central"/>
    <s v="1 - Gastos corrientes"/>
    <s v="2 - Gastos de consumo"/>
    <x v="1"/>
    <x v="1"/>
    <x v="14"/>
    <x v="93"/>
    <x v="0"/>
    <x v="0"/>
    <x v="0"/>
    <x v="0"/>
    <x v="0"/>
    <x v="0"/>
    <n v="30"/>
    <x v="2"/>
    <n v="34"/>
    <s v="Educación y cultura"/>
    <n v="0"/>
    <s v="-"/>
    <n v="1"/>
    <s v="GASTOS EN PERSONAL "/>
    <s v="1.01"/>
    <s v="Personal permanente"/>
    <s v="1.01.01"/>
    <s v="Retribuciones del cargo"/>
    <s v="1.01.01.00"/>
    <x v="0"/>
    <n v="106097833"/>
    <s v="11.7.1.002"/>
    <s v="Otros Tributos de Origen Nacional Ley Nº 23.548 Coparticipac"/>
    <x v="14"/>
    <x v="14"/>
    <m/>
    <x v="24"/>
    <x v="38"/>
    <n v="13"/>
    <n v="19"/>
    <n v="0"/>
    <n v="0"/>
    <n v="0"/>
    <x v="0"/>
  </r>
  <r>
    <n v="2021"/>
    <x v="38"/>
    <s v="CPE"/>
    <x v="38"/>
    <s v="Administracion Central"/>
    <s v="1 - Gastos corrientes"/>
    <s v="2 - Gastos de consumo"/>
    <x v="0"/>
    <x v="0"/>
    <x v="14"/>
    <x v="93"/>
    <x v="0"/>
    <x v="0"/>
    <x v="0"/>
    <x v="0"/>
    <x v="0"/>
    <x v="0"/>
    <n v="30"/>
    <x v="2"/>
    <n v="34"/>
    <s v="Educación y cultura"/>
    <n v="0"/>
    <s v="-"/>
    <n v="1"/>
    <s v="GASTOS EN PERSONAL "/>
    <s v="1.01"/>
    <s v="Personal permanente"/>
    <s v="1.01.01"/>
    <s v="Retribuciones del cargo"/>
    <s v="1.01.01.00"/>
    <x v="0"/>
    <n v="420988447"/>
    <s v="00.0.0.999"/>
    <s v="Tesoro Provincial"/>
    <x v="14"/>
    <x v="14"/>
    <m/>
    <x v="24"/>
    <x v="38"/>
    <n v="11"/>
    <n v="19"/>
    <n v="0"/>
    <n v="0"/>
    <n v="0"/>
    <x v="0"/>
  </r>
  <r>
    <n v="2021"/>
    <x v="38"/>
    <s v="CPE"/>
    <x v="38"/>
    <s v="Administracion Central"/>
    <s v="1 - Gastos corrientes"/>
    <s v="2 - Gastos de consumo"/>
    <x v="0"/>
    <x v="0"/>
    <x v="14"/>
    <x v="93"/>
    <x v="0"/>
    <x v="0"/>
    <x v="0"/>
    <x v="0"/>
    <x v="0"/>
    <x v="0"/>
    <n v="30"/>
    <x v="2"/>
    <n v="34"/>
    <s v="Educación y cultura"/>
    <n v="0"/>
    <s v="-"/>
    <n v="1"/>
    <s v="GASTOS EN PERSONAL "/>
    <s v="1.01"/>
    <s v="Personal permanente"/>
    <s v="1.01.04"/>
    <s v="Sueldo anual complementario"/>
    <s v="1.01.04.00"/>
    <x v="1"/>
    <n v="32475400"/>
    <s v="00.0.0.999"/>
    <s v="Tesoro Provincial"/>
    <x v="14"/>
    <x v="14"/>
    <m/>
    <x v="24"/>
    <x v="38"/>
    <n v="11"/>
    <n v="19"/>
    <n v="0"/>
    <n v="0"/>
    <n v="0"/>
    <x v="1"/>
  </r>
  <r>
    <n v="2021"/>
    <x v="38"/>
    <s v="CPE"/>
    <x v="38"/>
    <s v="Administracion Central"/>
    <s v="1 - Gastos corrientes"/>
    <s v="2 - Gastos de consumo"/>
    <x v="1"/>
    <x v="1"/>
    <x v="14"/>
    <x v="93"/>
    <x v="0"/>
    <x v="0"/>
    <x v="0"/>
    <x v="0"/>
    <x v="0"/>
    <x v="0"/>
    <n v="30"/>
    <x v="2"/>
    <n v="34"/>
    <s v="Educación y cultura"/>
    <n v="0"/>
    <s v="-"/>
    <n v="1"/>
    <s v="GASTOS EN PERSONAL "/>
    <s v="1.01"/>
    <s v="Personal permanente"/>
    <s v="1.01.06"/>
    <s v="Contribuciones patronales"/>
    <s v="1.01.06.00"/>
    <x v="2"/>
    <n v="4102813"/>
    <s v="11.7.1.002"/>
    <s v="Otros Tributos de Origen Nacional Ley Nº 23.548 Coparticipac"/>
    <x v="14"/>
    <x v="14"/>
    <m/>
    <x v="24"/>
    <x v="38"/>
    <n v="13"/>
    <n v="19"/>
    <n v="0"/>
    <n v="0"/>
    <n v="0"/>
    <x v="2"/>
  </r>
  <r>
    <n v="2021"/>
    <x v="38"/>
    <s v="CPE"/>
    <x v="38"/>
    <s v="Administracion Central"/>
    <s v="1 - Gastos corrientes"/>
    <s v="2 - Gastos de consumo"/>
    <x v="0"/>
    <x v="0"/>
    <x v="14"/>
    <x v="93"/>
    <x v="0"/>
    <x v="0"/>
    <x v="0"/>
    <x v="0"/>
    <x v="0"/>
    <x v="0"/>
    <n v="30"/>
    <x v="2"/>
    <n v="34"/>
    <s v="Educación y cultura"/>
    <n v="0"/>
    <s v="-"/>
    <n v="1"/>
    <s v="GASTOS EN PERSONAL "/>
    <s v="1.01"/>
    <s v="Personal permanente"/>
    <s v="1.01.06"/>
    <s v="Contribuciones patronales"/>
    <s v="1.01.06.00"/>
    <x v="2"/>
    <n v="81660386"/>
    <s v="00.0.0.999"/>
    <s v="Tesoro Provincial"/>
    <x v="14"/>
    <x v="14"/>
    <m/>
    <x v="24"/>
    <x v="38"/>
    <n v="11"/>
    <n v="19"/>
    <n v="0"/>
    <n v="0"/>
    <n v="0"/>
    <x v="2"/>
  </r>
  <r>
    <n v="2021"/>
    <x v="38"/>
    <s v="CPE"/>
    <x v="38"/>
    <s v="Administracion Central"/>
    <s v="1 - Gastos corrientes"/>
    <s v="2 - Gastos de consumo"/>
    <x v="0"/>
    <x v="0"/>
    <x v="14"/>
    <x v="93"/>
    <x v="0"/>
    <x v="0"/>
    <x v="0"/>
    <x v="0"/>
    <x v="0"/>
    <x v="0"/>
    <n v="30"/>
    <x v="2"/>
    <n v="34"/>
    <s v="Educación y cultura"/>
    <n v="0"/>
    <s v="-"/>
    <n v="1"/>
    <s v="GASTOS EN PERSONAL "/>
    <s v="1.02"/>
    <s v="Personal temporario"/>
    <s v="1.02.01"/>
    <s v="Retribuciones del cargo"/>
    <s v="1.02.01.00"/>
    <x v="0"/>
    <n v="9339276"/>
    <s v="00.0.0.999"/>
    <s v="Tesoro Provincial"/>
    <x v="14"/>
    <x v="14"/>
    <m/>
    <x v="24"/>
    <x v="38"/>
    <n v="11"/>
    <n v="19"/>
    <n v="0"/>
    <n v="0"/>
    <n v="0"/>
    <x v="4"/>
  </r>
  <r>
    <n v="2021"/>
    <x v="38"/>
    <s v="CPE"/>
    <x v="38"/>
    <s v="Administracion Central"/>
    <s v="1 - Gastos corrientes"/>
    <s v="2 - Gastos de consumo"/>
    <x v="0"/>
    <x v="0"/>
    <x v="14"/>
    <x v="93"/>
    <x v="0"/>
    <x v="0"/>
    <x v="0"/>
    <x v="0"/>
    <x v="0"/>
    <x v="0"/>
    <n v="30"/>
    <x v="2"/>
    <n v="34"/>
    <s v="Educación y cultura"/>
    <n v="0"/>
    <s v="-"/>
    <n v="1"/>
    <s v="GASTOS EN PERSONAL "/>
    <s v="1.02"/>
    <s v="Personal temporario"/>
    <s v="1.02.03"/>
    <s v="Sueldo anual complementario"/>
    <s v="1.02.03.00"/>
    <x v="1"/>
    <n v="707686"/>
    <s v="00.0.0.999"/>
    <s v="Tesoro Provincial"/>
    <x v="14"/>
    <x v="14"/>
    <m/>
    <x v="24"/>
    <x v="38"/>
    <n v="11"/>
    <n v="19"/>
    <n v="0"/>
    <n v="0"/>
    <n v="0"/>
    <x v="5"/>
  </r>
  <r>
    <n v="2021"/>
    <x v="38"/>
    <s v="CPE"/>
    <x v="38"/>
    <s v="Administracion Central"/>
    <s v="1 - Gastos corrientes"/>
    <s v="2 - Gastos de consumo"/>
    <x v="0"/>
    <x v="0"/>
    <x v="14"/>
    <x v="93"/>
    <x v="0"/>
    <x v="0"/>
    <x v="0"/>
    <x v="0"/>
    <x v="0"/>
    <x v="0"/>
    <n v="30"/>
    <x v="2"/>
    <n v="34"/>
    <s v="Educación y cultura"/>
    <n v="0"/>
    <s v="-"/>
    <n v="1"/>
    <s v="GASTOS EN PERSONAL "/>
    <s v="1.02"/>
    <s v="Personal temporario"/>
    <s v="1.02.05"/>
    <s v="Contribuciones patronales"/>
    <s v="1.02.05.00"/>
    <x v="2"/>
    <n v="2113780"/>
    <s v="00.0.0.999"/>
    <s v="Tesoro Provincial"/>
    <x v="14"/>
    <x v="14"/>
    <m/>
    <x v="24"/>
    <x v="38"/>
    <n v="11"/>
    <n v="19"/>
    <n v="0"/>
    <n v="0"/>
    <n v="0"/>
    <x v="6"/>
  </r>
  <r>
    <n v="2021"/>
    <x v="38"/>
    <s v="CPE"/>
    <x v="38"/>
    <s v="Administracion Central"/>
    <s v="1 - Gastos corrientes"/>
    <s v="2 - Gastos de consumo"/>
    <x v="0"/>
    <x v="0"/>
    <x v="14"/>
    <x v="93"/>
    <x v="0"/>
    <x v="0"/>
    <x v="0"/>
    <x v="0"/>
    <x v="0"/>
    <x v="0"/>
    <n v="30"/>
    <x v="2"/>
    <n v="34"/>
    <s v="Educación y cultura"/>
    <n v="0"/>
    <s v="-"/>
    <n v="1"/>
    <s v="GASTOS EN PERSONAL "/>
    <s v="1.04"/>
    <s v="Asignaciones familiares"/>
    <s v="1.04.00"/>
    <s v="Asignaciones familiares"/>
    <s v="1.04.00.00"/>
    <x v="4"/>
    <n v="4954372"/>
    <s v="00.0.0.999"/>
    <s v="Tesoro Provincial"/>
    <x v="14"/>
    <x v="14"/>
    <m/>
    <x v="24"/>
    <x v="38"/>
    <n v="11"/>
    <n v="19"/>
    <n v="0"/>
    <n v="0"/>
    <n v="0"/>
    <x v="7"/>
  </r>
  <r>
    <n v="2021"/>
    <x v="38"/>
    <s v="CPE"/>
    <x v="38"/>
    <s v="Administracion Central"/>
    <s v="1 - Gastos corrientes"/>
    <s v="2 - Gastos de consumo"/>
    <x v="1"/>
    <x v="1"/>
    <x v="14"/>
    <x v="93"/>
    <x v="0"/>
    <x v="0"/>
    <x v="0"/>
    <x v="0"/>
    <x v="0"/>
    <x v="0"/>
    <n v="30"/>
    <x v="2"/>
    <n v="34"/>
    <s v="Educación y cultura"/>
    <n v="0"/>
    <s v="-"/>
    <n v="1"/>
    <s v="GASTOS EN PERSONAL "/>
    <s v="1.04"/>
    <s v="Asignaciones familiares"/>
    <s v="1.04.00"/>
    <s v="Asignaciones familiares"/>
    <s v="1.04.00.00"/>
    <x v="4"/>
    <n v="12816"/>
    <s v="11.7.1.002"/>
    <s v="Otros Tributos de Origen Nacional Ley Nº 23.548 Coparticipac"/>
    <x v="14"/>
    <x v="14"/>
    <m/>
    <x v="24"/>
    <x v="38"/>
    <n v="13"/>
    <n v="19"/>
    <n v="0"/>
    <n v="0"/>
    <n v="0"/>
    <x v="7"/>
  </r>
  <r>
    <n v="2021"/>
    <x v="38"/>
    <s v="CPE"/>
    <x v="38"/>
    <s v="Administracion Central"/>
    <s v="1 - Gastos corrientes"/>
    <s v="2 - Gastos de consumo"/>
    <x v="1"/>
    <x v="1"/>
    <x v="14"/>
    <x v="93"/>
    <x v="0"/>
    <x v="0"/>
    <x v="0"/>
    <x v="0"/>
    <x v="0"/>
    <x v="0"/>
    <n v="30"/>
    <x v="2"/>
    <n v="34"/>
    <s v="Educación y cultura"/>
    <n v="0"/>
    <s v="-"/>
    <n v="2"/>
    <s v="BIENES DE CONSUMO"/>
    <s v="2.00"/>
    <s v="BIENES DE CONSUMO"/>
    <s v="2.00.00"/>
    <s v="BIENES DE CONSUMO"/>
    <s v="2.00.00.00"/>
    <x v="7"/>
    <n v="5438282"/>
    <s v="11.7.1.002"/>
    <s v="Otros Tributos de Origen Nacional Ley Nº 23.548 Coparticipac"/>
    <x v="14"/>
    <x v="14"/>
    <m/>
    <x v="24"/>
    <x v="38"/>
    <n v="13"/>
    <n v="19"/>
    <n v="0"/>
    <n v="0"/>
    <n v="0"/>
    <x v="10"/>
  </r>
  <r>
    <n v="2021"/>
    <x v="38"/>
    <s v="CPE"/>
    <x v="38"/>
    <s v="Administracion Central"/>
    <s v="1 - Gastos corrientes"/>
    <s v="2 - Gastos de consumo"/>
    <x v="0"/>
    <x v="0"/>
    <x v="14"/>
    <x v="93"/>
    <x v="0"/>
    <x v="0"/>
    <x v="0"/>
    <x v="0"/>
    <x v="0"/>
    <x v="0"/>
    <n v="30"/>
    <x v="2"/>
    <n v="34"/>
    <s v="Educación y cultura"/>
    <n v="0"/>
    <s v="-"/>
    <n v="2"/>
    <s v="BIENES DE CONSUMO"/>
    <s v="2.00"/>
    <s v="BIENES DE CONSUMO"/>
    <s v="2.00.00"/>
    <s v="BIENES DE CONSUMO"/>
    <s v="2.00.00.00"/>
    <x v="7"/>
    <n v="6831000"/>
    <s v="00.0.0.999"/>
    <s v="Tesoro Provincial"/>
    <x v="14"/>
    <x v="14"/>
    <m/>
    <x v="24"/>
    <x v="38"/>
    <n v="11"/>
    <n v="19"/>
    <n v="0"/>
    <n v="0"/>
    <n v="0"/>
    <x v="10"/>
  </r>
  <r>
    <n v="2021"/>
    <x v="38"/>
    <s v="CPE"/>
    <x v="38"/>
    <s v="Administracion Central"/>
    <s v="1 - Gastos corrientes"/>
    <s v="2 - Gastos de consumo"/>
    <x v="0"/>
    <x v="0"/>
    <x v="14"/>
    <x v="93"/>
    <x v="0"/>
    <x v="0"/>
    <x v="0"/>
    <x v="0"/>
    <x v="0"/>
    <x v="0"/>
    <n v="30"/>
    <x v="2"/>
    <n v="34"/>
    <s v="Educación y cultura"/>
    <n v="0"/>
    <s v="-"/>
    <n v="3"/>
    <s v="SERVICIOS NO PERSONALES"/>
    <s v="3.00"/>
    <s v="SERVICIOS NO PERSONALES"/>
    <s v="3.00.00"/>
    <s v="SERVICIOS NO PERSONALES"/>
    <s v="3.00.00.00"/>
    <x v="8"/>
    <n v="25515675"/>
    <s v="00.0.0.999"/>
    <s v="Tesoro Provincial"/>
    <x v="14"/>
    <x v="14"/>
    <m/>
    <x v="24"/>
    <x v="38"/>
    <n v="11"/>
    <n v="19"/>
    <n v="0"/>
    <n v="0"/>
    <n v="0"/>
    <x v="11"/>
  </r>
  <r>
    <n v="2021"/>
    <x v="38"/>
    <s v="CPE"/>
    <x v="38"/>
    <s v="Administracion Central"/>
    <s v="1 - Gastos corrientes"/>
    <s v="2 - Gastos de consumo"/>
    <x v="1"/>
    <x v="1"/>
    <x v="14"/>
    <x v="93"/>
    <x v="0"/>
    <x v="0"/>
    <x v="0"/>
    <x v="0"/>
    <x v="0"/>
    <x v="0"/>
    <n v="30"/>
    <x v="2"/>
    <n v="34"/>
    <s v="Educación y cultura"/>
    <n v="0"/>
    <s v="-"/>
    <n v="3"/>
    <s v="SERVICIOS NO PERSONALES"/>
    <s v="3.00"/>
    <s v="SERVICIOS NO PERSONALES"/>
    <s v="3.00.00"/>
    <s v="SERVICIOS NO PERSONALES"/>
    <s v="3.00.00.00"/>
    <x v="8"/>
    <n v="3950603"/>
    <s v="11.7.1.002"/>
    <s v="Otros Tributos de Origen Nacional Ley Nº 23.548 Coparticipac"/>
    <x v="14"/>
    <x v="14"/>
    <m/>
    <x v="24"/>
    <x v="38"/>
    <n v="13"/>
    <n v="19"/>
    <n v="0"/>
    <n v="0"/>
    <n v="0"/>
    <x v="11"/>
  </r>
  <r>
    <n v="2021"/>
    <x v="38"/>
    <s v="CPE"/>
    <x v="38"/>
    <s v="Administracion Central"/>
    <s v="2 - Gastos de capital"/>
    <s v="1 - Inversión real directa"/>
    <x v="0"/>
    <x v="0"/>
    <x v="14"/>
    <x v="93"/>
    <x v="0"/>
    <x v="0"/>
    <x v="1"/>
    <x v="1"/>
    <x v="0"/>
    <x v="0"/>
    <n v="30"/>
    <x v="2"/>
    <n v="34"/>
    <s v="Educación y cultura"/>
    <n v="0"/>
    <s v="-"/>
    <n v="4"/>
    <s v="BIENES DE USO"/>
    <s v="4.03"/>
    <s v="Maquinaria y equipo"/>
    <s v="4.03.00"/>
    <s v="Maquinaria y equipo"/>
    <s v="4.03.00.00"/>
    <x v="9"/>
    <n v="2092500"/>
    <s v="00.0.0.999"/>
    <s v="Tesoro Provincial"/>
    <x v="14"/>
    <x v="14"/>
    <m/>
    <x v="25"/>
    <x v="38"/>
    <n v="11"/>
    <n v="19"/>
    <n v="0"/>
    <n v="1"/>
    <n v="0"/>
    <x v="12"/>
  </r>
  <r>
    <n v="2021"/>
    <x v="38"/>
    <s v="CPE"/>
    <x v="38"/>
    <s v="Administracion Central"/>
    <s v="1 - Gastos corrientes"/>
    <s v="7 - Transferencias corrientes"/>
    <x v="0"/>
    <x v="0"/>
    <x v="14"/>
    <x v="93"/>
    <x v="0"/>
    <x v="0"/>
    <x v="0"/>
    <x v="0"/>
    <x v="0"/>
    <x v="0"/>
    <n v="30"/>
    <x v="2"/>
    <n v="34"/>
    <s v="Educación y cultura"/>
    <n v="0"/>
    <s v="-"/>
    <n v="5"/>
    <s v="TRANSFERENCIAS"/>
    <s v="5.01"/>
    <s v="Transferencias al sector privado para financiar gastos corrientes"/>
    <s v="5.01.05"/>
    <s v="Transferencias a instituciones de enseñanza"/>
    <s v="5.01.05.01"/>
    <x v="84"/>
    <n v="120430907"/>
    <s v="00.0.0.999"/>
    <s v="Tesoro Provincial"/>
    <x v="14"/>
    <x v="14"/>
    <m/>
    <x v="24"/>
    <x v="38"/>
    <n v="11"/>
    <n v="19"/>
    <n v="0"/>
    <n v="0"/>
    <n v="0"/>
    <x v="93"/>
  </r>
  <r>
    <n v="2021"/>
    <x v="38"/>
    <s v="CPE"/>
    <x v="38"/>
    <s v="Administracion Central"/>
    <s v="1 - Gastos corrientes"/>
    <s v="2 - Gastos de consumo"/>
    <x v="0"/>
    <x v="0"/>
    <x v="30"/>
    <x v="94"/>
    <x v="0"/>
    <x v="0"/>
    <x v="0"/>
    <x v="0"/>
    <x v="9"/>
    <x v="121"/>
    <n v="30"/>
    <x v="2"/>
    <n v="34"/>
    <s v="Educación y cultura"/>
    <n v="0"/>
    <s v="-"/>
    <n v="1"/>
    <s v="GASTOS EN PERSONAL "/>
    <s v="1.01"/>
    <s v="Personal permanente"/>
    <s v="1.01.01"/>
    <s v="Retribuciones del cargo"/>
    <s v="1.01.01.00"/>
    <x v="0"/>
    <n v="207754222"/>
    <s v="00.0.0.999"/>
    <s v="Tesoro Provincial"/>
    <x v="14"/>
    <x v="14"/>
    <m/>
    <x v="267"/>
    <x v="38"/>
    <n v="11"/>
    <n v="21"/>
    <n v="0"/>
    <n v="0"/>
    <n v="3"/>
    <x v="0"/>
  </r>
  <r>
    <n v="2021"/>
    <x v="38"/>
    <s v="CPE"/>
    <x v="38"/>
    <s v="Administracion Central"/>
    <s v="1 - Gastos corrientes"/>
    <s v="2 - Gastos de consumo"/>
    <x v="0"/>
    <x v="0"/>
    <x v="30"/>
    <x v="94"/>
    <x v="0"/>
    <x v="0"/>
    <x v="0"/>
    <x v="0"/>
    <x v="2"/>
    <x v="122"/>
    <n v="30"/>
    <x v="2"/>
    <n v="34"/>
    <s v="Educación y cultura"/>
    <n v="0"/>
    <s v="-"/>
    <n v="1"/>
    <s v="GASTOS EN PERSONAL "/>
    <s v="1.01"/>
    <s v="Personal permanente"/>
    <s v="1.01.01"/>
    <s v="Retribuciones del cargo"/>
    <s v="1.01.01.00"/>
    <x v="0"/>
    <n v="593013779"/>
    <s v="00.0.0.999"/>
    <s v="Tesoro Provincial"/>
    <x v="14"/>
    <x v="14"/>
    <m/>
    <x v="268"/>
    <x v="38"/>
    <n v="11"/>
    <n v="21"/>
    <n v="0"/>
    <n v="0"/>
    <n v="1"/>
    <x v="0"/>
  </r>
  <r>
    <n v="2021"/>
    <x v="38"/>
    <s v="CPE"/>
    <x v="38"/>
    <s v="Administracion Central"/>
    <s v="1 - Gastos corrientes"/>
    <s v="2 - Gastos de consumo"/>
    <x v="0"/>
    <x v="0"/>
    <x v="30"/>
    <x v="94"/>
    <x v="0"/>
    <x v="0"/>
    <x v="0"/>
    <x v="0"/>
    <x v="11"/>
    <x v="123"/>
    <n v="30"/>
    <x v="2"/>
    <n v="34"/>
    <s v="Educación y cultura"/>
    <n v="0"/>
    <s v="-"/>
    <n v="1"/>
    <s v="GASTOS EN PERSONAL "/>
    <s v="1.01"/>
    <s v="Personal permanente"/>
    <s v="1.01.01"/>
    <s v="Retribuciones del cargo"/>
    <s v="1.01.01.00"/>
    <x v="0"/>
    <n v="366751862"/>
    <s v="00.0.0.999"/>
    <s v="Tesoro Provincial"/>
    <x v="14"/>
    <x v="14"/>
    <m/>
    <x v="269"/>
    <x v="38"/>
    <n v="11"/>
    <n v="21"/>
    <n v="0"/>
    <n v="0"/>
    <n v="4"/>
    <x v="0"/>
  </r>
  <r>
    <n v="2021"/>
    <x v="38"/>
    <s v="CPE"/>
    <x v="38"/>
    <s v="Administracion Central"/>
    <s v="1 - Gastos corrientes"/>
    <s v="2 - Gastos de consumo"/>
    <x v="1"/>
    <x v="1"/>
    <x v="30"/>
    <x v="94"/>
    <x v="0"/>
    <x v="0"/>
    <x v="0"/>
    <x v="0"/>
    <x v="1"/>
    <x v="124"/>
    <n v="30"/>
    <x v="2"/>
    <n v="34"/>
    <s v="Educación y cultura"/>
    <n v="0"/>
    <s v="-"/>
    <n v="1"/>
    <s v="GASTOS EN PERSONAL "/>
    <s v="1.01"/>
    <s v="Personal permanente"/>
    <s v="1.01.01"/>
    <s v="Retribuciones del cargo"/>
    <s v="1.01.01.00"/>
    <x v="0"/>
    <n v="2565006"/>
    <s v="11.7.1.002"/>
    <s v="Otros Tributos de Origen Nacional Ley Nº 23.548 Coparticipac"/>
    <x v="14"/>
    <x v="14"/>
    <m/>
    <x v="270"/>
    <x v="38"/>
    <n v="13"/>
    <n v="21"/>
    <n v="0"/>
    <n v="0"/>
    <n v="2"/>
    <x v="0"/>
  </r>
  <r>
    <n v="2021"/>
    <x v="38"/>
    <s v="CPE"/>
    <x v="38"/>
    <s v="Administracion Central"/>
    <s v="1 - Gastos corrientes"/>
    <s v="2 - Gastos de consumo"/>
    <x v="1"/>
    <x v="1"/>
    <x v="30"/>
    <x v="94"/>
    <x v="0"/>
    <x v="0"/>
    <x v="0"/>
    <x v="0"/>
    <x v="11"/>
    <x v="123"/>
    <n v="30"/>
    <x v="2"/>
    <n v="34"/>
    <s v="Educación y cultura"/>
    <n v="0"/>
    <s v="-"/>
    <n v="1"/>
    <s v="GASTOS EN PERSONAL "/>
    <s v="1.01"/>
    <s v="Personal permanente"/>
    <s v="1.01.01"/>
    <s v="Retribuciones del cargo"/>
    <s v="1.01.01.00"/>
    <x v="0"/>
    <n v="3964920"/>
    <s v="11.7.1.002"/>
    <s v="Otros Tributos de Origen Nacional Ley Nº 23.548 Coparticipac"/>
    <x v="14"/>
    <x v="14"/>
    <m/>
    <x v="269"/>
    <x v="38"/>
    <n v="13"/>
    <n v="21"/>
    <n v="0"/>
    <n v="0"/>
    <n v="4"/>
    <x v="0"/>
  </r>
  <r>
    <n v="2021"/>
    <x v="38"/>
    <s v="CPE"/>
    <x v="38"/>
    <s v="Administracion Central"/>
    <s v="1 - Gastos corrientes"/>
    <s v="2 - Gastos de consumo"/>
    <x v="0"/>
    <x v="0"/>
    <x v="30"/>
    <x v="94"/>
    <x v="0"/>
    <x v="0"/>
    <x v="0"/>
    <x v="0"/>
    <x v="1"/>
    <x v="124"/>
    <n v="30"/>
    <x v="2"/>
    <n v="34"/>
    <s v="Educación y cultura"/>
    <n v="0"/>
    <s v="-"/>
    <n v="1"/>
    <s v="GASTOS EN PERSONAL "/>
    <s v="1.01"/>
    <s v="Personal permanente"/>
    <s v="1.01.01"/>
    <s v="Retribuciones del cargo"/>
    <s v="1.01.01.00"/>
    <x v="0"/>
    <n v="206544772"/>
    <s v="00.0.0.999"/>
    <s v="Tesoro Provincial"/>
    <x v="14"/>
    <x v="14"/>
    <m/>
    <x v="270"/>
    <x v="38"/>
    <n v="11"/>
    <n v="21"/>
    <n v="0"/>
    <n v="0"/>
    <n v="2"/>
    <x v="0"/>
  </r>
  <r>
    <n v="2021"/>
    <x v="38"/>
    <s v="CPE"/>
    <x v="38"/>
    <s v="Administracion Central"/>
    <s v="1 - Gastos corrientes"/>
    <s v="2 - Gastos de consumo"/>
    <x v="1"/>
    <x v="1"/>
    <x v="30"/>
    <x v="94"/>
    <x v="0"/>
    <x v="0"/>
    <x v="0"/>
    <x v="0"/>
    <x v="2"/>
    <x v="122"/>
    <n v="30"/>
    <x v="2"/>
    <n v="34"/>
    <s v="Educación y cultura"/>
    <n v="0"/>
    <s v="-"/>
    <n v="1"/>
    <s v="GASTOS EN PERSONAL "/>
    <s v="1.01"/>
    <s v="Personal permanente"/>
    <s v="1.01.01"/>
    <s v="Retribuciones del cargo"/>
    <s v="1.01.01.00"/>
    <x v="0"/>
    <n v="9000014"/>
    <s v="11.7.1.002"/>
    <s v="Otros Tributos de Origen Nacional Ley Nº 23.548 Coparticipac"/>
    <x v="14"/>
    <x v="14"/>
    <m/>
    <x v="268"/>
    <x v="38"/>
    <n v="13"/>
    <n v="21"/>
    <n v="0"/>
    <n v="0"/>
    <n v="1"/>
    <x v="0"/>
  </r>
  <r>
    <n v="2021"/>
    <x v="38"/>
    <s v="CPE"/>
    <x v="38"/>
    <s v="Administracion Central"/>
    <s v="1 - Gastos corrientes"/>
    <s v="2 - Gastos de consumo"/>
    <x v="1"/>
    <x v="1"/>
    <x v="30"/>
    <x v="94"/>
    <x v="0"/>
    <x v="0"/>
    <x v="0"/>
    <x v="0"/>
    <x v="9"/>
    <x v="121"/>
    <n v="30"/>
    <x v="2"/>
    <n v="34"/>
    <s v="Educación y cultura"/>
    <n v="0"/>
    <s v="-"/>
    <n v="1"/>
    <s v="GASTOS EN PERSONAL "/>
    <s v="1.01"/>
    <s v="Personal permanente"/>
    <s v="1.01.01"/>
    <s v="Retribuciones del cargo"/>
    <s v="1.01.01.00"/>
    <x v="0"/>
    <n v="2684898"/>
    <s v="11.7.1.002"/>
    <s v="Otros Tributos de Origen Nacional Ley Nº 23.548 Coparticipac"/>
    <x v="14"/>
    <x v="14"/>
    <m/>
    <x v="267"/>
    <x v="38"/>
    <n v="13"/>
    <n v="21"/>
    <n v="0"/>
    <n v="0"/>
    <n v="3"/>
    <x v="0"/>
  </r>
  <r>
    <n v="2021"/>
    <x v="38"/>
    <s v="CPE"/>
    <x v="38"/>
    <s v="Administracion Central"/>
    <s v="1 - Gastos corrientes"/>
    <s v="2 - Gastos de consumo"/>
    <x v="0"/>
    <x v="0"/>
    <x v="30"/>
    <x v="94"/>
    <x v="0"/>
    <x v="0"/>
    <x v="0"/>
    <x v="0"/>
    <x v="2"/>
    <x v="122"/>
    <n v="30"/>
    <x v="2"/>
    <n v="34"/>
    <s v="Educación y cultura"/>
    <n v="0"/>
    <s v="-"/>
    <n v="1"/>
    <s v="GASTOS EN PERSONAL "/>
    <s v="1.01"/>
    <s v="Personal permanente"/>
    <s v="1.01.04"/>
    <s v="Sueldo anual complementario"/>
    <s v="1.01.04.00"/>
    <x v="1"/>
    <n v="61967754"/>
    <s v="00.0.0.999"/>
    <s v="Tesoro Provincial"/>
    <x v="14"/>
    <x v="14"/>
    <m/>
    <x v="268"/>
    <x v="38"/>
    <n v="11"/>
    <n v="21"/>
    <n v="0"/>
    <n v="0"/>
    <n v="1"/>
    <x v="1"/>
  </r>
  <r>
    <n v="2021"/>
    <x v="38"/>
    <s v="CPE"/>
    <x v="38"/>
    <s v="Administracion Central"/>
    <s v="1 - Gastos corrientes"/>
    <s v="2 - Gastos de consumo"/>
    <x v="0"/>
    <x v="0"/>
    <x v="30"/>
    <x v="94"/>
    <x v="0"/>
    <x v="0"/>
    <x v="0"/>
    <x v="0"/>
    <x v="1"/>
    <x v="124"/>
    <n v="30"/>
    <x v="2"/>
    <n v="34"/>
    <s v="Educación y cultura"/>
    <n v="0"/>
    <s v="-"/>
    <n v="1"/>
    <s v="GASTOS EN PERSONAL "/>
    <s v="1.01"/>
    <s v="Personal permanente"/>
    <s v="1.01.04"/>
    <s v="Sueldo anual complementario"/>
    <s v="1.01.04.00"/>
    <x v="1"/>
    <n v="14739381"/>
    <s v="00.0.0.999"/>
    <s v="Tesoro Provincial"/>
    <x v="14"/>
    <x v="14"/>
    <m/>
    <x v="270"/>
    <x v="38"/>
    <n v="11"/>
    <n v="21"/>
    <n v="0"/>
    <n v="0"/>
    <n v="2"/>
    <x v="1"/>
  </r>
  <r>
    <n v="2021"/>
    <x v="38"/>
    <s v="CPE"/>
    <x v="38"/>
    <s v="Administracion Central"/>
    <s v="1 - Gastos corrientes"/>
    <s v="2 - Gastos de consumo"/>
    <x v="0"/>
    <x v="0"/>
    <x v="30"/>
    <x v="94"/>
    <x v="0"/>
    <x v="0"/>
    <x v="0"/>
    <x v="0"/>
    <x v="9"/>
    <x v="121"/>
    <n v="30"/>
    <x v="2"/>
    <n v="34"/>
    <s v="Educación y cultura"/>
    <n v="0"/>
    <s v="-"/>
    <n v="1"/>
    <s v="GASTOS EN PERSONAL "/>
    <s v="1.01"/>
    <s v="Personal permanente"/>
    <s v="1.01.04"/>
    <s v="Sueldo anual complementario"/>
    <s v="1.01.04.00"/>
    <x v="1"/>
    <n v="20894187"/>
    <s v="00.0.0.999"/>
    <s v="Tesoro Provincial"/>
    <x v="14"/>
    <x v="14"/>
    <m/>
    <x v="267"/>
    <x v="38"/>
    <n v="11"/>
    <n v="21"/>
    <n v="0"/>
    <n v="0"/>
    <n v="3"/>
    <x v="1"/>
  </r>
  <r>
    <n v="2021"/>
    <x v="38"/>
    <s v="CPE"/>
    <x v="38"/>
    <s v="Administracion Central"/>
    <s v="1 - Gastos corrientes"/>
    <s v="2 - Gastos de consumo"/>
    <x v="0"/>
    <x v="0"/>
    <x v="30"/>
    <x v="94"/>
    <x v="0"/>
    <x v="0"/>
    <x v="0"/>
    <x v="0"/>
    <x v="11"/>
    <x v="123"/>
    <n v="30"/>
    <x v="2"/>
    <n v="34"/>
    <s v="Educación y cultura"/>
    <n v="0"/>
    <s v="-"/>
    <n v="1"/>
    <s v="GASTOS EN PERSONAL "/>
    <s v="1.01"/>
    <s v="Personal permanente"/>
    <s v="1.01.04"/>
    <s v="Sueldo anual complementario"/>
    <s v="1.01.04.00"/>
    <x v="1"/>
    <n v="38090730"/>
    <s v="00.0.0.999"/>
    <s v="Tesoro Provincial"/>
    <x v="14"/>
    <x v="14"/>
    <m/>
    <x v="269"/>
    <x v="38"/>
    <n v="11"/>
    <n v="21"/>
    <n v="0"/>
    <n v="0"/>
    <n v="4"/>
    <x v="1"/>
  </r>
  <r>
    <n v="2021"/>
    <x v="38"/>
    <s v="CPE"/>
    <x v="38"/>
    <s v="Administracion Central"/>
    <s v="1 - Gastos corrientes"/>
    <s v="2 - Gastos de consumo"/>
    <x v="1"/>
    <x v="1"/>
    <x v="30"/>
    <x v="94"/>
    <x v="0"/>
    <x v="0"/>
    <x v="0"/>
    <x v="0"/>
    <x v="2"/>
    <x v="122"/>
    <n v="30"/>
    <x v="2"/>
    <n v="34"/>
    <s v="Educación y cultura"/>
    <n v="0"/>
    <s v="-"/>
    <n v="1"/>
    <s v="GASTOS EN PERSONAL "/>
    <s v="1.01"/>
    <s v="Personal permanente"/>
    <s v="1.01.06"/>
    <s v="Contribuciones patronales"/>
    <s v="1.01.06.00"/>
    <x v="2"/>
    <n v="2250031"/>
    <s v="11.7.1.002"/>
    <s v="Otros Tributos de Origen Nacional Ley Nº 23.548 Coparticipac"/>
    <x v="14"/>
    <x v="14"/>
    <m/>
    <x v="268"/>
    <x v="38"/>
    <n v="13"/>
    <n v="21"/>
    <n v="0"/>
    <n v="0"/>
    <n v="1"/>
    <x v="2"/>
  </r>
  <r>
    <n v="2021"/>
    <x v="38"/>
    <s v="CPE"/>
    <x v="38"/>
    <s v="Administracion Central"/>
    <s v="1 - Gastos corrientes"/>
    <s v="2 - Gastos de consumo"/>
    <x v="1"/>
    <x v="1"/>
    <x v="30"/>
    <x v="94"/>
    <x v="0"/>
    <x v="0"/>
    <x v="0"/>
    <x v="0"/>
    <x v="1"/>
    <x v="124"/>
    <n v="30"/>
    <x v="2"/>
    <n v="34"/>
    <s v="Educación y cultura"/>
    <n v="0"/>
    <s v="-"/>
    <n v="1"/>
    <s v="GASTOS EN PERSONAL "/>
    <s v="1.01"/>
    <s v="Personal permanente"/>
    <s v="1.01.06"/>
    <s v="Contribuciones patronales"/>
    <s v="1.01.06.00"/>
    <x v="2"/>
    <n v="629994"/>
    <s v="11.7.1.002"/>
    <s v="Otros Tributos de Origen Nacional Ley Nº 23.548 Coparticipac"/>
    <x v="14"/>
    <x v="14"/>
    <m/>
    <x v="270"/>
    <x v="38"/>
    <n v="13"/>
    <n v="21"/>
    <n v="0"/>
    <n v="0"/>
    <n v="2"/>
    <x v="2"/>
  </r>
  <r>
    <n v="2021"/>
    <x v="38"/>
    <s v="CPE"/>
    <x v="38"/>
    <s v="Administracion Central"/>
    <s v="1 - Gastos corrientes"/>
    <s v="2 - Gastos de consumo"/>
    <x v="1"/>
    <x v="1"/>
    <x v="30"/>
    <x v="94"/>
    <x v="0"/>
    <x v="0"/>
    <x v="0"/>
    <x v="0"/>
    <x v="9"/>
    <x v="121"/>
    <n v="30"/>
    <x v="2"/>
    <n v="34"/>
    <s v="Educación y cultura"/>
    <n v="0"/>
    <s v="-"/>
    <n v="1"/>
    <s v="GASTOS EN PERSONAL "/>
    <s v="1.01"/>
    <s v="Personal permanente"/>
    <s v="1.01.06"/>
    <s v="Contribuciones patronales"/>
    <s v="1.01.06.00"/>
    <x v="2"/>
    <n v="571976"/>
    <s v="11.7.1.002"/>
    <s v="Otros Tributos de Origen Nacional Ley Nº 23.548 Coparticipac"/>
    <x v="14"/>
    <x v="14"/>
    <m/>
    <x v="267"/>
    <x v="38"/>
    <n v="13"/>
    <n v="21"/>
    <n v="0"/>
    <n v="0"/>
    <n v="3"/>
    <x v="2"/>
  </r>
  <r>
    <n v="2021"/>
    <x v="38"/>
    <s v="CPE"/>
    <x v="38"/>
    <s v="Administracion Central"/>
    <s v="1 - Gastos corrientes"/>
    <s v="2 - Gastos de consumo"/>
    <x v="1"/>
    <x v="1"/>
    <x v="30"/>
    <x v="94"/>
    <x v="0"/>
    <x v="0"/>
    <x v="0"/>
    <x v="0"/>
    <x v="11"/>
    <x v="123"/>
    <n v="30"/>
    <x v="2"/>
    <n v="34"/>
    <s v="Educación y cultura"/>
    <n v="0"/>
    <s v="-"/>
    <n v="1"/>
    <s v="GASTOS EN PERSONAL "/>
    <s v="1.01"/>
    <s v="Personal permanente"/>
    <s v="1.01.06"/>
    <s v="Contribuciones patronales"/>
    <s v="1.01.06.00"/>
    <x v="2"/>
    <n v="964574"/>
    <s v="11.7.1.002"/>
    <s v="Otros Tributos de Origen Nacional Ley Nº 23.548 Coparticipac"/>
    <x v="14"/>
    <x v="14"/>
    <m/>
    <x v="269"/>
    <x v="38"/>
    <n v="13"/>
    <n v="21"/>
    <n v="0"/>
    <n v="0"/>
    <n v="4"/>
    <x v="2"/>
  </r>
  <r>
    <n v="2021"/>
    <x v="38"/>
    <s v="CPE"/>
    <x v="38"/>
    <s v="Administracion Central"/>
    <s v="1 - Gastos corrientes"/>
    <s v="2 - Gastos de consumo"/>
    <x v="0"/>
    <x v="0"/>
    <x v="30"/>
    <x v="94"/>
    <x v="0"/>
    <x v="0"/>
    <x v="0"/>
    <x v="0"/>
    <x v="2"/>
    <x v="122"/>
    <n v="30"/>
    <x v="2"/>
    <n v="34"/>
    <s v="Educación y cultura"/>
    <n v="0"/>
    <s v="-"/>
    <n v="1"/>
    <s v="GASTOS EN PERSONAL "/>
    <s v="1.01"/>
    <s v="Personal permanente"/>
    <s v="1.01.06"/>
    <s v="Contribuciones patronales"/>
    <s v="1.01.06.00"/>
    <x v="2"/>
    <n v="180774963"/>
    <s v="00.0.0.999"/>
    <s v="Tesoro Provincial"/>
    <x v="14"/>
    <x v="14"/>
    <m/>
    <x v="268"/>
    <x v="38"/>
    <n v="11"/>
    <n v="21"/>
    <n v="0"/>
    <n v="0"/>
    <n v="1"/>
    <x v="2"/>
  </r>
  <r>
    <n v="2021"/>
    <x v="38"/>
    <s v="CPE"/>
    <x v="38"/>
    <s v="Administracion Central"/>
    <s v="1 - Gastos corrientes"/>
    <s v="2 - Gastos de consumo"/>
    <x v="0"/>
    <x v="0"/>
    <x v="30"/>
    <x v="94"/>
    <x v="0"/>
    <x v="0"/>
    <x v="0"/>
    <x v="0"/>
    <x v="9"/>
    <x v="121"/>
    <n v="30"/>
    <x v="2"/>
    <n v="34"/>
    <s v="Educación y cultura"/>
    <n v="0"/>
    <s v="-"/>
    <n v="1"/>
    <s v="GASTOS EN PERSONAL "/>
    <s v="1.01"/>
    <s v="Personal permanente"/>
    <s v="1.01.06"/>
    <s v="Contribuciones patronales"/>
    <s v="1.01.06.00"/>
    <x v="2"/>
    <n v="60224789"/>
    <s v="00.0.0.999"/>
    <s v="Tesoro Provincial"/>
    <x v="14"/>
    <x v="14"/>
    <m/>
    <x v="267"/>
    <x v="38"/>
    <n v="11"/>
    <n v="21"/>
    <n v="0"/>
    <n v="0"/>
    <n v="3"/>
    <x v="2"/>
  </r>
  <r>
    <n v="2021"/>
    <x v="38"/>
    <s v="CPE"/>
    <x v="38"/>
    <s v="Administracion Central"/>
    <s v="1 - Gastos corrientes"/>
    <s v="2 - Gastos de consumo"/>
    <x v="0"/>
    <x v="0"/>
    <x v="30"/>
    <x v="94"/>
    <x v="0"/>
    <x v="0"/>
    <x v="0"/>
    <x v="0"/>
    <x v="1"/>
    <x v="124"/>
    <n v="30"/>
    <x v="2"/>
    <n v="34"/>
    <s v="Educación y cultura"/>
    <n v="0"/>
    <s v="-"/>
    <n v="1"/>
    <s v="GASTOS EN PERSONAL "/>
    <s v="1.01"/>
    <s v="Personal permanente"/>
    <s v="1.01.06"/>
    <s v="Contribuciones patronales"/>
    <s v="1.01.06.00"/>
    <x v="2"/>
    <n v="53799987"/>
    <s v="00.0.0.999"/>
    <s v="Tesoro Provincial"/>
    <x v="14"/>
    <x v="14"/>
    <m/>
    <x v="270"/>
    <x v="38"/>
    <n v="11"/>
    <n v="21"/>
    <n v="0"/>
    <n v="0"/>
    <n v="2"/>
    <x v="2"/>
  </r>
  <r>
    <n v="2021"/>
    <x v="38"/>
    <s v="CPE"/>
    <x v="38"/>
    <s v="Administracion Central"/>
    <s v="1 - Gastos corrientes"/>
    <s v="2 - Gastos de consumo"/>
    <x v="0"/>
    <x v="0"/>
    <x v="30"/>
    <x v="94"/>
    <x v="0"/>
    <x v="0"/>
    <x v="0"/>
    <x v="0"/>
    <x v="11"/>
    <x v="123"/>
    <n v="30"/>
    <x v="2"/>
    <n v="34"/>
    <s v="Educación y cultura"/>
    <n v="0"/>
    <s v="-"/>
    <n v="1"/>
    <s v="GASTOS EN PERSONAL "/>
    <s v="1.01"/>
    <s v="Personal permanente"/>
    <s v="1.01.06"/>
    <s v="Contribuciones patronales"/>
    <s v="1.01.06.00"/>
    <x v="2"/>
    <n v="110785961"/>
    <s v="00.0.0.999"/>
    <s v="Tesoro Provincial"/>
    <x v="14"/>
    <x v="14"/>
    <m/>
    <x v="269"/>
    <x v="38"/>
    <n v="11"/>
    <n v="21"/>
    <n v="0"/>
    <n v="0"/>
    <n v="4"/>
    <x v="2"/>
  </r>
  <r>
    <n v="2021"/>
    <x v="38"/>
    <s v="CPE"/>
    <x v="38"/>
    <s v="Administracion Central"/>
    <s v="1 - Gastos corrientes"/>
    <s v="2 - Gastos de consumo"/>
    <x v="0"/>
    <x v="0"/>
    <x v="30"/>
    <x v="94"/>
    <x v="0"/>
    <x v="0"/>
    <x v="0"/>
    <x v="0"/>
    <x v="9"/>
    <x v="121"/>
    <n v="30"/>
    <x v="2"/>
    <n v="34"/>
    <s v="Educación y cultura"/>
    <n v="0"/>
    <s v="-"/>
    <n v="1"/>
    <s v="GASTOS EN PERSONAL "/>
    <s v="1.02"/>
    <s v="Personal temporario"/>
    <s v="1.02.01"/>
    <s v="Retribuciones del cargo"/>
    <s v="1.02.01.00"/>
    <x v="0"/>
    <n v="16887734"/>
    <s v="00.0.0.999"/>
    <s v="Tesoro Provincial"/>
    <x v="14"/>
    <x v="14"/>
    <m/>
    <x v="267"/>
    <x v="38"/>
    <n v="11"/>
    <n v="21"/>
    <n v="0"/>
    <n v="0"/>
    <n v="3"/>
    <x v="4"/>
  </r>
  <r>
    <n v="2021"/>
    <x v="38"/>
    <s v="CPE"/>
    <x v="38"/>
    <s v="Administracion Central"/>
    <s v="1 - Gastos corrientes"/>
    <s v="2 - Gastos de consumo"/>
    <x v="0"/>
    <x v="0"/>
    <x v="30"/>
    <x v="94"/>
    <x v="0"/>
    <x v="0"/>
    <x v="0"/>
    <x v="0"/>
    <x v="1"/>
    <x v="124"/>
    <n v="30"/>
    <x v="2"/>
    <n v="34"/>
    <s v="Educación y cultura"/>
    <n v="0"/>
    <s v="-"/>
    <n v="1"/>
    <s v="GASTOS EN PERSONAL "/>
    <s v="1.02"/>
    <s v="Personal temporario"/>
    <s v="1.02.01"/>
    <s v="Retribuciones del cargo"/>
    <s v="1.02.01.00"/>
    <x v="0"/>
    <n v="12026851"/>
    <s v="00.0.0.999"/>
    <s v="Tesoro Provincial"/>
    <x v="14"/>
    <x v="14"/>
    <m/>
    <x v="270"/>
    <x v="38"/>
    <n v="11"/>
    <n v="21"/>
    <n v="0"/>
    <n v="0"/>
    <n v="2"/>
    <x v="4"/>
  </r>
  <r>
    <n v="2021"/>
    <x v="38"/>
    <s v="CPE"/>
    <x v="38"/>
    <s v="Administracion Central"/>
    <s v="1 - Gastos corrientes"/>
    <s v="2 - Gastos de consumo"/>
    <x v="0"/>
    <x v="0"/>
    <x v="30"/>
    <x v="94"/>
    <x v="0"/>
    <x v="0"/>
    <x v="0"/>
    <x v="0"/>
    <x v="2"/>
    <x v="122"/>
    <n v="30"/>
    <x v="2"/>
    <n v="34"/>
    <s v="Educación y cultura"/>
    <n v="0"/>
    <s v="-"/>
    <n v="1"/>
    <s v="GASTOS EN PERSONAL "/>
    <s v="1.02"/>
    <s v="Personal temporario"/>
    <s v="1.02.01"/>
    <s v="Retribuciones del cargo"/>
    <s v="1.02.01.00"/>
    <x v="0"/>
    <n v="23763773"/>
    <s v="00.0.0.999"/>
    <s v="Tesoro Provincial"/>
    <x v="14"/>
    <x v="14"/>
    <m/>
    <x v="268"/>
    <x v="38"/>
    <n v="11"/>
    <n v="21"/>
    <n v="0"/>
    <n v="0"/>
    <n v="1"/>
    <x v="4"/>
  </r>
  <r>
    <n v="2021"/>
    <x v="38"/>
    <s v="CPE"/>
    <x v="38"/>
    <s v="Administracion Central"/>
    <s v="1 - Gastos corrientes"/>
    <s v="2 - Gastos de consumo"/>
    <x v="0"/>
    <x v="0"/>
    <x v="30"/>
    <x v="94"/>
    <x v="0"/>
    <x v="0"/>
    <x v="0"/>
    <x v="0"/>
    <x v="11"/>
    <x v="123"/>
    <n v="30"/>
    <x v="2"/>
    <n v="34"/>
    <s v="Educación y cultura"/>
    <n v="0"/>
    <s v="-"/>
    <n v="1"/>
    <s v="GASTOS EN PERSONAL "/>
    <s v="1.02"/>
    <s v="Personal temporario"/>
    <s v="1.02.01"/>
    <s v="Retribuciones del cargo"/>
    <s v="1.02.01.00"/>
    <x v="0"/>
    <n v="16789421"/>
    <s v="00.0.0.999"/>
    <s v="Tesoro Provincial"/>
    <x v="14"/>
    <x v="14"/>
    <m/>
    <x v="269"/>
    <x v="38"/>
    <n v="11"/>
    <n v="21"/>
    <n v="0"/>
    <n v="0"/>
    <n v="4"/>
    <x v="4"/>
  </r>
  <r>
    <n v="2021"/>
    <x v="38"/>
    <s v="CPE"/>
    <x v="38"/>
    <s v="Administracion Central"/>
    <s v="1 - Gastos corrientes"/>
    <s v="2 - Gastos de consumo"/>
    <x v="0"/>
    <x v="0"/>
    <x v="30"/>
    <x v="94"/>
    <x v="0"/>
    <x v="0"/>
    <x v="0"/>
    <x v="0"/>
    <x v="9"/>
    <x v="121"/>
    <n v="30"/>
    <x v="2"/>
    <n v="34"/>
    <s v="Educación y cultura"/>
    <n v="0"/>
    <s v="-"/>
    <n v="1"/>
    <s v="GASTOS EN PERSONAL "/>
    <s v="1.02"/>
    <s v="Personal temporario"/>
    <s v="1.02.03"/>
    <s v="Sueldo anual complementario"/>
    <s v="1.02.03.00"/>
    <x v="1"/>
    <n v="1131240"/>
    <s v="00.0.0.999"/>
    <s v="Tesoro Provincial"/>
    <x v="14"/>
    <x v="14"/>
    <m/>
    <x v="267"/>
    <x v="38"/>
    <n v="11"/>
    <n v="21"/>
    <n v="0"/>
    <n v="0"/>
    <n v="3"/>
    <x v="5"/>
  </r>
  <r>
    <n v="2021"/>
    <x v="38"/>
    <s v="CPE"/>
    <x v="38"/>
    <s v="Administracion Central"/>
    <s v="1 - Gastos corrientes"/>
    <s v="2 - Gastos de consumo"/>
    <x v="0"/>
    <x v="0"/>
    <x v="30"/>
    <x v="94"/>
    <x v="0"/>
    <x v="0"/>
    <x v="0"/>
    <x v="0"/>
    <x v="2"/>
    <x v="122"/>
    <n v="30"/>
    <x v="2"/>
    <n v="34"/>
    <s v="Educación y cultura"/>
    <n v="0"/>
    <s v="-"/>
    <n v="1"/>
    <s v="GASTOS EN PERSONAL "/>
    <s v="1.02"/>
    <s v="Personal temporario"/>
    <s v="1.02.03"/>
    <s v="Sueldo anual complementario"/>
    <s v="1.02.03.00"/>
    <x v="1"/>
    <n v="1135591"/>
    <s v="00.0.0.999"/>
    <s v="Tesoro Provincial"/>
    <x v="14"/>
    <x v="14"/>
    <m/>
    <x v="268"/>
    <x v="38"/>
    <n v="11"/>
    <n v="21"/>
    <n v="0"/>
    <n v="0"/>
    <n v="1"/>
    <x v="5"/>
  </r>
  <r>
    <n v="2021"/>
    <x v="38"/>
    <s v="CPE"/>
    <x v="38"/>
    <s v="Administracion Central"/>
    <s v="1 - Gastos corrientes"/>
    <s v="2 - Gastos de consumo"/>
    <x v="0"/>
    <x v="0"/>
    <x v="30"/>
    <x v="94"/>
    <x v="0"/>
    <x v="0"/>
    <x v="0"/>
    <x v="0"/>
    <x v="1"/>
    <x v="124"/>
    <n v="30"/>
    <x v="2"/>
    <n v="34"/>
    <s v="Educación y cultura"/>
    <n v="0"/>
    <s v="-"/>
    <n v="1"/>
    <s v="GASTOS EN PERSONAL "/>
    <s v="1.02"/>
    <s v="Personal temporario"/>
    <s v="1.02.03"/>
    <s v="Sueldo anual complementario"/>
    <s v="1.02.03.00"/>
    <x v="1"/>
    <n v="1046385"/>
    <s v="00.0.0.999"/>
    <s v="Tesoro Provincial"/>
    <x v="14"/>
    <x v="14"/>
    <m/>
    <x v="270"/>
    <x v="38"/>
    <n v="11"/>
    <n v="21"/>
    <n v="0"/>
    <n v="0"/>
    <n v="2"/>
    <x v="5"/>
  </r>
  <r>
    <n v="2021"/>
    <x v="38"/>
    <s v="CPE"/>
    <x v="38"/>
    <s v="Administracion Central"/>
    <s v="1 - Gastos corrientes"/>
    <s v="2 - Gastos de consumo"/>
    <x v="0"/>
    <x v="0"/>
    <x v="30"/>
    <x v="94"/>
    <x v="0"/>
    <x v="0"/>
    <x v="0"/>
    <x v="0"/>
    <x v="11"/>
    <x v="123"/>
    <n v="30"/>
    <x v="2"/>
    <n v="34"/>
    <s v="Educación y cultura"/>
    <n v="0"/>
    <s v="-"/>
    <n v="1"/>
    <s v="GASTOS EN PERSONAL "/>
    <s v="1.02"/>
    <s v="Personal temporario"/>
    <s v="1.02.03"/>
    <s v="Sueldo anual complementario"/>
    <s v="1.02.03.00"/>
    <x v="1"/>
    <n v="1083695"/>
    <s v="00.0.0.999"/>
    <s v="Tesoro Provincial"/>
    <x v="14"/>
    <x v="14"/>
    <m/>
    <x v="269"/>
    <x v="38"/>
    <n v="11"/>
    <n v="21"/>
    <n v="0"/>
    <n v="0"/>
    <n v="4"/>
    <x v="5"/>
  </r>
  <r>
    <n v="2021"/>
    <x v="38"/>
    <s v="CPE"/>
    <x v="38"/>
    <s v="Administracion Central"/>
    <s v="1 - Gastos corrientes"/>
    <s v="2 - Gastos de consumo"/>
    <x v="0"/>
    <x v="0"/>
    <x v="30"/>
    <x v="94"/>
    <x v="0"/>
    <x v="0"/>
    <x v="0"/>
    <x v="0"/>
    <x v="2"/>
    <x v="122"/>
    <n v="30"/>
    <x v="2"/>
    <n v="34"/>
    <s v="Educación y cultura"/>
    <n v="0"/>
    <s v="-"/>
    <n v="1"/>
    <s v="GASTOS EN PERSONAL "/>
    <s v="1.02"/>
    <s v="Personal temporario"/>
    <s v="1.02.05"/>
    <s v="Contribuciones patronales"/>
    <s v="1.02.05.00"/>
    <x v="2"/>
    <n v="3067238"/>
    <s v="00.0.0.999"/>
    <s v="Tesoro Provincial"/>
    <x v="14"/>
    <x v="14"/>
    <m/>
    <x v="268"/>
    <x v="38"/>
    <n v="11"/>
    <n v="21"/>
    <n v="0"/>
    <n v="0"/>
    <n v="1"/>
    <x v="6"/>
  </r>
  <r>
    <n v="2021"/>
    <x v="38"/>
    <s v="CPE"/>
    <x v="38"/>
    <s v="Administracion Central"/>
    <s v="1 - Gastos corrientes"/>
    <s v="2 - Gastos de consumo"/>
    <x v="0"/>
    <x v="0"/>
    <x v="30"/>
    <x v="94"/>
    <x v="0"/>
    <x v="0"/>
    <x v="0"/>
    <x v="0"/>
    <x v="11"/>
    <x v="123"/>
    <n v="30"/>
    <x v="2"/>
    <n v="34"/>
    <s v="Educación y cultura"/>
    <n v="0"/>
    <s v="-"/>
    <n v="1"/>
    <s v="GASTOS EN PERSONAL "/>
    <s v="1.02"/>
    <s v="Personal temporario"/>
    <s v="1.02.05"/>
    <s v="Contribuciones patronales"/>
    <s v="1.02.05.00"/>
    <x v="2"/>
    <n v="2926451"/>
    <s v="00.0.0.999"/>
    <s v="Tesoro Provincial"/>
    <x v="14"/>
    <x v="14"/>
    <m/>
    <x v="269"/>
    <x v="38"/>
    <n v="11"/>
    <n v="21"/>
    <n v="0"/>
    <n v="0"/>
    <n v="4"/>
    <x v="6"/>
  </r>
  <r>
    <n v="2021"/>
    <x v="38"/>
    <s v="CPE"/>
    <x v="38"/>
    <s v="Administracion Central"/>
    <s v="1 - Gastos corrientes"/>
    <s v="2 - Gastos de consumo"/>
    <x v="0"/>
    <x v="0"/>
    <x v="30"/>
    <x v="94"/>
    <x v="0"/>
    <x v="0"/>
    <x v="0"/>
    <x v="0"/>
    <x v="9"/>
    <x v="121"/>
    <n v="30"/>
    <x v="2"/>
    <n v="34"/>
    <s v="Educación y cultura"/>
    <n v="0"/>
    <s v="-"/>
    <n v="1"/>
    <s v="GASTOS EN PERSONAL "/>
    <s v="1.02"/>
    <s v="Personal temporario"/>
    <s v="1.02.05"/>
    <s v="Contribuciones patronales"/>
    <s v="1.02.05.00"/>
    <x v="2"/>
    <n v="3821182"/>
    <s v="00.0.0.999"/>
    <s v="Tesoro Provincial"/>
    <x v="14"/>
    <x v="14"/>
    <m/>
    <x v="267"/>
    <x v="38"/>
    <n v="11"/>
    <n v="21"/>
    <n v="0"/>
    <n v="0"/>
    <n v="3"/>
    <x v="6"/>
  </r>
  <r>
    <n v="2021"/>
    <x v="38"/>
    <s v="CPE"/>
    <x v="38"/>
    <s v="Administracion Central"/>
    <s v="1 - Gastos corrientes"/>
    <s v="2 - Gastos de consumo"/>
    <x v="0"/>
    <x v="0"/>
    <x v="30"/>
    <x v="94"/>
    <x v="0"/>
    <x v="0"/>
    <x v="0"/>
    <x v="0"/>
    <x v="1"/>
    <x v="124"/>
    <n v="30"/>
    <x v="2"/>
    <n v="34"/>
    <s v="Educación y cultura"/>
    <n v="0"/>
    <s v="-"/>
    <n v="1"/>
    <s v="GASTOS EN PERSONAL "/>
    <s v="1.02"/>
    <s v="Personal temporario"/>
    <s v="1.02.05"/>
    <s v="Contribuciones patronales"/>
    <s v="1.02.05.00"/>
    <x v="2"/>
    <n v="2722865"/>
    <s v="00.0.0.999"/>
    <s v="Tesoro Provincial"/>
    <x v="14"/>
    <x v="14"/>
    <m/>
    <x v="270"/>
    <x v="38"/>
    <n v="11"/>
    <n v="21"/>
    <n v="0"/>
    <n v="0"/>
    <n v="2"/>
    <x v="6"/>
  </r>
  <r>
    <n v="2021"/>
    <x v="38"/>
    <s v="CPE"/>
    <x v="38"/>
    <s v="Administracion Central"/>
    <s v="1 - Gastos corrientes"/>
    <s v="2 - Gastos de consumo"/>
    <x v="0"/>
    <x v="0"/>
    <x v="30"/>
    <x v="94"/>
    <x v="0"/>
    <x v="0"/>
    <x v="0"/>
    <x v="0"/>
    <x v="2"/>
    <x v="122"/>
    <n v="30"/>
    <x v="2"/>
    <n v="34"/>
    <s v="Educación y cultura"/>
    <n v="0"/>
    <s v="-"/>
    <n v="1"/>
    <s v="GASTOS EN PERSONAL "/>
    <s v="1.04"/>
    <s v="Asignaciones familiares"/>
    <s v="1.04.00"/>
    <s v="Asignaciones familiares"/>
    <s v="1.04.00.00"/>
    <x v="4"/>
    <n v="17073618"/>
    <s v="00.0.0.999"/>
    <s v="Tesoro Provincial"/>
    <x v="14"/>
    <x v="14"/>
    <m/>
    <x v="268"/>
    <x v="38"/>
    <n v="11"/>
    <n v="21"/>
    <n v="0"/>
    <n v="0"/>
    <n v="1"/>
    <x v="7"/>
  </r>
  <r>
    <n v="2021"/>
    <x v="38"/>
    <s v="CPE"/>
    <x v="38"/>
    <s v="Administracion Central"/>
    <s v="1 - Gastos corrientes"/>
    <s v="2 - Gastos de consumo"/>
    <x v="0"/>
    <x v="0"/>
    <x v="30"/>
    <x v="94"/>
    <x v="0"/>
    <x v="0"/>
    <x v="0"/>
    <x v="0"/>
    <x v="9"/>
    <x v="121"/>
    <n v="30"/>
    <x v="2"/>
    <n v="34"/>
    <s v="Educación y cultura"/>
    <n v="0"/>
    <s v="-"/>
    <n v="1"/>
    <s v="GASTOS EN PERSONAL "/>
    <s v="1.04"/>
    <s v="Asignaciones familiares"/>
    <s v="1.04.00"/>
    <s v="Asignaciones familiares"/>
    <s v="1.04.00.00"/>
    <x v="4"/>
    <n v="8267209"/>
    <s v="00.0.0.999"/>
    <s v="Tesoro Provincial"/>
    <x v="14"/>
    <x v="14"/>
    <m/>
    <x v="267"/>
    <x v="38"/>
    <n v="11"/>
    <n v="21"/>
    <n v="0"/>
    <n v="0"/>
    <n v="3"/>
    <x v="7"/>
  </r>
  <r>
    <n v="2021"/>
    <x v="38"/>
    <s v="CPE"/>
    <x v="38"/>
    <s v="Administracion Central"/>
    <s v="1 - Gastos corrientes"/>
    <s v="2 - Gastos de consumo"/>
    <x v="0"/>
    <x v="0"/>
    <x v="30"/>
    <x v="94"/>
    <x v="0"/>
    <x v="0"/>
    <x v="0"/>
    <x v="0"/>
    <x v="11"/>
    <x v="123"/>
    <n v="30"/>
    <x v="2"/>
    <n v="34"/>
    <s v="Educación y cultura"/>
    <n v="0"/>
    <s v="-"/>
    <n v="1"/>
    <s v="GASTOS EN PERSONAL "/>
    <s v="1.04"/>
    <s v="Asignaciones familiares"/>
    <s v="1.04.00"/>
    <s v="Asignaciones familiares"/>
    <s v="1.04.00.00"/>
    <x v="4"/>
    <n v="8173873"/>
    <s v="00.0.0.999"/>
    <s v="Tesoro Provincial"/>
    <x v="14"/>
    <x v="14"/>
    <m/>
    <x v="269"/>
    <x v="38"/>
    <n v="11"/>
    <n v="21"/>
    <n v="0"/>
    <n v="0"/>
    <n v="4"/>
    <x v="7"/>
  </r>
  <r>
    <n v="2021"/>
    <x v="38"/>
    <s v="CPE"/>
    <x v="38"/>
    <s v="Administracion Central"/>
    <s v="1 - Gastos corrientes"/>
    <s v="2 - Gastos de consumo"/>
    <x v="0"/>
    <x v="0"/>
    <x v="30"/>
    <x v="94"/>
    <x v="0"/>
    <x v="0"/>
    <x v="0"/>
    <x v="0"/>
    <x v="1"/>
    <x v="124"/>
    <n v="30"/>
    <x v="2"/>
    <n v="34"/>
    <s v="Educación y cultura"/>
    <n v="0"/>
    <s v="-"/>
    <n v="1"/>
    <s v="GASTOS EN PERSONAL "/>
    <s v="1.04"/>
    <s v="Asignaciones familiares"/>
    <s v="1.04.00"/>
    <s v="Asignaciones familiares"/>
    <s v="1.04.00.00"/>
    <x v="4"/>
    <n v="7875348"/>
    <s v="00.0.0.999"/>
    <s v="Tesoro Provincial"/>
    <x v="14"/>
    <x v="14"/>
    <m/>
    <x v="270"/>
    <x v="38"/>
    <n v="11"/>
    <n v="21"/>
    <n v="0"/>
    <n v="0"/>
    <n v="2"/>
    <x v="7"/>
  </r>
  <r>
    <n v="2021"/>
    <x v="38"/>
    <s v="CPE"/>
    <x v="38"/>
    <s v="Administracion Central"/>
    <s v="1 - Gastos corrientes"/>
    <s v="2 - Gastos de consumo"/>
    <x v="0"/>
    <x v="0"/>
    <x v="30"/>
    <x v="94"/>
    <x v="0"/>
    <x v="0"/>
    <x v="0"/>
    <x v="0"/>
    <x v="2"/>
    <x v="122"/>
    <n v="30"/>
    <x v="2"/>
    <n v="34"/>
    <s v="Educación y cultura"/>
    <n v="0"/>
    <s v="-"/>
    <n v="2"/>
    <s v="BIENES DE CONSUMO"/>
    <s v="2.00"/>
    <s v="BIENES DE CONSUMO"/>
    <s v="2.00.00"/>
    <s v="BIENES DE CONSUMO"/>
    <s v="2.00.00.00"/>
    <x v="7"/>
    <n v="12866641"/>
    <s v="00.0.0.999"/>
    <s v="Tesoro Provincial"/>
    <x v="14"/>
    <x v="14"/>
    <m/>
    <x v="268"/>
    <x v="38"/>
    <n v="11"/>
    <n v="21"/>
    <n v="0"/>
    <n v="0"/>
    <n v="1"/>
    <x v="10"/>
  </r>
  <r>
    <n v="2021"/>
    <x v="38"/>
    <s v="CPE"/>
    <x v="38"/>
    <s v="Administracion Central"/>
    <s v="1 - Gastos corrientes"/>
    <s v="2 - Gastos de consumo"/>
    <x v="0"/>
    <x v="0"/>
    <x v="30"/>
    <x v="94"/>
    <x v="0"/>
    <x v="0"/>
    <x v="0"/>
    <x v="0"/>
    <x v="11"/>
    <x v="123"/>
    <n v="30"/>
    <x v="2"/>
    <n v="34"/>
    <s v="Educación y cultura"/>
    <n v="0"/>
    <s v="-"/>
    <n v="2"/>
    <s v="BIENES DE CONSUMO"/>
    <s v="2.00"/>
    <s v="BIENES DE CONSUMO"/>
    <s v="2.00.00"/>
    <s v="BIENES DE CONSUMO"/>
    <s v="2.00.00.00"/>
    <x v="7"/>
    <n v="7436715"/>
    <s v="00.0.0.999"/>
    <s v="Tesoro Provincial"/>
    <x v="14"/>
    <x v="14"/>
    <m/>
    <x v="269"/>
    <x v="38"/>
    <n v="11"/>
    <n v="21"/>
    <n v="0"/>
    <n v="0"/>
    <n v="4"/>
    <x v="10"/>
  </r>
  <r>
    <n v="2021"/>
    <x v="38"/>
    <s v="CPE"/>
    <x v="38"/>
    <s v="Administracion Central"/>
    <s v="1 - Gastos corrientes"/>
    <s v="2 - Gastos de consumo"/>
    <x v="0"/>
    <x v="0"/>
    <x v="30"/>
    <x v="94"/>
    <x v="0"/>
    <x v="0"/>
    <x v="0"/>
    <x v="0"/>
    <x v="1"/>
    <x v="124"/>
    <n v="30"/>
    <x v="2"/>
    <n v="34"/>
    <s v="Educación y cultura"/>
    <n v="0"/>
    <s v="-"/>
    <n v="2"/>
    <s v="BIENES DE CONSUMO"/>
    <s v="2.00"/>
    <s v="BIENES DE CONSUMO"/>
    <s v="2.00.00"/>
    <s v="BIENES DE CONSUMO"/>
    <s v="2.00.00.00"/>
    <x v="7"/>
    <n v="41380875"/>
    <s v="00.0.0.999"/>
    <s v="Tesoro Provincial"/>
    <x v="14"/>
    <x v="14"/>
    <m/>
    <x v="270"/>
    <x v="38"/>
    <n v="11"/>
    <n v="21"/>
    <n v="0"/>
    <n v="0"/>
    <n v="2"/>
    <x v="10"/>
  </r>
  <r>
    <n v="2021"/>
    <x v="38"/>
    <s v="CPE"/>
    <x v="38"/>
    <s v="Administracion Central"/>
    <s v="1 - Gastos corrientes"/>
    <s v="2 - Gastos de consumo"/>
    <x v="0"/>
    <x v="0"/>
    <x v="30"/>
    <x v="94"/>
    <x v="0"/>
    <x v="0"/>
    <x v="0"/>
    <x v="0"/>
    <x v="9"/>
    <x v="121"/>
    <n v="30"/>
    <x v="2"/>
    <n v="34"/>
    <s v="Educación y cultura"/>
    <n v="0"/>
    <s v="-"/>
    <n v="2"/>
    <s v="BIENES DE CONSUMO"/>
    <s v="2.00"/>
    <s v="BIENES DE CONSUMO"/>
    <s v="2.00.00"/>
    <s v="BIENES DE CONSUMO"/>
    <s v="2.00.00.00"/>
    <x v="7"/>
    <n v="7053750"/>
    <s v="00.0.0.999"/>
    <s v="Tesoro Provincial"/>
    <x v="14"/>
    <x v="14"/>
    <m/>
    <x v="267"/>
    <x v="38"/>
    <n v="11"/>
    <n v="21"/>
    <n v="0"/>
    <n v="0"/>
    <n v="3"/>
    <x v="10"/>
  </r>
  <r>
    <n v="2021"/>
    <x v="38"/>
    <s v="CPE"/>
    <x v="38"/>
    <s v="Administracion Central"/>
    <s v="1 - Gastos corrientes"/>
    <s v="2 - Gastos de consumo"/>
    <x v="0"/>
    <x v="0"/>
    <x v="30"/>
    <x v="94"/>
    <x v="0"/>
    <x v="0"/>
    <x v="0"/>
    <x v="0"/>
    <x v="2"/>
    <x v="122"/>
    <n v="30"/>
    <x v="2"/>
    <n v="34"/>
    <s v="Educación y cultura"/>
    <n v="0"/>
    <s v="-"/>
    <n v="3"/>
    <s v="SERVICIOS NO PERSONALES"/>
    <s v="3.00"/>
    <s v="SERVICIOS NO PERSONALES"/>
    <s v="3.00.00"/>
    <s v="SERVICIOS NO PERSONALES"/>
    <s v="3.00.00.00"/>
    <x v="8"/>
    <n v="37516500"/>
    <s v="00.0.0.999"/>
    <s v="Tesoro Provincial"/>
    <x v="14"/>
    <x v="14"/>
    <m/>
    <x v="268"/>
    <x v="38"/>
    <n v="11"/>
    <n v="21"/>
    <n v="0"/>
    <n v="0"/>
    <n v="1"/>
    <x v="11"/>
  </r>
  <r>
    <n v="2021"/>
    <x v="38"/>
    <s v="CPE"/>
    <x v="38"/>
    <s v="Administracion Central"/>
    <s v="1 - Gastos corrientes"/>
    <s v="2 - Gastos de consumo"/>
    <x v="0"/>
    <x v="0"/>
    <x v="30"/>
    <x v="94"/>
    <x v="0"/>
    <x v="0"/>
    <x v="0"/>
    <x v="0"/>
    <x v="9"/>
    <x v="121"/>
    <n v="30"/>
    <x v="2"/>
    <n v="34"/>
    <s v="Educación y cultura"/>
    <n v="0"/>
    <s v="-"/>
    <n v="3"/>
    <s v="SERVICIOS NO PERSONALES"/>
    <s v="3.00"/>
    <s v="SERVICIOS NO PERSONALES"/>
    <s v="3.00.00"/>
    <s v="SERVICIOS NO PERSONALES"/>
    <s v="3.00.00.00"/>
    <x v="8"/>
    <n v="39676500"/>
    <s v="00.0.0.999"/>
    <s v="Tesoro Provincial"/>
    <x v="14"/>
    <x v="14"/>
    <m/>
    <x v="267"/>
    <x v="38"/>
    <n v="11"/>
    <n v="21"/>
    <n v="0"/>
    <n v="0"/>
    <n v="3"/>
    <x v="11"/>
  </r>
  <r>
    <n v="2021"/>
    <x v="38"/>
    <s v="CPE"/>
    <x v="38"/>
    <s v="Administracion Central"/>
    <s v="1 - Gastos corrientes"/>
    <s v="2 - Gastos de consumo"/>
    <x v="0"/>
    <x v="0"/>
    <x v="30"/>
    <x v="94"/>
    <x v="0"/>
    <x v="0"/>
    <x v="0"/>
    <x v="0"/>
    <x v="1"/>
    <x v="124"/>
    <n v="30"/>
    <x v="2"/>
    <n v="34"/>
    <s v="Educación y cultura"/>
    <n v="0"/>
    <s v="-"/>
    <n v="3"/>
    <s v="SERVICIOS NO PERSONALES"/>
    <s v="3.00"/>
    <s v="SERVICIOS NO PERSONALES"/>
    <s v="3.00.00"/>
    <s v="SERVICIOS NO PERSONALES"/>
    <s v="3.00.00.00"/>
    <x v="8"/>
    <n v="29025000"/>
    <s v="00.0.0.999"/>
    <s v="Tesoro Provincial"/>
    <x v="14"/>
    <x v="14"/>
    <m/>
    <x v="270"/>
    <x v="38"/>
    <n v="11"/>
    <n v="21"/>
    <n v="0"/>
    <n v="0"/>
    <n v="2"/>
    <x v="11"/>
  </r>
  <r>
    <n v="2021"/>
    <x v="38"/>
    <s v="CPE"/>
    <x v="38"/>
    <s v="Administracion Central"/>
    <s v="1 - Gastos corrientes"/>
    <s v="2 - Gastos de consumo"/>
    <x v="0"/>
    <x v="0"/>
    <x v="30"/>
    <x v="94"/>
    <x v="0"/>
    <x v="0"/>
    <x v="0"/>
    <x v="0"/>
    <x v="11"/>
    <x v="123"/>
    <n v="30"/>
    <x v="2"/>
    <n v="34"/>
    <s v="Educación y cultura"/>
    <n v="0"/>
    <s v="-"/>
    <n v="3"/>
    <s v="SERVICIOS NO PERSONALES"/>
    <s v="3.00"/>
    <s v="SERVICIOS NO PERSONALES"/>
    <s v="3.00.00"/>
    <s v="SERVICIOS NO PERSONALES"/>
    <s v="3.00.00.00"/>
    <x v="8"/>
    <n v="46468500"/>
    <s v="00.0.0.999"/>
    <s v="Tesoro Provincial"/>
    <x v="14"/>
    <x v="14"/>
    <m/>
    <x v="269"/>
    <x v="38"/>
    <n v="11"/>
    <n v="21"/>
    <n v="0"/>
    <n v="0"/>
    <n v="4"/>
    <x v="11"/>
  </r>
  <r>
    <n v="2021"/>
    <x v="38"/>
    <s v="CPE"/>
    <x v="38"/>
    <s v="Administracion Central"/>
    <s v="2 - Gastos de capital"/>
    <s v="1 - Inversión real directa"/>
    <x v="0"/>
    <x v="0"/>
    <x v="30"/>
    <x v="94"/>
    <x v="0"/>
    <x v="0"/>
    <x v="1"/>
    <x v="1"/>
    <x v="2"/>
    <x v="122"/>
    <n v="30"/>
    <x v="2"/>
    <n v="34"/>
    <s v="Educación y cultura"/>
    <n v="0"/>
    <s v="-"/>
    <n v="4"/>
    <s v="BIENES DE USO"/>
    <s v="4.03"/>
    <s v="Maquinaria y equipo"/>
    <s v="4.03.00"/>
    <s v="Maquinaria y equipo"/>
    <s v="4.03.00.00"/>
    <x v="9"/>
    <n v="2092500"/>
    <s v="00.0.0.999"/>
    <s v="Tesoro Provincial"/>
    <x v="14"/>
    <x v="14"/>
    <m/>
    <x v="271"/>
    <x v="38"/>
    <n v="11"/>
    <n v="21"/>
    <n v="0"/>
    <n v="1"/>
    <n v="1"/>
    <x v="12"/>
  </r>
  <r>
    <n v="2021"/>
    <x v="38"/>
    <s v="CPE"/>
    <x v="38"/>
    <s v="Administracion Central"/>
    <s v="2 - Gastos de capital"/>
    <s v="1 - Inversión real directa"/>
    <x v="0"/>
    <x v="0"/>
    <x v="30"/>
    <x v="94"/>
    <x v="0"/>
    <x v="0"/>
    <x v="1"/>
    <x v="1"/>
    <x v="1"/>
    <x v="124"/>
    <n v="30"/>
    <x v="2"/>
    <n v="34"/>
    <s v="Educación y cultura"/>
    <n v="0"/>
    <s v="-"/>
    <n v="4"/>
    <s v="BIENES DE USO"/>
    <s v="4.03"/>
    <s v="Maquinaria y equipo"/>
    <s v="4.03.00"/>
    <s v="Maquinaria y equipo"/>
    <s v="4.03.00.00"/>
    <x v="9"/>
    <n v="2092500"/>
    <s v="00.0.0.999"/>
    <s v="Tesoro Provincial"/>
    <x v="14"/>
    <x v="14"/>
    <m/>
    <x v="272"/>
    <x v="38"/>
    <n v="11"/>
    <n v="21"/>
    <n v="0"/>
    <n v="1"/>
    <n v="2"/>
    <x v="12"/>
  </r>
  <r>
    <n v="2021"/>
    <x v="38"/>
    <s v="CPE"/>
    <x v="38"/>
    <s v="Administracion Central"/>
    <s v="2 - Gastos de capital"/>
    <s v="1 - Inversión real directa"/>
    <x v="0"/>
    <x v="0"/>
    <x v="30"/>
    <x v="94"/>
    <x v="0"/>
    <x v="0"/>
    <x v="1"/>
    <x v="1"/>
    <x v="9"/>
    <x v="121"/>
    <n v="30"/>
    <x v="2"/>
    <n v="34"/>
    <s v="Educación y cultura"/>
    <n v="0"/>
    <s v="-"/>
    <n v="4"/>
    <s v="BIENES DE USO"/>
    <s v="4.03"/>
    <s v="Maquinaria y equipo"/>
    <s v="4.03.00"/>
    <s v="Maquinaria y equipo"/>
    <s v="4.03.00.00"/>
    <x v="9"/>
    <n v="2092500"/>
    <s v="00.0.0.999"/>
    <s v="Tesoro Provincial"/>
    <x v="14"/>
    <x v="14"/>
    <m/>
    <x v="273"/>
    <x v="38"/>
    <n v="11"/>
    <n v="21"/>
    <n v="0"/>
    <n v="1"/>
    <n v="3"/>
    <x v="12"/>
  </r>
  <r>
    <n v="2021"/>
    <x v="38"/>
    <s v="CPE"/>
    <x v="38"/>
    <s v="Administracion Central"/>
    <s v="2 - Gastos de capital"/>
    <s v="1 - Inversión real directa"/>
    <x v="0"/>
    <x v="0"/>
    <x v="30"/>
    <x v="94"/>
    <x v="0"/>
    <x v="0"/>
    <x v="1"/>
    <x v="1"/>
    <x v="11"/>
    <x v="123"/>
    <n v="30"/>
    <x v="2"/>
    <n v="34"/>
    <s v="Educación y cultura"/>
    <n v="0"/>
    <s v="-"/>
    <n v="4"/>
    <s v="BIENES DE USO"/>
    <s v="4.03"/>
    <s v="Maquinaria y equipo"/>
    <s v="4.03.00"/>
    <s v="Maquinaria y equipo"/>
    <s v="4.03.00.00"/>
    <x v="9"/>
    <n v="2015000"/>
    <s v="00.0.0.999"/>
    <s v="Tesoro Provincial"/>
    <x v="14"/>
    <x v="14"/>
    <m/>
    <x v="274"/>
    <x v="38"/>
    <n v="11"/>
    <n v="21"/>
    <n v="0"/>
    <n v="1"/>
    <n v="4"/>
    <x v="12"/>
  </r>
  <r>
    <n v="2021"/>
    <x v="38"/>
    <s v="CPE"/>
    <x v="38"/>
    <s v="Administracion Central"/>
    <s v="1 - Gastos corrientes"/>
    <s v="7 - Transferencias corrientes"/>
    <x v="1"/>
    <x v="1"/>
    <x v="16"/>
    <x v="95"/>
    <x v="0"/>
    <x v="0"/>
    <x v="0"/>
    <x v="0"/>
    <x v="0"/>
    <x v="0"/>
    <n v="30"/>
    <x v="2"/>
    <n v="34"/>
    <s v="Educación y cultura"/>
    <n v="0"/>
    <s v="-"/>
    <n v="5"/>
    <s v="TRANSFERENCIAS"/>
    <s v="5.01"/>
    <s v="Transferencias al sector privado para financiar gastos corrientes"/>
    <s v="5.01.03"/>
    <s v="Becas"/>
    <s v="5.01.03.01"/>
    <x v="85"/>
    <n v="60000000"/>
    <s v="11.7.1.002"/>
    <s v="Otros Tributos de Origen Nacional Ley Nº 23.548 Coparticipac"/>
    <x v="14"/>
    <x v="14"/>
    <m/>
    <x v="58"/>
    <x v="38"/>
    <n v="13"/>
    <n v="22"/>
    <n v="0"/>
    <n v="0"/>
    <n v="0"/>
    <x v="94"/>
  </r>
  <r>
    <n v="2021"/>
    <x v="38"/>
    <s v="CPE"/>
    <x v="38"/>
    <s v="Administracion Central"/>
    <s v="1 - Gastos corrientes"/>
    <s v="7 - Transferencias corrientes"/>
    <x v="1"/>
    <x v="1"/>
    <x v="16"/>
    <x v="95"/>
    <x v="0"/>
    <x v="0"/>
    <x v="0"/>
    <x v="0"/>
    <x v="0"/>
    <x v="0"/>
    <n v="30"/>
    <x v="2"/>
    <n v="34"/>
    <s v="Educación y cultura"/>
    <n v="0"/>
    <s v="-"/>
    <n v="5"/>
    <s v="TRANSFERENCIAS"/>
    <s v="5.01"/>
    <s v="Transferencias al sector privado para financiar gastos corrientes"/>
    <s v="5.01.03"/>
    <s v="Becas"/>
    <s v="5.01.03.02"/>
    <x v="86"/>
    <n v="20000000"/>
    <s v="11.7.1.002"/>
    <s v="Otros Tributos de Origen Nacional Ley Nº 23.548 Coparticipac"/>
    <x v="14"/>
    <x v="14"/>
    <m/>
    <x v="58"/>
    <x v="38"/>
    <n v="13"/>
    <n v="22"/>
    <n v="0"/>
    <n v="0"/>
    <n v="0"/>
    <x v="95"/>
  </r>
  <r>
    <n v="2021"/>
    <x v="38"/>
    <s v="CPE"/>
    <x v="38"/>
    <s v="Administracion Central"/>
    <s v="1 - Gastos corrientes"/>
    <s v="7 - Transferencias corrientes"/>
    <x v="1"/>
    <x v="1"/>
    <x v="16"/>
    <x v="95"/>
    <x v="0"/>
    <x v="0"/>
    <x v="0"/>
    <x v="0"/>
    <x v="0"/>
    <x v="0"/>
    <n v="30"/>
    <x v="2"/>
    <n v="34"/>
    <s v="Educación y cultura"/>
    <n v="0"/>
    <s v="-"/>
    <n v="5"/>
    <s v="TRANSFERENCIAS"/>
    <s v="5.01"/>
    <s v="Transferencias al sector privado para financiar gastos corrientes"/>
    <s v="5.01.05"/>
    <s v="Transferencias a instituciones de enseñanza"/>
    <s v="5.01.05.04"/>
    <x v="87"/>
    <n v="6600000"/>
    <s v="11.7.1.002"/>
    <s v="Otros Tributos de Origen Nacional Ley Nº 23.548 Coparticipac"/>
    <x v="14"/>
    <x v="14"/>
    <m/>
    <x v="58"/>
    <x v="38"/>
    <n v="13"/>
    <n v="22"/>
    <n v="0"/>
    <n v="0"/>
    <n v="0"/>
    <x v="96"/>
  </r>
  <r>
    <n v="2021"/>
    <x v="38"/>
    <s v="CPE"/>
    <x v="38"/>
    <s v="Administracion Central"/>
    <s v="1 - Gastos corrientes"/>
    <s v="7 - Transferencias corrientes"/>
    <x v="1"/>
    <x v="1"/>
    <x v="16"/>
    <x v="95"/>
    <x v="0"/>
    <x v="0"/>
    <x v="0"/>
    <x v="0"/>
    <x v="0"/>
    <x v="0"/>
    <n v="30"/>
    <x v="2"/>
    <n v="34"/>
    <s v="Educación y cultura"/>
    <n v="0"/>
    <s v="-"/>
    <n v="5"/>
    <s v="TRANSFERENCIAS"/>
    <s v="5.01"/>
    <s v="Transferencias al sector privado para financiar gastos corrientes"/>
    <s v="5.01.05"/>
    <s v="Transferencias a instituciones de enseñanza"/>
    <s v="5.01.05.05"/>
    <x v="88"/>
    <n v="6600000"/>
    <s v="11.7.1.002"/>
    <s v="Otros Tributos de Origen Nacional Ley Nº 23.548 Coparticipac"/>
    <x v="14"/>
    <x v="14"/>
    <m/>
    <x v="58"/>
    <x v="38"/>
    <n v="13"/>
    <n v="22"/>
    <n v="0"/>
    <n v="0"/>
    <n v="0"/>
    <x v="97"/>
  </r>
  <r>
    <n v="2021"/>
    <x v="38"/>
    <s v="CPE"/>
    <x v="38"/>
    <s v="Administracion Central"/>
    <s v="1 - Gastos corrientes"/>
    <s v="7 - Transferencias corrientes"/>
    <x v="1"/>
    <x v="1"/>
    <x v="16"/>
    <x v="95"/>
    <x v="0"/>
    <x v="0"/>
    <x v="0"/>
    <x v="0"/>
    <x v="0"/>
    <x v="0"/>
    <n v="30"/>
    <x v="2"/>
    <n v="34"/>
    <s v="Educación y cultura"/>
    <n v="0"/>
    <s v="-"/>
    <n v="5"/>
    <s v="TRANSFERENCIAS"/>
    <s v="5.01"/>
    <s v="Transferencias al sector privado para financiar gastos corrientes"/>
    <s v="5.01.05"/>
    <s v="Transferencias a instituciones de enseñanza"/>
    <s v="5.01.05.07"/>
    <x v="89"/>
    <n v="6600000"/>
    <s v="11.7.1.002"/>
    <s v="Otros Tributos de Origen Nacional Ley Nº 23.548 Coparticipac"/>
    <x v="14"/>
    <x v="14"/>
    <m/>
    <x v="58"/>
    <x v="38"/>
    <n v="13"/>
    <n v="22"/>
    <n v="0"/>
    <n v="0"/>
    <n v="0"/>
    <x v="98"/>
  </r>
  <r>
    <n v="2021"/>
    <x v="38"/>
    <s v="CPE"/>
    <x v="38"/>
    <s v="Administracion Central"/>
    <s v="1 - Gastos corrientes"/>
    <s v="7 - Transferencias corrientes"/>
    <x v="1"/>
    <x v="1"/>
    <x v="16"/>
    <x v="95"/>
    <x v="0"/>
    <x v="0"/>
    <x v="0"/>
    <x v="0"/>
    <x v="0"/>
    <x v="0"/>
    <n v="30"/>
    <x v="2"/>
    <n v="34"/>
    <s v="Educación y cultura"/>
    <n v="0"/>
    <s v="-"/>
    <n v="5"/>
    <s v="TRANSFERENCIAS"/>
    <s v="5.01"/>
    <s v="Transferencias al sector privado para financiar gastos corrientes"/>
    <s v="5.01.05"/>
    <s v="Transferencias a instituciones de enseñanza"/>
    <s v="5.01.05.08"/>
    <x v="90"/>
    <n v="64731023"/>
    <s v="11.7.1.002"/>
    <s v="Otros Tributos de Origen Nacional Ley Nº 23.548 Coparticipac"/>
    <x v="14"/>
    <x v="14"/>
    <m/>
    <x v="58"/>
    <x v="38"/>
    <n v="13"/>
    <n v="22"/>
    <n v="0"/>
    <n v="0"/>
    <n v="0"/>
    <x v="99"/>
  </r>
  <r>
    <n v="2021"/>
    <x v="38"/>
    <s v="CPE"/>
    <x v="38"/>
    <s v="Administracion Central"/>
    <s v="1 - Gastos corrientes"/>
    <s v="7 - Transferencias corrientes"/>
    <x v="0"/>
    <x v="0"/>
    <x v="16"/>
    <x v="95"/>
    <x v="0"/>
    <x v="0"/>
    <x v="0"/>
    <x v="0"/>
    <x v="0"/>
    <x v="0"/>
    <n v="30"/>
    <x v="2"/>
    <n v="34"/>
    <s v="Educación y cultura"/>
    <n v="0"/>
    <s v="-"/>
    <n v="5"/>
    <s v="TRANSFERENCIAS"/>
    <s v="5.01"/>
    <s v="Transferencias al sector privado para financiar gastos corrientes"/>
    <s v="5.01.05"/>
    <s v="Transferencias a instituciones de enseñanza"/>
    <s v="5.01.05.11"/>
    <x v="91"/>
    <n v="49985134"/>
    <s v="00.0.0.999"/>
    <s v="Tesoro Provincial"/>
    <x v="14"/>
    <x v="14"/>
    <m/>
    <x v="58"/>
    <x v="38"/>
    <n v="11"/>
    <n v="22"/>
    <n v="0"/>
    <n v="0"/>
    <n v="0"/>
    <x v="100"/>
  </r>
  <r>
    <n v="2021"/>
    <x v="38"/>
    <s v="CPE"/>
    <x v="38"/>
    <s v="Administracion Central"/>
    <s v="1 - Gastos corrientes"/>
    <s v="7 - Transferencias corrientes"/>
    <x v="1"/>
    <x v="1"/>
    <x v="16"/>
    <x v="95"/>
    <x v="0"/>
    <x v="0"/>
    <x v="0"/>
    <x v="0"/>
    <x v="0"/>
    <x v="0"/>
    <n v="30"/>
    <x v="2"/>
    <n v="34"/>
    <s v="Educación y cultura"/>
    <n v="0"/>
    <s v="-"/>
    <n v="5"/>
    <s v="TRANSFERENCIAS"/>
    <s v="5.01"/>
    <s v="Transferencias al sector privado para financiar gastos corrientes"/>
    <s v="5.01.05"/>
    <s v="Transferencias a instituciones de enseñanza"/>
    <s v="5.01.05.11"/>
    <x v="91"/>
    <n v="26878392"/>
    <s v="11.7.1.002"/>
    <s v="Otros Tributos de Origen Nacional Ley Nº 23.548 Coparticipac"/>
    <x v="14"/>
    <x v="14"/>
    <m/>
    <x v="58"/>
    <x v="38"/>
    <n v="13"/>
    <n v="22"/>
    <n v="0"/>
    <n v="0"/>
    <n v="0"/>
    <x v="100"/>
  </r>
  <r>
    <n v="2021"/>
    <x v="38"/>
    <s v="CPE"/>
    <x v="38"/>
    <s v="Administracion Central"/>
    <s v="1 - Gastos corrientes"/>
    <s v="7 - Transferencias corrientes"/>
    <x v="1"/>
    <x v="1"/>
    <x v="16"/>
    <x v="95"/>
    <x v="0"/>
    <x v="0"/>
    <x v="0"/>
    <x v="0"/>
    <x v="0"/>
    <x v="0"/>
    <n v="30"/>
    <x v="2"/>
    <n v="34"/>
    <s v="Educación y cultura"/>
    <n v="0"/>
    <s v="-"/>
    <n v="5"/>
    <s v="TRANSFERENCIAS"/>
    <s v="5.01"/>
    <s v="Transferencias al sector privado para financiar gastos corrientes"/>
    <s v="5.01.05"/>
    <s v="Transferencias a instituciones de enseñanza"/>
    <s v="5.01.05.12"/>
    <x v="92"/>
    <n v="7838389"/>
    <s v="11.7.1.002"/>
    <s v="Otros Tributos de Origen Nacional Ley Nº 23.548 Coparticipac"/>
    <x v="14"/>
    <x v="14"/>
    <m/>
    <x v="58"/>
    <x v="38"/>
    <n v="13"/>
    <n v="22"/>
    <n v="0"/>
    <n v="0"/>
    <n v="0"/>
    <x v="101"/>
  </r>
  <r>
    <n v="2021"/>
    <x v="38"/>
    <s v="CPE"/>
    <x v="38"/>
    <s v="Administracion Central"/>
    <s v="1 - Gastos corrientes"/>
    <s v="7 - Transferencias corrientes"/>
    <x v="1"/>
    <x v="1"/>
    <x v="16"/>
    <x v="95"/>
    <x v="0"/>
    <x v="0"/>
    <x v="0"/>
    <x v="0"/>
    <x v="0"/>
    <x v="0"/>
    <n v="30"/>
    <x v="2"/>
    <n v="34"/>
    <s v="Educación y cultura"/>
    <n v="0"/>
    <s v="-"/>
    <n v="5"/>
    <s v="TRANSFERENCIAS"/>
    <s v="5.01"/>
    <s v="Transferencias al sector privado para financiar gastos corrientes"/>
    <s v="5.01.05"/>
    <s v="Transferencias a instituciones de enseñanza"/>
    <s v="5.01.05.14"/>
    <x v="93"/>
    <n v="2025000"/>
    <s v="11.7.1.002"/>
    <s v="Otros Tributos de Origen Nacional Ley Nº 23.548 Coparticipac"/>
    <x v="14"/>
    <x v="14"/>
    <m/>
    <x v="58"/>
    <x v="38"/>
    <n v="13"/>
    <n v="22"/>
    <n v="0"/>
    <n v="0"/>
    <n v="0"/>
    <x v="102"/>
  </r>
  <r>
    <n v="2021"/>
    <x v="38"/>
    <s v="CPE"/>
    <x v="38"/>
    <s v="Administracion Central"/>
    <s v="1 - Gastos corrientes"/>
    <s v="7 - Transferencias corrientes"/>
    <x v="1"/>
    <x v="1"/>
    <x v="16"/>
    <x v="95"/>
    <x v="0"/>
    <x v="0"/>
    <x v="0"/>
    <x v="0"/>
    <x v="0"/>
    <x v="0"/>
    <n v="30"/>
    <x v="2"/>
    <n v="34"/>
    <s v="Educación y cultura"/>
    <n v="0"/>
    <s v="-"/>
    <n v="5"/>
    <s v="TRANSFERENCIAS"/>
    <s v="5.01"/>
    <s v="Transferencias al sector privado para financiar gastos corrientes"/>
    <s v="5.01.05"/>
    <s v="Transferencias a instituciones de enseñanza"/>
    <s v="5.01.05.15"/>
    <x v="94"/>
    <n v="283500"/>
    <s v="11.7.1.002"/>
    <s v="Otros Tributos de Origen Nacional Ley Nº 23.548 Coparticipac"/>
    <x v="14"/>
    <x v="14"/>
    <m/>
    <x v="58"/>
    <x v="38"/>
    <n v="13"/>
    <n v="22"/>
    <n v="0"/>
    <n v="0"/>
    <n v="0"/>
    <x v="103"/>
  </r>
  <r>
    <n v="2021"/>
    <x v="38"/>
    <s v="CPE"/>
    <x v="38"/>
    <s v="Administracion Central"/>
    <s v="1 - Gastos corrientes"/>
    <s v="2 - Gastos de consumo"/>
    <x v="2"/>
    <x v="2"/>
    <x v="17"/>
    <x v="96"/>
    <x v="0"/>
    <x v="0"/>
    <x v="0"/>
    <x v="0"/>
    <x v="0"/>
    <x v="0"/>
    <n v="30"/>
    <x v="2"/>
    <n v="34"/>
    <s v="Educación y cultura"/>
    <n v="0"/>
    <s v="-"/>
    <n v="1"/>
    <s v="GASTOS EN PERSONAL "/>
    <s v="1.01"/>
    <s v="Personal permanente"/>
    <s v="1.01.07"/>
    <s v="Complementos"/>
    <s v="1.01.07.00"/>
    <x v="3"/>
    <n v="566042860"/>
    <s v="17.2.1.007"/>
    <s v="Ministerio de Ciencia, Tecnología e Innovación Productiva"/>
    <x v="14"/>
    <x v="14"/>
    <m/>
    <x v="30"/>
    <x v="38"/>
    <n v="14"/>
    <n v="23"/>
    <n v="0"/>
    <n v="0"/>
    <n v="0"/>
    <x v="3"/>
  </r>
  <r>
    <n v="2021"/>
    <x v="38"/>
    <s v="CPE"/>
    <x v="38"/>
    <s v="Administracion Central"/>
    <s v="1 - Gastos corrientes"/>
    <s v="2 - Gastos de consumo"/>
    <x v="2"/>
    <x v="2"/>
    <x v="31"/>
    <x v="97"/>
    <x v="0"/>
    <x v="0"/>
    <x v="0"/>
    <x v="0"/>
    <x v="0"/>
    <x v="0"/>
    <n v="30"/>
    <x v="2"/>
    <n v="34"/>
    <s v="Educación y cultura"/>
    <n v="0"/>
    <s v="-"/>
    <n v="2"/>
    <s v="BIENES DE CONSUMO"/>
    <s v="2.00"/>
    <s v="BIENES DE CONSUMO"/>
    <s v="2.00.00"/>
    <s v="BIENES DE CONSUMO"/>
    <s v="2.00.00.00"/>
    <x v="7"/>
    <n v="29765246"/>
    <s v="17.2.1.007"/>
    <s v="Ministerio de Ciencia, Tecnología e Innovación Productiva"/>
    <x v="14"/>
    <x v="14"/>
    <m/>
    <x v="79"/>
    <x v="38"/>
    <n v="14"/>
    <n v="24"/>
    <n v="0"/>
    <n v="0"/>
    <n v="0"/>
    <x v="10"/>
  </r>
  <r>
    <n v="2021"/>
    <x v="38"/>
    <s v="CPE"/>
    <x v="38"/>
    <s v="Administracion Central"/>
    <s v="1 - Gastos corrientes"/>
    <s v="2 - Gastos de consumo"/>
    <x v="2"/>
    <x v="2"/>
    <x v="31"/>
    <x v="97"/>
    <x v="0"/>
    <x v="0"/>
    <x v="0"/>
    <x v="0"/>
    <x v="0"/>
    <x v="0"/>
    <n v="30"/>
    <x v="2"/>
    <n v="34"/>
    <s v="Educación y cultura"/>
    <n v="0"/>
    <s v="-"/>
    <n v="3"/>
    <s v="SERVICIOS NO PERSONALES"/>
    <s v="3.00"/>
    <s v="SERVICIOS NO PERSONALES"/>
    <s v="3.00.00"/>
    <s v="SERVICIOS NO PERSONALES"/>
    <s v="3.00.00.00"/>
    <x v="8"/>
    <n v="29765246"/>
    <s v="17.2.1.007"/>
    <s v="Ministerio de Ciencia, Tecnología e Innovación Productiva"/>
    <x v="14"/>
    <x v="14"/>
    <m/>
    <x v="79"/>
    <x v="38"/>
    <n v="14"/>
    <n v="24"/>
    <n v="0"/>
    <n v="0"/>
    <n v="0"/>
    <x v="11"/>
  </r>
  <r>
    <n v="2021"/>
    <x v="38"/>
    <s v="CPE"/>
    <x v="38"/>
    <s v="Administracion Central"/>
    <s v="1 - Gastos corrientes"/>
    <s v="2 - Gastos de consumo"/>
    <x v="2"/>
    <x v="2"/>
    <x v="28"/>
    <x v="98"/>
    <x v="0"/>
    <x v="0"/>
    <x v="0"/>
    <x v="0"/>
    <x v="0"/>
    <x v="0"/>
    <n v="30"/>
    <x v="2"/>
    <n v="34"/>
    <s v="Educación y cultura"/>
    <n v="0"/>
    <s v="-"/>
    <n v="2"/>
    <s v="BIENES DE CONSUMO"/>
    <s v="2.00"/>
    <s v="BIENES DE CONSUMO"/>
    <s v="2.00.00"/>
    <s v="BIENES DE CONSUMO"/>
    <s v="2.00.00.00"/>
    <x v="7"/>
    <n v="1743094"/>
    <s v="17.2.1.007"/>
    <s v="Ministerio de Ciencia, Tecnología e Innovación Productiva"/>
    <x v="14"/>
    <x v="14"/>
    <m/>
    <x v="53"/>
    <x v="38"/>
    <n v="14"/>
    <n v="25"/>
    <n v="0"/>
    <n v="0"/>
    <n v="0"/>
    <x v="10"/>
  </r>
  <r>
    <n v="2021"/>
    <x v="38"/>
    <s v="CPE"/>
    <x v="38"/>
    <s v="Administracion Central"/>
    <s v="1 - Gastos corrientes"/>
    <s v="2 - Gastos de consumo"/>
    <x v="2"/>
    <x v="2"/>
    <x v="28"/>
    <x v="98"/>
    <x v="0"/>
    <x v="0"/>
    <x v="0"/>
    <x v="0"/>
    <x v="0"/>
    <x v="0"/>
    <n v="30"/>
    <x v="2"/>
    <n v="34"/>
    <s v="Educación y cultura"/>
    <n v="0"/>
    <s v="-"/>
    <n v="3"/>
    <s v="SERVICIOS NO PERSONALES"/>
    <s v="3.00"/>
    <s v="SERVICIOS NO PERSONALES"/>
    <s v="3.00.00"/>
    <s v="SERVICIOS NO PERSONALES"/>
    <s v="3.00.00.00"/>
    <x v="8"/>
    <n v="1743094"/>
    <s v="17.2.1.007"/>
    <s v="Ministerio de Ciencia, Tecnología e Innovación Productiva"/>
    <x v="14"/>
    <x v="14"/>
    <m/>
    <x v="53"/>
    <x v="38"/>
    <n v="14"/>
    <n v="25"/>
    <n v="0"/>
    <n v="0"/>
    <n v="0"/>
    <x v="11"/>
  </r>
  <r>
    <n v="2021"/>
    <x v="38"/>
    <s v="CPE"/>
    <x v="38"/>
    <s v="Administracion Central"/>
    <s v="2 - Gastos de capital"/>
    <s v="1 - Inversión real directa"/>
    <x v="2"/>
    <x v="2"/>
    <x v="29"/>
    <x v="99"/>
    <x v="0"/>
    <x v="0"/>
    <x v="3"/>
    <x v="38"/>
    <x v="2"/>
    <x v="120"/>
    <n v="30"/>
    <x v="2"/>
    <n v="34"/>
    <s v="Educación y cultura"/>
    <n v="0"/>
    <s v="-"/>
    <n v="4"/>
    <s v="BIENES DE USO"/>
    <s v="4.02"/>
    <s v="Construcciones"/>
    <s v="4.02.00"/>
    <s v="Construcciones"/>
    <s v="4.02.00.00"/>
    <x v="50"/>
    <n v="59631878"/>
    <s v="17.2.1.007"/>
    <s v="Ministerio de Ciencia, Tecnología e Innovación Productiva"/>
    <x v="14"/>
    <x v="14"/>
    <m/>
    <x v="275"/>
    <x v="38"/>
    <n v="14"/>
    <n v="26"/>
    <n v="0"/>
    <n v="4"/>
    <n v="1"/>
    <x v="55"/>
  </r>
  <r>
    <n v="2021"/>
    <x v="38"/>
    <s v="CPE"/>
    <x v="38"/>
    <s v="Administracion Central"/>
    <s v="2 - Gastos de capital"/>
    <s v="1 - Inversión real directa"/>
    <x v="2"/>
    <x v="2"/>
    <x v="29"/>
    <x v="99"/>
    <x v="0"/>
    <x v="0"/>
    <x v="1"/>
    <x v="1"/>
    <x v="0"/>
    <x v="0"/>
    <n v="30"/>
    <x v="2"/>
    <n v="34"/>
    <s v="Educación y cultura"/>
    <n v="0"/>
    <s v="-"/>
    <n v="4"/>
    <s v="BIENES DE USO"/>
    <s v="4.03"/>
    <s v="Maquinaria y equipo"/>
    <s v="4.03.00"/>
    <s v="Maquinaria y equipo"/>
    <s v="4.03.00.00"/>
    <x v="9"/>
    <n v="14298087"/>
    <s v="17.2.1.007"/>
    <s v="Ministerio de Ciencia, Tecnología e Innovación Productiva"/>
    <x v="14"/>
    <x v="14"/>
    <m/>
    <x v="276"/>
    <x v="38"/>
    <n v="14"/>
    <n v="26"/>
    <n v="0"/>
    <n v="1"/>
    <n v="0"/>
    <x v="12"/>
  </r>
  <r>
    <n v="2021"/>
    <x v="38"/>
    <s v="CPE"/>
    <x v="38"/>
    <s v="Administracion Central"/>
    <s v="1 - Gastos corrientes"/>
    <s v="2 - Gastos de consumo"/>
    <x v="2"/>
    <x v="2"/>
    <x v="48"/>
    <x v="100"/>
    <x v="0"/>
    <x v="0"/>
    <x v="0"/>
    <x v="0"/>
    <x v="0"/>
    <x v="0"/>
    <n v="30"/>
    <x v="2"/>
    <n v="34"/>
    <s v="Educación y cultura"/>
    <n v="0"/>
    <s v="-"/>
    <n v="2"/>
    <s v="BIENES DE CONSUMO"/>
    <s v="2.00"/>
    <s v="BIENES DE CONSUMO"/>
    <s v="2.00.00"/>
    <s v="BIENES DE CONSUMO"/>
    <s v="2.00.00.00"/>
    <x v="7"/>
    <n v="17401564"/>
    <s v="17.2.1.007"/>
    <s v="Ministerio de Ciencia, Tecnología e Innovación Productiva"/>
    <x v="14"/>
    <x v="14"/>
    <m/>
    <x v="277"/>
    <x v="38"/>
    <n v="14"/>
    <n v="27"/>
    <n v="0"/>
    <n v="0"/>
    <n v="0"/>
    <x v="10"/>
  </r>
  <r>
    <n v="2021"/>
    <x v="38"/>
    <s v="CPE"/>
    <x v="38"/>
    <s v="Administracion Central"/>
    <s v="1 - Gastos corrientes"/>
    <s v="2 - Gastos de consumo"/>
    <x v="2"/>
    <x v="2"/>
    <x v="48"/>
    <x v="100"/>
    <x v="0"/>
    <x v="0"/>
    <x v="0"/>
    <x v="0"/>
    <x v="0"/>
    <x v="0"/>
    <n v="30"/>
    <x v="2"/>
    <n v="34"/>
    <s v="Educación y cultura"/>
    <n v="0"/>
    <s v="-"/>
    <n v="3"/>
    <s v="SERVICIOS NO PERSONALES"/>
    <s v="3.00"/>
    <s v="SERVICIOS NO PERSONALES"/>
    <s v="3.00.00"/>
    <s v="SERVICIOS NO PERSONALES"/>
    <s v="3.00.00.00"/>
    <x v="8"/>
    <n v="17401564"/>
    <s v="17.2.1.007"/>
    <s v="Ministerio de Ciencia, Tecnología e Innovación Productiva"/>
    <x v="14"/>
    <x v="14"/>
    <m/>
    <x v="277"/>
    <x v="38"/>
    <n v="14"/>
    <n v="27"/>
    <n v="0"/>
    <n v="0"/>
    <n v="0"/>
    <x v="11"/>
  </r>
  <r>
    <n v="2021"/>
    <x v="38"/>
    <s v="CPE"/>
    <x v="38"/>
    <s v="Administracion Central"/>
    <s v="1 - Gastos corrientes"/>
    <s v="2 - Gastos de consumo"/>
    <x v="2"/>
    <x v="2"/>
    <x v="49"/>
    <x v="101"/>
    <x v="0"/>
    <x v="0"/>
    <x v="0"/>
    <x v="0"/>
    <x v="0"/>
    <x v="0"/>
    <n v="30"/>
    <x v="2"/>
    <n v="34"/>
    <s v="Educación y cultura"/>
    <n v="0"/>
    <s v="-"/>
    <n v="3"/>
    <s v="SERVICIOS NO PERSONALES"/>
    <s v="3.00"/>
    <s v="SERVICIOS NO PERSONALES"/>
    <s v="3.00.00"/>
    <s v="SERVICIOS NO PERSONALES"/>
    <s v="3.00.00.00"/>
    <x v="8"/>
    <n v="42469"/>
    <s v="17.2.1.007"/>
    <s v="Ministerio de Ciencia, Tecnología e Innovación Productiva"/>
    <x v="14"/>
    <x v="14"/>
    <m/>
    <x v="278"/>
    <x v="38"/>
    <n v="14"/>
    <n v="28"/>
    <n v="0"/>
    <n v="0"/>
    <n v="0"/>
    <x v="11"/>
  </r>
  <r>
    <n v="2021"/>
    <x v="38"/>
    <s v="CPE"/>
    <x v="38"/>
    <s v="Administracion Central"/>
    <s v="2 - Gastos de capital"/>
    <s v="1 - Inversión real directa"/>
    <x v="2"/>
    <x v="2"/>
    <x v="50"/>
    <x v="102"/>
    <x v="0"/>
    <x v="0"/>
    <x v="1"/>
    <x v="1"/>
    <x v="0"/>
    <x v="0"/>
    <n v="30"/>
    <x v="2"/>
    <n v="34"/>
    <s v="Educación y cultura"/>
    <n v="0"/>
    <s v="-"/>
    <n v="4"/>
    <s v="BIENES DE USO"/>
    <s v="4.03"/>
    <s v="Maquinaria y equipo"/>
    <s v="4.03.00"/>
    <s v="Maquinaria y equipo"/>
    <s v="4.03.00.00"/>
    <x v="9"/>
    <n v="2610667"/>
    <s v="17.2.1.007"/>
    <s v="Ministerio de Ciencia, Tecnología e Innovación Productiva"/>
    <x v="14"/>
    <x v="14"/>
    <m/>
    <x v="279"/>
    <x v="38"/>
    <n v="14"/>
    <n v="29"/>
    <n v="0"/>
    <n v="1"/>
    <n v="0"/>
    <x v="12"/>
  </r>
  <r>
    <n v="2021"/>
    <x v="39"/>
    <s v="MSGG"/>
    <x v="39"/>
    <s v="Administracion Central"/>
    <s v="1 - Gastos corrientes"/>
    <s v="2 - Gastos de consumo"/>
    <x v="0"/>
    <x v="0"/>
    <x v="0"/>
    <x v="0"/>
    <x v="0"/>
    <x v="0"/>
    <x v="0"/>
    <x v="0"/>
    <x v="0"/>
    <x v="0"/>
    <n v="10"/>
    <x v="0"/>
    <n v="13"/>
    <s v="Dirección superior Ejecutiva"/>
    <n v="0"/>
    <s v="-"/>
    <n v="1"/>
    <s v="GASTOS EN PERSONAL "/>
    <s v="1.01"/>
    <s v="Personal permanente"/>
    <s v="1.01.01"/>
    <s v="Retribuciones del cargo"/>
    <s v="1.01.01.00"/>
    <x v="0"/>
    <n v="229666719"/>
    <s v="00.0.0.999"/>
    <s v="Tesoro Provincial"/>
    <x v="15"/>
    <x v="15"/>
    <m/>
    <x v="0"/>
    <x v="39"/>
    <n v="11"/>
    <n v="1"/>
    <n v="0"/>
    <n v="0"/>
    <n v="0"/>
    <x v="0"/>
  </r>
  <r>
    <n v="2021"/>
    <x v="39"/>
    <s v="MSGG"/>
    <x v="39"/>
    <s v="Administracion Central"/>
    <s v="1 - Gastos corrientes"/>
    <s v="2 - Gastos de consumo"/>
    <x v="0"/>
    <x v="0"/>
    <x v="0"/>
    <x v="0"/>
    <x v="0"/>
    <x v="0"/>
    <x v="0"/>
    <x v="0"/>
    <x v="0"/>
    <x v="0"/>
    <n v="10"/>
    <x v="0"/>
    <n v="13"/>
    <s v="Dirección superior Ejecutiva"/>
    <n v="0"/>
    <s v="-"/>
    <n v="1"/>
    <s v="GASTOS EN PERSONAL "/>
    <s v="1.01"/>
    <s v="Personal permanente"/>
    <s v="1.01.04"/>
    <s v="Sueldo anual complementario"/>
    <s v="1.01.04.00"/>
    <x v="1"/>
    <n v="17716682"/>
    <s v="00.0.0.999"/>
    <s v="Tesoro Provincial"/>
    <x v="15"/>
    <x v="15"/>
    <m/>
    <x v="0"/>
    <x v="39"/>
    <n v="11"/>
    <n v="1"/>
    <n v="0"/>
    <n v="0"/>
    <n v="0"/>
    <x v="1"/>
  </r>
  <r>
    <n v="2021"/>
    <x v="39"/>
    <s v="MSGG"/>
    <x v="39"/>
    <s v="Administracion Central"/>
    <s v="1 - Gastos corrientes"/>
    <s v="2 - Gastos de consumo"/>
    <x v="0"/>
    <x v="0"/>
    <x v="0"/>
    <x v="0"/>
    <x v="0"/>
    <x v="0"/>
    <x v="0"/>
    <x v="0"/>
    <x v="0"/>
    <x v="0"/>
    <n v="10"/>
    <x v="0"/>
    <n v="13"/>
    <s v="Dirección superior Ejecutiva"/>
    <n v="0"/>
    <s v="-"/>
    <n v="1"/>
    <s v="GASTOS EN PERSONAL "/>
    <s v="1.01"/>
    <s v="Personal permanente"/>
    <s v="1.01.05"/>
    <s v="Otros gastos en personal"/>
    <s v="1.01.05.00"/>
    <x v="95"/>
    <n v="9879696"/>
    <s v="00.0.0.999"/>
    <s v="Tesoro Provincial"/>
    <x v="15"/>
    <x v="15"/>
    <m/>
    <x v="0"/>
    <x v="39"/>
    <n v="11"/>
    <n v="1"/>
    <n v="0"/>
    <n v="0"/>
    <n v="0"/>
    <x v="104"/>
  </r>
  <r>
    <n v="2021"/>
    <x v="39"/>
    <s v="MSGG"/>
    <x v="39"/>
    <s v="Administracion Central"/>
    <s v="1 - Gastos corrientes"/>
    <s v="2 - Gastos de consumo"/>
    <x v="0"/>
    <x v="0"/>
    <x v="0"/>
    <x v="0"/>
    <x v="0"/>
    <x v="0"/>
    <x v="0"/>
    <x v="0"/>
    <x v="0"/>
    <x v="0"/>
    <n v="10"/>
    <x v="0"/>
    <n v="13"/>
    <s v="Dirección superior Ejecutiva"/>
    <n v="0"/>
    <s v="-"/>
    <n v="1"/>
    <s v="GASTOS EN PERSONAL "/>
    <s v="1.01"/>
    <s v="Personal permanente"/>
    <s v="1.01.06"/>
    <s v="Contribuciones patronales"/>
    <s v="1.01.06.00"/>
    <x v="2"/>
    <n v="47732352"/>
    <s v="00.0.0.999"/>
    <s v="Tesoro Provincial"/>
    <x v="15"/>
    <x v="15"/>
    <m/>
    <x v="0"/>
    <x v="39"/>
    <n v="11"/>
    <n v="1"/>
    <n v="0"/>
    <n v="0"/>
    <n v="0"/>
    <x v="2"/>
  </r>
  <r>
    <n v="2021"/>
    <x v="39"/>
    <s v="MSGG"/>
    <x v="39"/>
    <s v="Administracion Central"/>
    <s v="1 - Gastos corrientes"/>
    <s v="2 - Gastos de consumo"/>
    <x v="0"/>
    <x v="0"/>
    <x v="0"/>
    <x v="0"/>
    <x v="0"/>
    <x v="0"/>
    <x v="0"/>
    <x v="0"/>
    <x v="0"/>
    <x v="0"/>
    <n v="10"/>
    <x v="0"/>
    <n v="13"/>
    <s v="Dirección superior Ejecutiva"/>
    <n v="0"/>
    <s v="-"/>
    <n v="1"/>
    <s v="GASTOS EN PERSONAL "/>
    <s v="1.01"/>
    <s v="Personal permanente"/>
    <s v="1.01.07"/>
    <s v="Complementos"/>
    <s v="1.01.07.00"/>
    <x v="3"/>
    <n v="799500"/>
    <s v="00.0.0.999"/>
    <s v="Tesoro Provincial"/>
    <x v="15"/>
    <x v="15"/>
    <m/>
    <x v="0"/>
    <x v="39"/>
    <n v="11"/>
    <n v="1"/>
    <n v="0"/>
    <n v="0"/>
    <n v="0"/>
    <x v="3"/>
  </r>
  <r>
    <n v="2021"/>
    <x v="39"/>
    <s v="MSGG"/>
    <x v="39"/>
    <s v="Administracion Central"/>
    <s v="1 - Gastos corrientes"/>
    <s v="2 - Gastos de consumo"/>
    <x v="0"/>
    <x v="0"/>
    <x v="0"/>
    <x v="0"/>
    <x v="0"/>
    <x v="0"/>
    <x v="0"/>
    <x v="0"/>
    <x v="0"/>
    <x v="0"/>
    <n v="10"/>
    <x v="0"/>
    <n v="13"/>
    <s v="Dirección superior Ejecutiva"/>
    <n v="0"/>
    <s v="-"/>
    <n v="1"/>
    <s v="GASTOS EN PERSONAL "/>
    <s v="1.02"/>
    <s v="Personal temporario"/>
    <s v="1.02.01"/>
    <s v="Retribuciones del cargo"/>
    <s v="1.02.01.00"/>
    <x v="0"/>
    <n v="5204070"/>
    <s v="00.0.0.999"/>
    <s v="Tesoro Provincial"/>
    <x v="15"/>
    <x v="15"/>
    <m/>
    <x v="0"/>
    <x v="39"/>
    <n v="11"/>
    <n v="1"/>
    <n v="0"/>
    <n v="0"/>
    <n v="0"/>
    <x v="4"/>
  </r>
  <r>
    <n v="2021"/>
    <x v="39"/>
    <s v="MSGG"/>
    <x v="39"/>
    <s v="Administracion Central"/>
    <s v="1 - Gastos corrientes"/>
    <s v="2 - Gastos de consumo"/>
    <x v="0"/>
    <x v="0"/>
    <x v="0"/>
    <x v="0"/>
    <x v="0"/>
    <x v="0"/>
    <x v="0"/>
    <x v="0"/>
    <x v="0"/>
    <x v="0"/>
    <n v="10"/>
    <x v="0"/>
    <n v="13"/>
    <s v="Dirección superior Ejecutiva"/>
    <n v="0"/>
    <s v="-"/>
    <n v="1"/>
    <s v="GASTOS EN PERSONAL "/>
    <s v="1.02"/>
    <s v="Personal temporario"/>
    <s v="1.02.03"/>
    <s v="Sueldo anual complementario"/>
    <s v="1.02.03.00"/>
    <x v="1"/>
    <n v="401446"/>
    <s v="00.0.0.999"/>
    <s v="Tesoro Provincial"/>
    <x v="15"/>
    <x v="15"/>
    <m/>
    <x v="0"/>
    <x v="39"/>
    <n v="11"/>
    <n v="1"/>
    <n v="0"/>
    <n v="0"/>
    <n v="0"/>
    <x v="5"/>
  </r>
  <r>
    <n v="2021"/>
    <x v="39"/>
    <s v="MSGG"/>
    <x v="39"/>
    <s v="Administracion Central"/>
    <s v="1 - Gastos corrientes"/>
    <s v="2 - Gastos de consumo"/>
    <x v="0"/>
    <x v="0"/>
    <x v="0"/>
    <x v="0"/>
    <x v="0"/>
    <x v="0"/>
    <x v="0"/>
    <x v="0"/>
    <x v="0"/>
    <x v="0"/>
    <n v="10"/>
    <x v="0"/>
    <n v="13"/>
    <s v="Dirección superior Ejecutiva"/>
    <n v="0"/>
    <s v="-"/>
    <n v="1"/>
    <s v="GASTOS EN PERSONAL "/>
    <s v="1.02"/>
    <s v="Personal temporario"/>
    <s v="1.02.05"/>
    <s v="Contribuciones patronales"/>
    <s v="1.02.05.00"/>
    <x v="2"/>
    <n v="1081828"/>
    <s v="00.0.0.999"/>
    <s v="Tesoro Provincial"/>
    <x v="15"/>
    <x v="15"/>
    <m/>
    <x v="0"/>
    <x v="39"/>
    <n v="11"/>
    <n v="1"/>
    <n v="0"/>
    <n v="0"/>
    <n v="0"/>
    <x v="6"/>
  </r>
  <r>
    <n v="2021"/>
    <x v="39"/>
    <s v="MSGG"/>
    <x v="39"/>
    <s v="Administracion Central"/>
    <s v="1 - Gastos corrientes"/>
    <s v="2 - Gastos de consumo"/>
    <x v="0"/>
    <x v="0"/>
    <x v="0"/>
    <x v="0"/>
    <x v="0"/>
    <x v="0"/>
    <x v="0"/>
    <x v="0"/>
    <x v="0"/>
    <x v="0"/>
    <n v="10"/>
    <x v="0"/>
    <n v="13"/>
    <s v="Dirección superior Ejecutiva"/>
    <n v="0"/>
    <s v="-"/>
    <n v="1"/>
    <s v="GASTOS EN PERSONAL "/>
    <s v="1.04"/>
    <s v="Asignaciones familiares"/>
    <s v="1.04.00"/>
    <s v="Asignaciones familiares"/>
    <s v="1.04.00.00"/>
    <x v="4"/>
    <n v="9709334"/>
    <s v="00.0.0.999"/>
    <s v="Tesoro Provincial"/>
    <x v="15"/>
    <x v="15"/>
    <m/>
    <x v="0"/>
    <x v="39"/>
    <n v="11"/>
    <n v="1"/>
    <n v="0"/>
    <n v="0"/>
    <n v="0"/>
    <x v="7"/>
  </r>
  <r>
    <n v="2021"/>
    <x v="39"/>
    <s v="MSGG"/>
    <x v="39"/>
    <s v="Administracion Central"/>
    <s v="1 - Gastos corrientes"/>
    <s v="2 - Gastos de consumo"/>
    <x v="0"/>
    <x v="0"/>
    <x v="0"/>
    <x v="0"/>
    <x v="0"/>
    <x v="0"/>
    <x v="0"/>
    <x v="0"/>
    <x v="0"/>
    <x v="0"/>
    <n v="10"/>
    <x v="0"/>
    <n v="13"/>
    <s v="Dirección superior Ejecutiva"/>
    <n v="0"/>
    <s v="-"/>
    <n v="1"/>
    <s v="GASTOS EN PERSONAL "/>
    <s v="1.06"/>
    <s v="Beneficios y compensaciones"/>
    <s v="1.06.00"/>
    <s v="Beneficios y compensaciones"/>
    <s v="1.06.00.00"/>
    <x v="6"/>
    <n v="256486"/>
    <s v="00.0.0.999"/>
    <s v="Tesoro Provincial"/>
    <x v="15"/>
    <x v="15"/>
    <m/>
    <x v="0"/>
    <x v="39"/>
    <n v="11"/>
    <n v="1"/>
    <n v="0"/>
    <n v="0"/>
    <n v="0"/>
    <x v="9"/>
  </r>
  <r>
    <n v="2021"/>
    <x v="39"/>
    <s v="MSGG"/>
    <x v="39"/>
    <s v="Administracion Central"/>
    <s v="1 - Gastos corrientes"/>
    <s v="2 - Gastos de consumo"/>
    <x v="0"/>
    <x v="0"/>
    <x v="0"/>
    <x v="0"/>
    <x v="0"/>
    <x v="0"/>
    <x v="0"/>
    <x v="0"/>
    <x v="0"/>
    <x v="0"/>
    <n v="10"/>
    <x v="0"/>
    <n v="13"/>
    <s v="Dirección superior Ejecutiva"/>
    <n v="0"/>
    <s v="-"/>
    <n v="2"/>
    <s v="BIENES DE CONSUMO"/>
    <s v="2.00"/>
    <s v="BIENES DE CONSUMO"/>
    <s v="2.00.00"/>
    <s v="BIENES DE CONSUMO"/>
    <s v="2.00.00.00"/>
    <x v="7"/>
    <n v="504312643"/>
    <s v="00.0.0.999"/>
    <s v="Tesoro Provincial"/>
    <x v="15"/>
    <x v="15"/>
    <m/>
    <x v="0"/>
    <x v="39"/>
    <n v="11"/>
    <n v="1"/>
    <n v="0"/>
    <n v="0"/>
    <n v="0"/>
    <x v="10"/>
  </r>
  <r>
    <n v="2021"/>
    <x v="39"/>
    <s v="MSGG"/>
    <x v="39"/>
    <s v="Administracion Central"/>
    <s v="1 - Gastos corrientes"/>
    <s v="2 - Gastos de consumo"/>
    <x v="0"/>
    <x v="0"/>
    <x v="0"/>
    <x v="0"/>
    <x v="0"/>
    <x v="0"/>
    <x v="0"/>
    <x v="0"/>
    <x v="0"/>
    <x v="0"/>
    <n v="10"/>
    <x v="0"/>
    <n v="13"/>
    <s v="Dirección superior Ejecutiva"/>
    <n v="0"/>
    <s v="-"/>
    <n v="3"/>
    <s v="SERVICIOS NO PERSONALES"/>
    <s v="3.00"/>
    <s v="SERVICIOS NO PERSONALES"/>
    <s v="3.00.00"/>
    <s v="SERVICIOS NO PERSONALES"/>
    <s v="3.00.00.00"/>
    <x v="8"/>
    <n v="509346302"/>
    <s v="00.0.0.999"/>
    <s v="Tesoro Provincial"/>
    <x v="15"/>
    <x v="15"/>
    <m/>
    <x v="0"/>
    <x v="39"/>
    <n v="11"/>
    <n v="1"/>
    <n v="0"/>
    <n v="0"/>
    <n v="0"/>
    <x v="11"/>
  </r>
  <r>
    <n v="2021"/>
    <x v="39"/>
    <s v="MSGG"/>
    <x v="39"/>
    <s v="Administracion Central"/>
    <s v="2 - Gastos de capital"/>
    <s v="1 - Inversión real directa"/>
    <x v="0"/>
    <x v="0"/>
    <x v="0"/>
    <x v="0"/>
    <x v="0"/>
    <x v="0"/>
    <x v="1"/>
    <x v="1"/>
    <x v="0"/>
    <x v="0"/>
    <n v="10"/>
    <x v="0"/>
    <n v="13"/>
    <s v="Dirección superior Ejecutiva"/>
    <n v="0"/>
    <s v="-"/>
    <n v="4"/>
    <s v="BIENES DE USO"/>
    <s v="4.03"/>
    <s v="Maquinaria y equipo"/>
    <s v="4.03.00"/>
    <s v="Maquinaria y equipo"/>
    <s v="4.03.00.00"/>
    <x v="9"/>
    <n v="117738130"/>
    <s v="00.0.0.999"/>
    <s v="Tesoro Provincial"/>
    <x v="15"/>
    <x v="15"/>
    <m/>
    <x v="1"/>
    <x v="39"/>
    <n v="11"/>
    <n v="1"/>
    <n v="0"/>
    <n v="1"/>
    <n v="0"/>
    <x v="12"/>
  </r>
  <r>
    <n v="2021"/>
    <x v="39"/>
    <s v="MSGG"/>
    <x v="39"/>
    <s v="Administracion Central"/>
    <s v="1 - Gastos corrientes"/>
    <s v="7 - Transferencias corrientes"/>
    <x v="0"/>
    <x v="0"/>
    <x v="0"/>
    <x v="0"/>
    <x v="0"/>
    <x v="0"/>
    <x v="0"/>
    <x v="0"/>
    <x v="0"/>
    <x v="0"/>
    <n v="10"/>
    <x v="0"/>
    <n v="13"/>
    <s v="Dirección superior Ejecutiva"/>
    <n v="0"/>
    <s v="-"/>
    <n v="5"/>
    <s v="TRANSFERENCIAS"/>
    <s v="5.01"/>
    <s v="Transferencias al sector privado para financiar gastos corrientes"/>
    <s v="5.01.04"/>
    <s v="Ayudas sociales a personas"/>
    <s v="5.01.04.98"/>
    <x v="35"/>
    <n v="9114468"/>
    <s v="00.0.0.999"/>
    <s v="Tesoro Provincial"/>
    <x v="15"/>
    <x v="15"/>
    <m/>
    <x v="0"/>
    <x v="39"/>
    <n v="11"/>
    <n v="1"/>
    <n v="0"/>
    <n v="0"/>
    <n v="0"/>
    <x v="39"/>
  </r>
  <r>
    <n v="2021"/>
    <x v="39"/>
    <s v="MSGG"/>
    <x v="39"/>
    <s v="Administracion Central"/>
    <s v="1 - Gastos corrientes"/>
    <s v="7 - Transferencias corrientes"/>
    <x v="0"/>
    <x v="0"/>
    <x v="0"/>
    <x v="0"/>
    <x v="0"/>
    <x v="0"/>
    <x v="0"/>
    <x v="0"/>
    <x v="0"/>
    <x v="0"/>
    <n v="10"/>
    <x v="0"/>
    <n v="13"/>
    <s v="Dirección superior Ejecutiva"/>
    <n v="0"/>
    <s v="-"/>
    <n v="5"/>
    <s v="TRANSFERENCIAS"/>
    <s v="5.01"/>
    <s v="Transferencias al sector privado para financiar gastos corrientes"/>
    <s v="5.01.07"/>
    <s v="Transferencias A Otras Instituciones Culturales Y Sociales Sin Fines De Lucro"/>
    <s v="5.01.07.99"/>
    <x v="16"/>
    <n v="19500000"/>
    <s v="00.0.0.999"/>
    <s v="Tesoro Provincial"/>
    <x v="15"/>
    <x v="15"/>
    <m/>
    <x v="0"/>
    <x v="39"/>
    <n v="11"/>
    <n v="1"/>
    <n v="0"/>
    <n v="0"/>
    <n v="0"/>
    <x v="19"/>
  </r>
  <r>
    <n v="2021"/>
    <x v="39"/>
    <s v="MSGG"/>
    <x v="39"/>
    <s v="Administracion Central"/>
    <s v="2 - Gastos de capital"/>
    <s v="2 - Transferencias de capital"/>
    <x v="0"/>
    <x v="0"/>
    <x v="0"/>
    <x v="0"/>
    <x v="0"/>
    <x v="0"/>
    <x v="0"/>
    <x v="0"/>
    <x v="0"/>
    <x v="0"/>
    <n v="10"/>
    <x v="0"/>
    <n v="13"/>
    <s v="Dirección superior Ejecutiva"/>
    <n v="0"/>
    <s v="-"/>
    <n v="5"/>
    <s v="TRANSFERENCIAS"/>
    <s v="5.02"/>
    <s v="Transferencias al sector privado para financiar gastos de capital"/>
    <s v="5.02.01"/>
    <s v="Transferencias a personas"/>
    <s v="5.02.01.00"/>
    <x v="46"/>
    <n v="6944357"/>
    <s v="00.0.0.999"/>
    <s v="Tesoro Provincial"/>
    <x v="15"/>
    <x v="15"/>
    <m/>
    <x v="0"/>
    <x v="39"/>
    <n v="11"/>
    <n v="1"/>
    <n v="0"/>
    <n v="0"/>
    <n v="0"/>
    <x v="51"/>
  </r>
  <r>
    <n v="2021"/>
    <x v="39"/>
    <s v="MSGG"/>
    <x v="39"/>
    <s v="Administracion Central"/>
    <s v="2 - Gastos de capital"/>
    <s v="2 - Transferencias de capital"/>
    <x v="0"/>
    <x v="0"/>
    <x v="0"/>
    <x v="0"/>
    <x v="0"/>
    <x v="0"/>
    <x v="0"/>
    <x v="0"/>
    <x v="0"/>
    <x v="0"/>
    <n v="10"/>
    <x v="0"/>
    <n v="13"/>
    <s v="Dirección superior Ejecutiva"/>
    <n v="0"/>
    <s v="-"/>
    <n v="5"/>
    <s v="TRANSFERENCIAS"/>
    <s v="5.02"/>
    <s v="Transferencias al sector privado para financiar gastos de capital"/>
    <s v="5.02.04"/>
    <s v="Transferencias a otras instituciones culturales y sociales sin fines de lucro"/>
    <s v="5.02.04.00"/>
    <x v="23"/>
    <n v="11835911"/>
    <s v="00.0.0.999"/>
    <s v="Tesoro Provincial"/>
    <x v="15"/>
    <x v="15"/>
    <m/>
    <x v="0"/>
    <x v="39"/>
    <n v="11"/>
    <n v="1"/>
    <n v="0"/>
    <n v="0"/>
    <n v="0"/>
    <x v="27"/>
  </r>
  <r>
    <n v="2021"/>
    <x v="39"/>
    <s v="MSGG"/>
    <x v="39"/>
    <s v="Administracion Central"/>
    <s v="1 - Gastos corrientes"/>
    <s v="7 - Transferencias corrientes"/>
    <x v="0"/>
    <x v="0"/>
    <x v="0"/>
    <x v="0"/>
    <x v="0"/>
    <x v="0"/>
    <x v="0"/>
    <x v="0"/>
    <x v="0"/>
    <x v="0"/>
    <n v="10"/>
    <x v="0"/>
    <n v="13"/>
    <s v="Dirección superior Ejecutiva"/>
    <n v="0"/>
    <s v="-"/>
    <n v="5"/>
    <s v="TRANSFERENCIAS"/>
    <s v="5.07"/>
    <s v="Transferencias a instituciones provinciales y municipales para financiar gastos corrientes"/>
    <s v="5.07.02"/>
    <s v="Transferencias a instituciones públicas financieras provinciales"/>
    <s v="5.07.02.01"/>
    <x v="71"/>
    <n v="9530899"/>
    <s v="00.0.0.999"/>
    <s v="Tesoro Provincial"/>
    <x v="15"/>
    <x v="15"/>
    <m/>
    <x v="0"/>
    <x v="39"/>
    <n v="11"/>
    <n v="1"/>
    <n v="0"/>
    <n v="0"/>
    <n v="0"/>
    <x v="105"/>
  </r>
  <r>
    <n v="2021"/>
    <x v="39"/>
    <s v="MSGG"/>
    <x v="39"/>
    <s v="Administracion Central"/>
    <s v="1 - Gastos corrientes"/>
    <s v="2 - Gastos de consumo"/>
    <x v="2"/>
    <x v="2"/>
    <x v="11"/>
    <x v="103"/>
    <x v="0"/>
    <x v="0"/>
    <x v="0"/>
    <x v="0"/>
    <x v="0"/>
    <x v="0"/>
    <n v="10"/>
    <x v="0"/>
    <n v="13"/>
    <s v="Dirección superior Ejecutiva"/>
    <n v="0"/>
    <s v="-"/>
    <n v="3"/>
    <s v="SERVICIOS NO PERSONALES"/>
    <s v="3.00"/>
    <s v="SERVICIOS NO PERSONALES"/>
    <s v="3.00.00"/>
    <s v="SERVICIOS NO PERSONALES"/>
    <s v="3.00.00.00"/>
    <x v="8"/>
    <n v="7210314"/>
    <s v="17.2.7.000"/>
    <s v="De Otras Instituciones Públicas Nacionales"/>
    <x v="15"/>
    <x v="15"/>
    <m/>
    <x v="19"/>
    <x v="39"/>
    <n v="14"/>
    <n v="16"/>
    <n v="0"/>
    <n v="0"/>
    <n v="0"/>
    <x v="11"/>
  </r>
  <r>
    <n v="2021"/>
    <x v="39"/>
    <s v="MSGG"/>
    <x v="39"/>
    <s v="Administracion Central"/>
    <s v="1 - Gastos corrientes"/>
    <s v="2 - Gastos de consumo"/>
    <x v="0"/>
    <x v="0"/>
    <x v="27"/>
    <x v="27"/>
    <x v="0"/>
    <x v="0"/>
    <x v="0"/>
    <x v="0"/>
    <x v="0"/>
    <x v="0"/>
    <n v="10"/>
    <x v="0"/>
    <n v="15"/>
    <s v="Relaciones interiores"/>
    <n v="0"/>
    <s v="-"/>
    <n v="2"/>
    <s v="BIENES DE CONSUMO"/>
    <s v="2.00"/>
    <s v="BIENES DE CONSUMO"/>
    <s v="2.00.00"/>
    <s v="BIENES DE CONSUMO"/>
    <s v="2.00.00.00"/>
    <x v="7"/>
    <n v="5376450"/>
    <s v="00.0.0.999"/>
    <s v="Tesoro Provincial"/>
    <x v="15"/>
    <x v="15"/>
    <m/>
    <x v="48"/>
    <x v="39"/>
    <n v="11"/>
    <n v="60"/>
    <n v="0"/>
    <n v="0"/>
    <n v="0"/>
    <x v="10"/>
  </r>
  <r>
    <n v="2021"/>
    <x v="39"/>
    <s v="MSGG"/>
    <x v="39"/>
    <s v="Administracion Central"/>
    <s v="1 - Gastos corrientes"/>
    <s v="2 - Gastos de consumo"/>
    <x v="0"/>
    <x v="0"/>
    <x v="27"/>
    <x v="27"/>
    <x v="0"/>
    <x v="0"/>
    <x v="0"/>
    <x v="0"/>
    <x v="0"/>
    <x v="0"/>
    <n v="10"/>
    <x v="0"/>
    <n v="15"/>
    <s v="Relaciones interiores"/>
    <n v="0"/>
    <s v="-"/>
    <n v="3"/>
    <s v="SERVICIOS NO PERSONALES"/>
    <s v="3.00"/>
    <s v="SERVICIOS NO PERSONALES"/>
    <s v="3.00.00"/>
    <s v="SERVICIOS NO PERSONALES"/>
    <s v="3.00.00.00"/>
    <x v="8"/>
    <n v="2680860"/>
    <s v="00.0.0.999"/>
    <s v="Tesoro Provincial"/>
    <x v="15"/>
    <x v="15"/>
    <m/>
    <x v="48"/>
    <x v="39"/>
    <n v="11"/>
    <n v="60"/>
    <n v="0"/>
    <n v="0"/>
    <n v="0"/>
    <x v="11"/>
  </r>
  <r>
    <n v="2021"/>
    <x v="39"/>
    <s v="MSGG"/>
    <x v="39"/>
    <s v="Administracion Central"/>
    <s v="2 - Gastos de capital"/>
    <s v="1 - Inversión real directa"/>
    <x v="0"/>
    <x v="0"/>
    <x v="27"/>
    <x v="27"/>
    <x v="0"/>
    <x v="0"/>
    <x v="1"/>
    <x v="1"/>
    <x v="0"/>
    <x v="0"/>
    <n v="10"/>
    <x v="0"/>
    <n v="15"/>
    <s v="Relaciones interiores"/>
    <n v="0"/>
    <s v="-"/>
    <n v="4"/>
    <s v="BIENES DE USO"/>
    <s v="4.03"/>
    <s v="Maquinaria y equipo"/>
    <s v="4.03.00"/>
    <s v="Maquinaria y equipo"/>
    <s v="4.03.00.00"/>
    <x v="9"/>
    <n v="3093300"/>
    <s v="00.0.0.999"/>
    <s v="Tesoro Provincial"/>
    <x v="15"/>
    <x v="15"/>
    <m/>
    <x v="50"/>
    <x v="39"/>
    <n v="11"/>
    <n v="60"/>
    <n v="0"/>
    <n v="1"/>
    <n v="0"/>
    <x v="12"/>
  </r>
  <r>
    <n v="2021"/>
    <x v="40"/>
    <s v="CSC"/>
    <x v="40"/>
    <s v="Administracion Central"/>
    <s v="1 - Gastos corrientes"/>
    <s v="2 - Gastos de consumo"/>
    <x v="0"/>
    <x v="0"/>
    <x v="0"/>
    <x v="0"/>
    <x v="0"/>
    <x v="0"/>
    <x v="0"/>
    <x v="0"/>
    <x v="0"/>
    <x v="0"/>
    <n v="10"/>
    <x v="0"/>
    <n v="13"/>
    <s v="Dirección superior Ejecutiva"/>
    <n v="0"/>
    <s v="-"/>
    <n v="1"/>
    <s v="GASTOS EN PERSONAL "/>
    <s v="1.01"/>
    <s v="Personal permanente"/>
    <s v="1.01.01"/>
    <s v="Retribuciones del cargo"/>
    <s v="1.01.01.00"/>
    <x v="0"/>
    <n v="26432131"/>
    <s v="00.0.0.999"/>
    <s v="Tesoro Provincial"/>
    <x v="15"/>
    <x v="15"/>
    <m/>
    <x v="0"/>
    <x v="40"/>
    <n v="11"/>
    <n v="1"/>
    <n v="0"/>
    <n v="0"/>
    <n v="0"/>
    <x v="0"/>
  </r>
  <r>
    <n v="2021"/>
    <x v="40"/>
    <s v="CSC"/>
    <x v="40"/>
    <s v="Administracion Central"/>
    <s v="1 - Gastos corrientes"/>
    <s v="2 - Gastos de consumo"/>
    <x v="0"/>
    <x v="0"/>
    <x v="0"/>
    <x v="0"/>
    <x v="0"/>
    <x v="0"/>
    <x v="0"/>
    <x v="0"/>
    <x v="0"/>
    <x v="0"/>
    <n v="10"/>
    <x v="0"/>
    <n v="13"/>
    <s v="Dirección superior Ejecutiva"/>
    <n v="0"/>
    <s v="-"/>
    <n v="1"/>
    <s v="GASTOS EN PERSONAL "/>
    <s v="1.01"/>
    <s v="Personal permanente"/>
    <s v="1.01.04"/>
    <s v="Sueldo anual complementario"/>
    <s v="1.01.04.00"/>
    <x v="1"/>
    <n v="2038997"/>
    <s v="00.0.0.999"/>
    <s v="Tesoro Provincial"/>
    <x v="15"/>
    <x v="15"/>
    <m/>
    <x v="0"/>
    <x v="40"/>
    <n v="11"/>
    <n v="1"/>
    <n v="0"/>
    <n v="0"/>
    <n v="0"/>
    <x v="1"/>
  </r>
  <r>
    <n v="2021"/>
    <x v="40"/>
    <s v="CSC"/>
    <x v="40"/>
    <s v="Administracion Central"/>
    <s v="1 - Gastos corrientes"/>
    <s v="2 - Gastos de consumo"/>
    <x v="0"/>
    <x v="0"/>
    <x v="0"/>
    <x v="0"/>
    <x v="0"/>
    <x v="0"/>
    <x v="0"/>
    <x v="0"/>
    <x v="0"/>
    <x v="0"/>
    <n v="10"/>
    <x v="0"/>
    <n v="13"/>
    <s v="Dirección superior Ejecutiva"/>
    <n v="0"/>
    <s v="-"/>
    <n v="1"/>
    <s v="GASTOS EN PERSONAL "/>
    <s v="1.01"/>
    <s v="Personal permanente"/>
    <s v="1.01.06"/>
    <s v="Contribuciones patronales"/>
    <s v="1.01.06.00"/>
    <x v="2"/>
    <n v="5488282"/>
    <s v="00.0.0.999"/>
    <s v="Tesoro Provincial"/>
    <x v="15"/>
    <x v="15"/>
    <m/>
    <x v="0"/>
    <x v="40"/>
    <n v="11"/>
    <n v="1"/>
    <n v="0"/>
    <n v="0"/>
    <n v="0"/>
    <x v="2"/>
  </r>
  <r>
    <n v="2021"/>
    <x v="40"/>
    <s v="CSC"/>
    <x v="40"/>
    <s v="Administracion Central"/>
    <s v="1 - Gastos corrientes"/>
    <s v="2 - Gastos de consumo"/>
    <x v="0"/>
    <x v="0"/>
    <x v="0"/>
    <x v="0"/>
    <x v="0"/>
    <x v="0"/>
    <x v="0"/>
    <x v="0"/>
    <x v="0"/>
    <x v="0"/>
    <n v="10"/>
    <x v="0"/>
    <n v="13"/>
    <s v="Dirección superior Ejecutiva"/>
    <n v="0"/>
    <s v="-"/>
    <n v="1"/>
    <s v="GASTOS EN PERSONAL "/>
    <s v="1.01"/>
    <s v="Personal permanente"/>
    <s v="1.01.07"/>
    <s v="Complementos"/>
    <s v="1.01.07.00"/>
    <x v="3"/>
    <n v="484968"/>
    <s v="00.0.0.999"/>
    <s v="Tesoro Provincial"/>
    <x v="15"/>
    <x v="15"/>
    <m/>
    <x v="0"/>
    <x v="40"/>
    <n v="11"/>
    <n v="1"/>
    <n v="0"/>
    <n v="0"/>
    <n v="0"/>
    <x v="3"/>
  </r>
  <r>
    <n v="2021"/>
    <x v="40"/>
    <s v="CSC"/>
    <x v="40"/>
    <s v="Administracion Central"/>
    <s v="1 - Gastos corrientes"/>
    <s v="2 - Gastos de consumo"/>
    <x v="0"/>
    <x v="0"/>
    <x v="0"/>
    <x v="0"/>
    <x v="0"/>
    <x v="0"/>
    <x v="0"/>
    <x v="0"/>
    <x v="0"/>
    <x v="0"/>
    <n v="10"/>
    <x v="0"/>
    <n v="13"/>
    <s v="Dirección superior Ejecutiva"/>
    <n v="0"/>
    <s v="-"/>
    <n v="1"/>
    <s v="GASTOS EN PERSONAL "/>
    <s v="1.04"/>
    <s v="Asignaciones familiares"/>
    <s v="1.04.00"/>
    <s v="Asignaciones familiares"/>
    <s v="1.04.00.00"/>
    <x v="4"/>
    <n v="606872"/>
    <s v="00.0.0.999"/>
    <s v="Tesoro Provincial"/>
    <x v="15"/>
    <x v="15"/>
    <m/>
    <x v="0"/>
    <x v="40"/>
    <n v="11"/>
    <n v="1"/>
    <n v="0"/>
    <n v="0"/>
    <n v="0"/>
    <x v="7"/>
  </r>
  <r>
    <n v="2021"/>
    <x v="40"/>
    <s v="CSC"/>
    <x v="40"/>
    <s v="Administracion Central"/>
    <s v="1 - Gastos corrientes"/>
    <s v="2 - Gastos de consumo"/>
    <x v="0"/>
    <x v="0"/>
    <x v="0"/>
    <x v="0"/>
    <x v="0"/>
    <x v="0"/>
    <x v="0"/>
    <x v="0"/>
    <x v="0"/>
    <x v="0"/>
    <n v="10"/>
    <x v="0"/>
    <n v="13"/>
    <s v="Dirección superior Ejecutiva"/>
    <n v="0"/>
    <s v="-"/>
    <n v="2"/>
    <s v="BIENES DE CONSUMO"/>
    <s v="2.00"/>
    <s v="BIENES DE CONSUMO"/>
    <s v="2.00.00"/>
    <s v="BIENES DE CONSUMO"/>
    <s v="2.00.00.00"/>
    <x v="7"/>
    <n v="1374413"/>
    <s v="00.0.0.999"/>
    <s v="Tesoro Provincial"/>
    <x v="15"/>
    <x v="15"/>
    <m/>
    <x v="0"/>
    <x v="40"/>
    <n v="11"/>
    <n v="1"/>
    <n v="0"/>
    <n v="0"/>
    <n v="0"/>
    <x v="10"/>
  </r>
  <r>
    <n v="2021"/>
    <x v="40"/>
    <s v="CSC"/>
    <x v="40"/>
    <s v="Administracion Central"/>
    <s v="1 - Gastos corrientes"/>
    <s v="2 - Gastos de consumo"/>
    <x v="0"/>
    <x v="0"/>
    <x v="0"/>
    <x v="0"/>
    <x v="0"/>
    <x v="0"/>
    <x v="0"/>
    <x v="0"/>
    <x v="0"/>
    <x v="0"/>
    <n v="10"/>
    <x v="0"/>
    <n v="13"/>
    <s v="Dirección superior Ejecutiva"/>
    <n v="0"/>
    <s v="-"/>
    <n v="3"/>
    <s v="SERVICIOS NO PERSONALES"/>
    <s v="3.00"/>
    <s v="SERVICIOS NO PERSONALES"/>
    <s v="3.00.00"/>
    <s v="SERVICIOS NO PERSONALES"/>
    <s v="3.00.00.00"/>
    <x v="8"/>
    <n v="18149805"/>
    <s v="00.0.0.999"/>
    <s v="Tesoro Provincial"/>
    <x v="15"/>
    <x v="15"/>
    <m/>
    <x v="0"/>
    <x v="40"/>
    <n v="11"/>
    <n v="1"/>
    <n v="0"/>
    <n v="0"/>
    <n v="0"/>
    <x v="11"/>
  </r>
  <r>
    <n v="2021"/>
    <x v="40"/>
    <s v="CSC"/>
    <x v="40"/>
    <s v="Administracion Central"/>
    <s v="2 - Gastos de capital"/>
    <s v="1 - Inversión real directa"/>
    <x v="0"/>
    <x v="0"/>
    <x v="0"/>
    <x v="0"/>
    <x v="0"/>
    <x v="0"/>
    <x v="1"/>
    <x v="1"/>
    <x v="0"/>
    <x v="0"/>
    <n v="10"/>
    <x v="0"/>
    <n v="13"/>
    <s v="Dirección superior Ejecutiva"/>
    <n v="0"/>
    <s v="-"/>
    <n v="4"/>
    <s v="BIENES DE USO"/>
    <s v="4.03"/>
    <s v="Maquinaria y equipo"/>
    <s v="4.03.00"/>
    <s v="Maquinaria y equipo"/>
    <s v="4.03.00.00"/>
    <x v="9"/>
    <n v="3918510"/>
    <s v="00.0.0.999"/>
    <s v="Tesoro Provincial"/>
    <x v="15"/>
    <x v="15"/>
    <m/>
    <x v="1"/>
    <x v="40"/>
    <n v="11"/>
    <n v="1"/>
    <n v="0"/>
    <n v="1"/>
    <n v="0"/>
    <x v="12"/>
  </r>
  <r>
    <n v="2021"/>
    <x v="41"/>
    <s v="TDISC"/>
    <x v="41"/>
    <s v="Administracion Central"/>
    <s v="1 - Gastos corrientes"/>
    <s v="2 - Gastos de consumo"/>
    <x v="0"/>
    <x v="0"/>
    <x v="0"/>
    <x v="0"/>
    <x v="0"/>
    <x v="0"/>
    <x v="0"/>
    <x v="0"/>
    <x v="0"/>
    <x v="0"/>
    <n v="10"/>
    <x v="0"/>
    <n v="17"/>
    <s v="Control de la gestión pública"/>
    <n v="0"/>
    <s v="-"/>
    <n v="1"/>
    <s v="GASTOS EN PERSONAL "/>
    <s v="1.01"/>
    <s v="Personal permanente"/>
    <s v="1.01.01"/>
    <s v="Retribuciones del cargo"/>
    <s v="1.01.01.00"/>
    <x v="0"/>
    <n v="14669947"/>
    <s v="00.0.0.999"/>
    <s v="Tesoro Provincial"/>
    <x v="16"/>
    <x v="16"/>
    <m/>
    <x v="0"/>
    <x v="41"/>
    <n v="11"/>
    <n v="1"/>
    <n v="0"/>
    <n v="0"/>
    <n v="0"/>
    <x v="0"/>
  </r>
  <r>
    <n v="2021"/>
    <x v="41"/>
    <s v="TDISC"/>
    <x v="41"/>
    <s v="Administracion Central"/>
    <s v="1 - Gastos corrientes"/>
    <s v="2 - Gastos de consumo"/>
    <x v="0"/>
    <x v="0"/>
    <x v="0"/>
    <x v="0"/>
    <x v="0"/>
    <x v="0"/>
    <x v="0"/>
    <x v="0"/>
    <x v="0"/>
    <x v="0"/>
    <n v="10"/>
    <x v="0"/>
    <n v="17"/>
    <s v="Control de la gestión pública"/>
    <n v="0"/>
    <s v="-"/>
    <n v="1"/>
    <s v="GASTOS EN PERSONAL "/>
    <s v="1.01"/>
    <s v="Personal permanente"/>
    <s v="1.01.04"/>
    <s v="Sueldo anual complementario"/>
    <s v="1.01.04.00"/>
    <x v="1"/>
    <n v="1131652"/>
    <s v="00.0.0.999"/>
    <s v="Tesoro Provincial"/>
    <x v="16"/>
    <x v="16"/>
    <m/>
    <x v="0"/>
    <x v="41"/>
    <n v="11"/>
    <n v="1"/>
    <n v="0"/>
    <n v="0"/>
    <n v="0"/>
    <x v="1"/>
  </r>
  <r>
    <n v="2021"/>
    <x v="41"/>
    <s v="TDISC"/>
    <x v="41"/>
    <s v="Administracion Central"/>
    <s v="1 - Gastos corrientes"/>
    <s v="2 - Gastos de consumo"/>
    <x v="0"/>
    <x v="0"/>
    <x v="0"/>
    <x v="0"/>
    <x v="0"/>
    <x v="0"/>
    <x v="0"/>
    <x v="0"/>
    <x v="0"/>
    <x v="0"/>
    <n v="10"/>
    <x v="0"/>
    <n v="17"/>
    <s v="Control de la gestión pública"/>
    <n v="0"/>
    <s v="-"/>
    <n v="1"/>
    <s v="GASTOS EN PERSONAL "/>
    <s v="1.01"/>
    <s v="Personal permanente"/>
    <s v="1.01.06"/>
    <s v="Contribuciones patronales"/>
    <s v="1.01.06.00"/>
    <x v="2"/>
    <n v="3045558"/>
    <s v="00.0.0.999"/>
    <s v="Tesoro Provincial"/>
    <x v="16"/>
    <x v="16"/>
    <m/>
    <x v="0"/>
    <x v="41"/>
    <n v="11"/>
    <n v="1"/>
    <n v="0"/>
    <n v="0"/>
    <n v="0"/>
    <x v="2"/>
  </r>
  <r>
    <n v="2021"/>
    <x v="41"/>
    <s v="TDISC"/>
    <x v="41"/>
    <s v="Administracion Central"/>
    <s v="1 - Gastos corrientes"/>
    <s v="2 - Gastos de consumo"/>
    <x v="0"/>
    <x v="0"/>
    <x v="0"/>
    <x v="0"/>
    <x v="0"/>
    <x v="0"/>
    <x v="0"/>
    <x v="0"/>
    <x v="0"/>
    <x v="0"/>
    <n v="10"/>
    <x v="0"/>
    <n v="17"/>
    <s v="Control de la gestión pública"/>
    <n v="0"/>
    <s v="-"/>
    <n v="1"/>
    <s v="GASTOS EN PERSONAL "/>
    <s v="1.01"/>
    <s v="Personal permanente"/>
    <s v="1.01.07"/>
    <s v="Complementos"/>
    <s v="1.01.07.00"/>
    <x v="3"/>
    <n v="3918510"/>
    <s v="00.0.0.999"/>
    <s v="Tesoro Provincial"/>
    <x v="16"/>
    <x v="16"/>
    <m/>
    <x v="0"/>
    <x v="41"/>
    <n v="11"/>
    <n v="1"/>
    <n v="0"/>
    <n v="0"/>
    <n v="0"/>
    <x v="3"/>
  </r>
  <r>
    <n v="2021"/>
    <x v="41"/>
    <s v="TDISC"/>
    <x v="41"/>
    <s v="Administracion Central"/>
    <s v="1 - Gastos corrientes"/>
    <s v="2 - Gastos de consumo"/>
    <x v="0"/>
    <x v="0"/>
    <x v="0"/>
    <x v="0"/>
    <x v="0"/>
    <x v="0"/>
    <x v="0"/>
    <x v="0"/>
    <x v="0"/>
    <x v="0"/>
    <n v="10"/>
    <x v="0"/>
    <n v="17"/>
    <s v="Control de la gestión pública"/>
    <n v="0"/>
    <s v="-"/>
    <n v="1"/>
    <s v="GASTOS EN PERSONAL "/>
    <s v="1.04"/>
    <s v="Asignaciones familiares"/>
    <s v="1.04.00"/>
    <s v="Asignaciones familiares"/>
    <s v="1.04.00.00"/>
    <x v="4"/>
    <n v="177076"/>
    <s v="00.0.0.999"/>
    <s v="Tesoro Provincial"/>
    <x v="16"/>
    <x v="16"/>
    <m/>
    <x v="0"/>
    <x v="41"/>
    <n v="11"/>
    <n v="1"/>
    <n v="0"/>
    <n v="0"/>
    <n v="0"/>
    <x v="7"/>
  </r>
  <r>
    <n v="2021"/>
    <x v="41"/>
    <s v="TDISC"/>
    <x v="41"/>
    <s v="Administracion Central"/>
    <s v="1 - Gastos corrientes"/>
    <s v="2 - Gastos de consumo"/>
    <x v="0"/>
    <x v="0"/>
    <x v="0"/>
    <x v="0"/>
    <x v="0"/>
    <x v="0"/>
    <x v="0"/>
    <x v="0"/>
    <x v="0"/>
    <x v="0"/>
    <n v="10"/>
    <x v="0"/>
    <n v="17"/>
    <s v="Control de la gestión pública"/>
    <n v="0"/>
    <s v="-"/>
    <n v="1"/>
    <s v="GASTOS EN PERSONAL "/>
    <s v="1.06"/>
    <s v="Beneficios y compensaciones"/>
    <s v="1.06.00"/>
    <s v="Beneficios y compensaciones"/>
    <s v="1.06.00.00"/>
    <x v="6"/>
    <n v="95809"/>
    <s v="00.0.0.999"/>
    <s v="Tesoro Provincial"/>
    <x v="16"/>
    <x v="16"/>
    <m/>
    <x v="0"/>
    <x v="41"/>
    <n v="11"/>
    <n v="1"/>
    <n v="0"/>
    <n v="0"/>
    <n v="0"/>
    <x v="9"/>
  </r>
  <r>
    <n v="2021"/>
    <x v="41"/>
    <s v="TDISC"/>
    <x v="41"/>
    <s v="Administracion Central"/>
    <s v="1 - Gastos corrientes"/>
    <s v="2 - Gastos de consumo"/>
    <x v="0"/>
    <x v="0"/>
    <x v="0"/>
    <x v="0"/>
    <x v="0"/>
    <x v="0"/>
    <x v="0"/>
    <x v="0"/>
    <x v="0"/>
    <x v="0"/>
    <n v="10"/>
    <x v="0"/>
    <n v="17"/>
    <s v="Control de la gestión pública"/>
    <n v="0"/>
    <s v="-"/>
    <n v="2"/>
    <s v="BIENES DE CONSUMO"/>
    <s v="2.00"/>
    <s v="BIENES DE CONSUMO"/>
    <s v="2.00.00"/>
    <s v="BIENES DE CONSUMO"/>
    <s v="2.00.00.00"/>
    <x v="7"/>
    <n v="276009"/>
    <s v="00.0.0.999"/>
    <s v="Tesoro Provincial"/>
    <x v="16"/>
    <x v="16"/>
    <m/>
    <x v="0"/>
    <x v="41"/>
    <n v="11"/>
    <n v="1"/>
    <n v="0"/>
    <n v="0"/>
    <n v="0"/>
    <x v="10"/>
  </r>
  <r>
    <n v="2021"/>
    <x v="41"/>
    <s v="TDISC"/>
    <x v="41"/>
    <s v="Administracion Central"/>
    <s v="1 - Gastos corrientes"/>
    <s v="2 - Gastos de consumo"/>
    <x v="0"/>
    <x v="0"/>
    <x v="0"/>
    <x v="0"/>
    <x v="0"/>
    <x v="0"/>
    <x v="0"/>
    <x v="0"/>
    <x v="0"/>
    <x v="0"/>
    <n v="10"/>
    <x v="0"/>
    <n v="17"/>
    <s v="Control de la gestión pública"/>
    <n v="0"/>
    <s v="-"/>
    <n v="3"/>
    <s v="SERVICIOS NO PERSONALES"/>
    <s v="3.00"/>
    <s v="SERVICIOS NO PERSONALES"/>
    <s v="3.00.00"/>
    <s v="SERVICIOS NO PERSONALES"/>
    <s v="3.00.00.00"/>
    <x v="8"/>
    <n v="3107514"/>
    <s v="00.0.0.999"/>
    <s v="Tesoro Provincial"/>
    <x v="16"/>
    <x v="16"/>
    <m/>
    <x v="0"/>
    <x v="41"/>
    <n v="11"/>
    <n v="1"/>
    <n v="0"/>
    <n v="0"/>
    <n v="0"/>
    <x v="11"/>
  </r>
  <r>
    <n v="2021"/>
    <x v="41"/>
    <s v="TDISC"/>
    <x v="41"/>
    <s v="Administracion Central"/>
    <s v="2 - Gastos de capital"/>
    <s v="1 - Inversión real directa"/>
    <x v="0"/>
    <x v="0"/>
    <x v="0"/>
    <x v="0"/>
    <x v="0"/>
    <x v="0"/>
    <x v="1"/>
    <x v="1"/>
    <x v="0"/>
    <x v="0"/>
    <n v="10"/>
    <x v="0"/>
    <n v="17"/>
    <s v="Control de la gestión pública"/>
    <n v="0"/>
    <s v="-"/>
    <n v="4"/>
    <s v="BIENES DE USO"/>
    <s v="4.03"/>
    <s v="Maquinaria y equipo"/>
    <s v="4.03.00"/>
    <s v="Maquinaria y equipo"/>
    <s v="4.03.00.00"/>
    <x v="9"/>
    <n v="135230"/>
    <s v="00.0.0.999"/>
    <s v="Tesoro Provincial"/>
    <x v="16"/>
    <x v="16"/>
    <m/>
    <x v="1"/>
    <x v="41"/>
    <n v="11"/>
    <n v="1"/>
    <n v="0"/>
    <n v="1"/>
    <n v="0"/>
    <x v="12"/>
  </r>
  <r>
    <n v="2021"/>
    <x v="42"/>
    <s v="HCD"/>
    <x v="42"/>
    <s v="Administracion Central"/>
    <s v="1 - Gastos corrientes"/>
    <s v="2 - Gastos de consumo"/>
    <x v="0"/>
    <x v="0"/>
    <x v="0"/>
    <x v="0"/>
    <x v="0"/>
    <x v="0"/>
    <x v="0"/>
    <x v="0"/>
    <x v="0"/>
    <x v="0"/>
    <n v="10"/>
    <x v="0"/>
    <n v="11"/>
    <s v="Legislativa"/>
    <n v="0"/>
    <s v="-"/>
    <n v="1"/>
    <s v="GASTOS EN PERSONAL "/>
    <s v="1.01"/>
    <s v="Personal permanente"/>
    <s v="1.01.01"/>
    <s v="Retribuciones del cargo"/>
    <s v="1.01.01.00"/>
    <x v="0"/>
    <n v="746545118"/>
    <s v="00.0.0.999"/>
    <s v="Tesoro Provincial"/>
    <x v="17"/>
    <x v="17"/>
    <m/>
    <x v="0"/>
    <x v="42"/>
    <n v="11"/>
    <n v="1"/>
    <n v="0"/>
    <n v="0"/>
    <n v="0"/>
    <x v="0"/>
  </r>
  <r>
    <n v="2021"/>
    <x v="42"/>
    <s v="HCD"/>
    <x v="42"/>
    <s v="Administracion Central"/>
    <s v="1 - Gastos corrientes"/>
    <s v="2 - Gastos de consumo"/>
    <x v="0"/>
    <x v="0"/>
    <x v="0"/>
    <x v="0"/>
    <x v="0"/>
    <x v="0"/>
    <x v="0"/>
    <x v="0"/>
    <x v="0"/>
    <x v="0"/>
    <n v="10"/>
    <x v="0"/>
    <n v="11"/>
    <s v="Legislativa"/>
    <n v="0"/>
    <s v="-"/>
    <n v="1"/>
    <s v="GASTOS EN PERSONAL "/>
    <s v="1.01"/>
    <s v="Personal permanente"/>
    <s v="1.01.04"/>
    <s v="Sueldo anual complementario"/>
    <s v="1.01.04.00"/>
    <x v="1"/>
    <n v="62212093"/>
    <s v="00.0.0.999"/>
    <s v="Tesoro Provincial"/>
    <x v="17"/>
    <x v="17"/>
    <m/>
    <x v="0"/>
    <x v="42"/>
    <n v="11"/>
    <n v="1"/>
    <n v="0"/>
    <n v="0"/>
    <n v="0"/>
    <x v="1"/>
  </r>
  <r>
    <n v="2021"/>
    <x v="42"/>
    <s v="HCD"/>
    <x v="42"/>
    <s v="Administracion Central"/>
    <s v="1 - Gastos corrientes"/>
    <s v="2 - Gastos de consumo"/>
    <x v="0"/>
    <x v="0"/>
    <x v="0"/>
    <x v="0"/>
    <x v="0"/>
    <x v="0"/>
    <x v="0"/>
    <x v="0"/>
    <x v="0"/>
    <x v="0"/>
    <n v="10"/>
    <x v="0"/>
    <n v="11"/>
    <s v="Legislativa"/>
    <n v="0"/>
    <s v="-"/>
    <n v="1"/>
    <s v="GASTOS EN PERSONAL "/>
    <s v="1.01"/>
    <s v="Personal permanente"/>
    <s v="1.01.06"/>
    <s v="Contribuciones patronales"/>
    <s v="1.01.06.00"/>
    <x v="2"/>
    <n v="178563989"/>
    <s v="00.0.0.999"/>
    <s v="Tesoro Provincial"/>
    <x v="17"/>
    <x v="17"/>
    <m/>
    <x v="0"/>
    <x v="42"/>
    <n v="11"/>
    <n v="1"/>
    <n v="0"/>
    <n v="0"/>
    <n v="0"/>
    <x v="2"/>
  </r>
  <r>
    <n v="2021"/>
    <x v="42"/>
    <s v="HCD"/>
    <x v="42"/>
    <s v="Administracion Central"/>
    <s v="1 - Gastos corrientes"/>
    <s v="2 - Gastos de consumo"/>
    <x v="0"/>
    <x v="0"/>
    <x v="0"/>
    <x v="0"/>
    <x v="0"/>
    <x v="0"/>
    <x v="0"/>
    <x v="0"/>
    <x v="0"/>
    <x v="0"/>
    <n v="10"/>
    <x v="0"/>
    <n v="11"/>
    <s v="Legislativa"/>
    <n v="0"/>
    <s v="-"/>
    <n v="1"/>
    <s v="GASTOS EN PERSONAL "/>
    <s v="1.04"/>
    <s v="Asignaciones familiares"/>
    <s v="1.04.00"/>
    <s v="Asignaciones familiares"/>
    <s v="1.04.00.00"/>
    <x v="4"/>
    <n v="9839262"/>
    <s v="00.0.0.999"/>
    <s v="Tesoro Provincial"/>
    <x v="17"/>
    <x v="17"/>
    <m/>
    <x v="0"/>
    <x v="42"/>
    <n v="11"/>
    <n v="1"/>
    <n v="0"/>
    <n v="0"/>
    <n v="0"/>
    <x v="7"/>
  </r>
  <r>
    <n v="2021"/>
    <x v="42"/>
    <s v="HCD"/>
    <x v="42"/>
    <s v="Administracion Central"/>
    <s v="1 - Gastos corrientes"/>
    <s v="2 - Gastos de consumo"/>
    <x v="0"/>
    <x v="0"/>
    <x v="0"/>
    <x v="0"/>
    <x v="0"/>
    <x v="0"/>
    <x v="0"/>
    <x v="0"/>
    <x v="0"/>
    <x v="0"/>
    <n v="10"/>
    <x v="0"/>
    <n v="11"/>
    <s v="Legislativa"/>
    <n v="0"/>
    <s v="-"/>
    <n v="2"/>
    <s v="BIENES DE CONSUMO"/>
    <s v="2.00"/>
    <s v="BIENES DE CONSUMO"/>
    <s v="2.00.00"/>
    <s v="BIENES DE CONSUMO"/>
    <s v="2.00.00.00"/>
    <x v="7"/>
    <n v="17950924"/>
    <s v="00.0.0.999"/>
    <s v="Tesoro Provincial"/>
    <x v="17"/>
    <x v="17"/>
    <m/>
    <x v="0"/>
    <x v="42"/>
    <n v="11"/>
    <n v="1"/>
    <n v="0"/>
    <n v="0"/>
    <n v="0"/>
    <x v="10"/>
  </r>
  <r>
    <n v="2021"/>
    <x v="42"/>
    <s v="HCD"/>
    <x v="42"/>
    <s v="Administracion Central"/>
    <s v="1 - Gastos corrientes"/>
    <s v="2 - Gastos de consumo"/>
    <x v="0"/>
    <x v="0"/>
    <x v="0"/>
    <x v="0"/>
    <x v="0"/>
    <x v="0"/>
    <x v="0"/>
    <x v="0"/>
    <x v="0"/>
    <x v="0"/>
    <n v="10"/>
    <x v="0"/>
    <n v="11"/>
    <s v="Legislativa"/>
    <n v="0"/>
    <s v="-"/>
    <n v="3"/>
    <s v="SERVICIOS NO PERSONALES"/>
    <s v="3.00"/>
    <s v="SERVICIOS NO PERSONALES"/>
    <s v="3.00.00"/>
    <s v="SERVICIOS NO PERSONALES"/>
    <s v="3.00.00.00"/>
    <x v="8"/>
    <n v="55113560"/>
    <s v="00.0.0.999"/>
    <s v="Tesoro Provincial"/>
    <x v="17"/>
    <x v="17"/>
    <m/>
    <x v="0"/>
    <x v="42"/>
    <n v="11"/>
    <n v="1"/>
    <n v="0"/>
    <n v="0"/>
    <n v="0"/>
    <x v="11"/>
  </r>
  <r>
    <n v="2021"/>
    <x v="42"/>
    <s v="HCD"/>
    <x v="42"/>
    <s v="Administracion Central"/>
    <s v="2 - Gastos de capital"/>
    <s v="1 - Inversión real directa"/>
    <x v="0"/>
    <x v="0"/>
    <x v="0"/>
    <x v="0"/>
    <x v="0"/>
    <x v="0"/>
    <x v="2"/>
    <x v="7"/>
    <x v="2"/>
    <x v="0"/>
    <n v="10"/>
    <x v="0"/>
    <n v="11"/>
    <s v="Legislativa"/>
    <n v="0"/>
    <s v="-"/>
    <n v="4"/>
    <s v="BIENES DE USO"/>
    <s v="4.02"/>
    <s v="Construcciones"/>
    <s v="4.02.00"/>
    <s v="Construcciones"/>
    <s v="4.02.00.00"/>
    <x v="50"/>
    <n v="153595"/>
    <s v="00.0.0.999"/>
    <s v="Tesoro Provincial"/>
    <x v="17"/>
    <x v="17"/>
    <m/>
    <x v="86"/>
    <x v="42"/>
    <n v="11"/>
    <n v="1"/>
    <n v="0"/>
    <n v="2"/>
    <n v="1"/>
    <x v="55"/>
  </r>
  <r>
    <n v="2021"/>
    <x v="42"/>
    <s v="HCD"/>
    <x v="42"/>
    <s v="Administracion Central"/>
    <s v="2 - Gastos de capital"/>
    <s v="1 - Inversión real directa"/>
    <x v="0"/>
    <x v="0"/>
    <x v="0"/>
    <x v="0"/>
    <x v="0"/>
    <x v="0"/>
    <x v="1"/>
    <x v="1"/>
    <x v="0"/>
    <x v="0"/>
    <n v="10"/>
    <x v="0"/>
    <n v="11"/>
    <s v="Legislativa"/>
    <n v="0"/>
    <s v="-"/>
    <n v="4"/>
    <s v="BIENES DE USO"/>
    <s v="4.03"/>
    <s v="Maquinaria y equipo"/>
    <s v="4.03.00"/>
    <s v="Maquinaria y equipo"/>
    <s v="4.03.00.00"/>
    <x v="9"/>
    <n v="849331"/>
    <s v="00.0.0.999"/>
    <s v="Tesoro Provincial"/>
    <x v="17"/>
    <x v="17"/>
    <m/>
    <x v="1"/>
    <x v="42"/>
    <n v="11"/>
    <n v="1"/>
    <n v="0"/>
    <n v="1"/>
    <n v="0"/>
    <x v="12"/>
  </r>
  <r>
    <n v="2021"/>
    <x v="42"/>
    <s v="HCD"/>
    <x v="42"/>
    <s v="Administracion Central"/>
    <s v="1 - Gastos corrientes"/>
    <s v="7 - Transferencias corrientes"/>
    <x v="0"/>
    <x v="0"/>
    <x v="0"/>
    <x v="0"/>
    <x v="0"/>
    <x v="0"/>
    <x v="0"/>
    <x v="0"/>
    <x v="0"/>
    <x v="0"/>
    <n v="10"/>
    <x v="0"/>
    <n v="11"/>
    <s v="Legislativa"/>
    <n v="0"/>
    <s v="-"/>
    <n v="5"/>
    <s v="TRANSFERENCIAS"/>
    <s v="5.01"/>
    <s v="Transferencias al sector privado para financiar gastos corrientes"/>
    <s v="5.01.04"/>
    <s v="Ayudas sociales a personas"/>
    <s v="5.01.04.00"/>
    <x v="47"/>
    <n v="2037051"/>
    <s v="00.0.0.999"/>
    <s v="Tesoro Provincial"/>
    <x v="17"/>
    <x v="17"/>
    <m/>
    <x v="0"/>
    <x v="42"/>
    <n v="11"/>
    <n v="1"/>
    <n v="0"/>
    <n v="0"/>
    <n v="0"/>
    <x v="52"/>
  </r>
  <r>
    <n v="2021"/>
    <x v="42"/>
    <s v="HCD"/>
    <x v="42"/>
    <s v="Administracion Central"/>
    <s v="1 - Gastos corrientes"/>
    <s v="7 - Transferencias corrientes"/>
    <x v="0"/>
    <x v="0"/>
    <x v="0"/>
    <x v="0"/>
    <x v="0"/>
    <x v="0"/>
    <x v="0"/>
    <x v="0"/>
    <x v="0"/>
    <x v="0"/>
    <n v="10"/>
    <x v="0"/>
    <n v="11"/>
    <s v="Legislativa"/>
    <n v="0"/>
    <s v="-"/>
    <n v="5"/>
    <s v="TRANSFERENCIAS"/>
    <s v="5.01"/>
    <s v="Transferencias al sector privado para financiar gastos corrientes"/>
    <s v="5.01.05"/>
    <s v="Transferencias a instituciones de enseñanza"/>
    <s v="5.01.05.99"/>
    <x v="96"/>
    <n v="16296405"/>
    <s v="00.0.0.999"/>
    <s v="Tesoro Provincial"/>
    <x v="17"/>
    <x v="17"/>
    <m/>
    <x v="0"/>
    <x v="42"/>
    <n v="11"/>
    <n v="1"/>
    <n v="0"/>
    <n v="0"/>
    <n v="0"/>
    <x v="106"/>
  </r>
  <r>
    <n v="2021"/>
    <x v="42"/>
    <s v="HCD"/>
    <x v="42"/>
    <s v="Administracion Central"/>
    <s v="1 - Gastos corrientes"/>
    <s v="7 - Transferencias corrientes"/>
    <x v="0"/>
    <x v="0"/>
    <x v="0"/>
    <x v="0"/>
    <x v="0"/>
    <x v="0"/>
    <x v="0"/>
    <x v="0"/>
    <x v="0"/>
    <x v="0"/>
    <n v="10"/>
    <x v="0"/>
    <n v="11"/>
    <s v="Legislativa"/>
    <n v="0"/>
    <s v="-"/>
    <n v="5"/>
    <s v="TRANSFERENCIAS"/>
    <s v="5.01"/>
    <s v="Transferencias al sector privado para financiar gastos corrientes"/>
    <s v="5.01.07"/>
    <s v="Transferencias A Otras Instituciones Culturales Y Sociales Sin Fines De Lucro"/>
    <s v="5.01.07.00"/>
    <x v="23"/>
    <n v="4960924"/>
    <s v="00.0.0.999"/>
    <s v="Tesoro Provincial"/>
    <x v="17"/>
    <x v="17"/>
    <m/>
    <x v="0"/>
    <x v="42"/>
    <n v="11"/>
    <n v="1"/>
    <n v="0"/>
    <n v="0"/>
    <n v="0"/>
    <x v="48"/>
  </r>
  <r>
    <n v="2021"/>
    <x v="42"/>
    <s v="HCD"/>
    <x v="42"/>
    <s v="Administracion Central"/>
    <s v="2 - Gastos de capital"/>
    <s v="2 - Transferencias de capital"/>
    <x v="0"/>
    <x v="0"/>
    <x v="0"/>
    <x v="0"/>
    <x v="0"/>
    <x v="0"/>
    <x v="0"/>
    <x v="0"/>
    <x v="0"/>
    <x v="0"/>
    <n v="10"/>
    <x v="0"/>
    <n v="11"/>
    <s v="Legislativa"/>
    <n v="0"/>
    <s v="-"/>
    <n v="5"/>
    <s v="TRANSFERENCIAS"/>
    <s v="5.02"/>
    <s v="Transferencias al sector privado para financiar gastos de capital"/>
    <s v="5.02.02"/>
    <s v="Transferencias a instituciones de enseñanza"/>
    <s v="5.02.02.00"/>
    <x v="97"/>
    <n v="482459"/>
    <s v="00.0.0.999"/>
    <s v="Tesoro Provincial"/>
    <x v="17"/>
    <x v="17"/>
    <m/>
    <x v="0"/>
    <x v="42"/>
    <n v="11"/>
    <n v="1"/>
    <n v="0"/>
    <n v="0"/>
    <n v="0"/>
    <x v="107"/>
  </r>
  <r>
    <n v="2021"/>
    <x v="42"/>
    <s v="HCD"/>
    <x v="42"/>
    <s v="Administracion Central"/>
    <s v="2 - Gastos de capital"/>
    <s v="2 - Transferencias de capital"/>
    <x v="0"/>
    <x v="0"/>
    <x v="0"/>
    <x v="0"/>
    <x v="0"/>
    <x v="0"/>
    <x v="0"/>
    <x v="0"/>
    <x v="0"/>
    <x v="0"/>
    <n v="10"/>
    <x v="0"/>
    <n v="11"/>
    <s v="Legislativa"/>
    <n v="0"/>
    <s v="-"/>
    <n v="5"/>
    <s v="TRANSFERENCIAS"/>
    <s v="5.02"/>
    <s v="Transferencias al sector privado para financiar gastos de capital"/>
    <s v="5.02.04"/>
    <s v="Transferencias a otras instituciones culturales y sociales sin fines de lucro"/>
    <s v="5.02.04.00"/>
    <x v="23"/>
    <n v="578951"/>
    <s v="00.0.0.999"/>
    <s v="Tesoro Provincial"/>
    <x v="17"/>
    <x v="17"/>
    <m/>
    <x v="0"/>
    <x v="42"/>
    <n v="11"/>
    <n v="1"/>
    <n v="0"/>
    <n v="0"/>
    <n v="0"/>
    <x v="27"/>
  </r>
  <r>
    <n v="2021"/>
    <x v="43"/>
    <s v="CPS"/>
    <x v="43"/>
    <s v="Instituciones De La Seguridad Social"/>
    <s v="1 - Gastos corrientes"/>
    <s v="2 - Gastos de consumo"/>
    <x v="4"/>
    <x v="4"/>
    <x v="0"/>
    <x v="0"/>
    <x v="0"/>
    <x v="0"/>
    <x v="0"/>
    <x v="0"/>
    <x v="0"/>
    <x v="0"/>
    <n v="30"/>
    <x v="2"/>
    <n v="33"/>
    <s v="Seguridad social"/>
    <n v="0"/>
    <s v="-"/>
    <n v="1"/>
    <s v="GASTOS EN PERSONAL "/>
    <s v="1.01"/>
    <s v="Personal permanente"/>
    <s v="1.01.01"/>
    <s v="Retribuciones del cargo"/>
    <s v="1.01.01.00"/>
    <x v="0"/>
    <n v="119986308"/>
    <s v="11.9.1.004"/>
    <s v="Impuesto a los Bienes Personales Ley 24699 art 4°"/>
    <x v="3"/>
    <x v="3"/>
    <m/>
    <x v="0"/>
    <x v="43"/>
    <n v="12"/>
    <n v="1"/>
    <n v="0"/>
    <n v="0"/>
    <n v="0"/>
    <x v="0"/>
  </r>
  <r>
    <n v="2021"/>
    <x v="43"/>
    <s v="CPS"/>
    <x v="43"/>
    <s v="Instituciones De La Seguridad Social"/>
    <s v="1 - Gastos corrientes"/>
    <s v="2 - Gastos de consumo"/>
    <x v="4"/>
    <x v="4"/>
    <x v="0"/>
    <x v="0"/>
    <x v="0"/>
    <x v="0"/>
    <x v="0"/>
    <x v="0"/>
    <x v="0"/>
    <x v="0"/>
    <n v="30"/>
    <x v="2"/>
    <n v="33"/>
    <s v="Seguridad social"/>
    <n v="0"/>
    <s v="-"/>
    <n v="1"/>
    <s v="GASTOS EN PERSONAL "/>
    <s v="1.01"/>
    <s v="Personal permanente"/>
    <s v="1.01.04"/>
    <s v="Sueldo anual complementario"/>
    <s v="1.01.04.00"/>
    <x v="1"/>
    <n v="9424492"/>
    <s v="11.9.1.004"/>
    <s v="Impuesto a los Bienes Personales Ley 24699 art 4°"/>
    <x v="3"/>
    <x v="3"/>
    <m/>
    <x v="0"/>
    <x v="43"/>
    <n v="12"/>
    <n v="1"/>
    <n v="0"/>
    <n v="0"/>
    <n v="0"/>
    <x v="1"/>
  </r>
  <r>
    <n v="2021"/>
    <x v="43"/>
    <s v="CPS"/>
    <x v="43"/>
    <s v="Instituciones De La Seguridad Social"/>
    <s v="1 - Gastos corrientes"/>
    <s v="2 - Gastos de consumo"/>
    <x v="4"/>
    <x v="4"/>
    <x v="0"/>
    <x v="0"/>
    <x v="0"/>
    <x v="0"/>
    <x v="0"/>
    <x v="0"/>
    <x v="0"/>
    <x v="0"/>
    <n v="30"/>
    <x v="2"/>
    <n v="33"/>
    <s v="Seguridad social"/>
    <n v="0"/>
    <s v="-"/>
    <n v="1"/>
    <s v="GASTOS EN PERSONAL "/>
    <s v="1.01"/>
    <s v="Personal permanente"/>
    <s v="1.01.04"/>
    <s v="Sueldo anual complementario"/>
    <s v="1.01.04.00"/>
    <x v="1"/>
    <n v="574367"/>
    <s v="11.9.2.006"/>
    <s v="IVA - Ley 23966 Art. 5° Pto 5° 2"/>
    <x v="3"/>
    <x v="3"/>
    <m/>
    <x v="0"/>
    <x v="43"/>
    <n v="12"/>
    <n v="1"/>
    <n v="0"/>
    <n v="0"/>
    <n v="0"/>
    <x v="1"/>
  </r>
  <r>
    <n v="2021"/>
    <x v="43"/>
    <s v="CPS"/>
    <x v="43"/>
    <s v="Instituciones De La Seguridad Social"/>
    <s v="1 - Gastos corrientes"/>
    <s v="2 - Gastos de consumo"/>
    <x v="4"/>
    <x v="4"/>
    <x v="0"/>
    <x v="0"/>
    <x v="0"/>
    <x v="0"/>
    <x v="0"/>
    <x v="0"/>
    <x v="0"/>
    <x v="0"/>
    <n v="30"/>
    <x v="2"/>
    <n v="33"/>
    <s v="Seguridad social"/>
    <n v="0"/>
    <s v="-"/>
    <n v="1"/>
    <s v="GASTOS EN PERSONAL "/>
    <s v="1.01"/>
    <s v="Personal permanente"/>
    <s v="1.01.06"/>
    <s v="Contribuciones patronales"/>
    <s v="1.01.06.00"/>
    <x v="2"/>
    <n v="29179835"/>
    <s v="11.9.2.006"/>
    <s v="IVA - Ley 23966 Art. 5° Pto 5° 2"/>
    <x v="3"/>
    <x v="3"/>
    <m/>
    <x v="0"/>
    <x v="43"/>
    <n v="12"/>
    <n v="1"/>
    <n v="0"/>
    <n v="0"/>
    <n v="0"/>
    <x v="2"/>
  </r>
  <r>
    <n v="2021"/>
    <x v="43"/>
    <s v="CPS"/>
    <x v="43"/>
    <s v="Instituciones De La Seguridad Social"/>
    <s v="1 - Gastos corrientes"/>
    <s v="2 - Gastos de consumo"/>
    <x v="4"/>
    <x v="4"/>
    <x v="0"/>
    <x v="0"/>
    <x v="0"/>
    <x v="0"/>
    <x v="0"/>
    <x v="0"/>
    <x v="0"/>
    <x v="0"/>
    <n v="30"/>
    <x v="2"/>
    <n v="33"/>
    <s v="Seguridad social"/>
    <n v="0"/>
    <s v="-"/>
    <n v="1"/>
    <s v="GASTOS EN PERSONAL "/>
    <s v="1.01"/>
    <s v="Personal permanente"/>
    <s v="1.01.07"/>
    <s v="Complementos"/>
    <s v="1.01.07.00"/>
    <x v="3"/>
    <n v="25971970"/>
    <s v="11.9.2.006"/>
    <s v="IVA - Ley 23966 Art. 5° Pto 5° 2"/>
    <x v="3"/>
    <x v="3"/>
    <m/>
    <x v="0"/>
    <x v="43"/>
    <n v="12"/>
    <n v="1"/>
    <n v="0"/>
    <n v="0"/>
    <n v="0"/>
    <x v="3"/>
  </r>
  <r>
    <n v="2021"/>
    <x v="43"/>
    <s v="CPS"/>
    <x v="43"/>
    <s v="Instituciones De La Seguridad Social"/>
    <s v="1 - Gastos corrientes"/>
    <s v="2 - Gastos de consumo"/>
    <x v="4"/>
    <x v="4"/>
    <x v="0"/>
    <x v="0"/>
    <x v="0"/>
    <x v="0"/>
    <x v="0"/>
    <x v="0"/>
    <x v="0"/>
    <x v="0"/>
    <n v="30"/>
    <x v="2"/>
    <n v="33"/>
    <s v="Seguridad social"/>
    <n v="0"/>
    <s v="-"/>
    <n v="1"/>
    <s v="GASTOS EN PERSONAL "/>
    <s v="1.04"/>
    <s v="Asignaciones familiares"/>
    <s v="1.04.00"/>
    <s v="Asignaciones familiares"/>
    <s v="1.04.00.00"/>
    <x v="4"/>
    <n v="3667391"/>
    <s v="11.9.2.006"/>
    <s v="IVA - Ley 23966 Art. 5° Pto 5° 2"/>
    <x v="3"/>
    <x v="3"/>
    <m/>
    <x v="0"/>
    <x v="43"/>
    <n v="12"/>
    <n v="1"/>
    <n v="0"/>
    <n v="0"/>
    <n v="0"/>
    <x v="7"/>
  </r>
  <r>
    <n v="2021"/>
    <x v="43"/>
    <s v="CPS"/>
    <x v="43"/>
    <s v="Instituciones De La Seguridad Social"/>
    <s v="1 - Gastos corrientes"/>
    <s v="2 - Gastos de consumo"/>
    <x v="4"/>
    <x v="4"/>
    <x v="0"/>
    <x v="0"/>
    <x v="0"/>
    <x v="0"/>
    <x v="0"/>
    <x v="0"/>
    <x v="0"/>
    <x v="0"/>
    <n v="30"/>
    <x v="2"/>
    <n v="33"/>
    <s v="Seguridad social"/>
    <n v="0"/>
    <s v="-"/>
    <n v="2"/>
    <s v="BIENES DE CONSUMO"/>
    <s v="2.00"/>
    <s v="BIENES DE CONSUMO"/>
    <s v="2.00.00"/>
    <s v="BIENES DE CONSUMO"/>
    <s v="2.00.00.00"/>
    <x v="7"/>
    <n v="7119912"/>
    <s v="11.9.2.006"/>
    <s v="IVA - Ley 23966 Art. 5° Pto 5° 2"/>
    <x v="3"/>
    <x v="3"/>
    <m/>
    <x v="0"/>
    <x v="43"/>
    <n v="12"/>
    <n v="1"/>
    <n v="0"/>
    <n v="0"/>
    <n v="0"/>
    <x v="10"/>
  </r>
  <r>
    <n v="2021"/>
    <x v="43"/>
    <s v="CPS"/>
    <x v="43"/>
    <s v="Instituciones De La Seguridad Social"/>
    <s v="1 - Gastos corrientes"/>
    <s v="2 - Gastos de consumo"/>
    <x v="4"/>
    <x v="4"/>
    <x v="0"/>
    <x v="0"/>
    <x v="0"/>
    <x v="0"/>
    <x v="0"/>
    <x v="0"/>
    <x v="0"/>
    <x v="0"/>
    <n v="30"/>
    <x v="2"/>
    <n v="33"/>
    <s v="Seguridad social"/>
    <n v="0"/>
    <s v="-"/>
    <n v="3"/>
    <s v="SERVICIOS NO PERSONALES"/>
    <s v="3.00"/>
    <s v="SERVICIOS NO PERSONALES"/>
    <s v="3.00.00"/>
    <s v="SERVICIOS NO PERSONALES"/>
    <s v="3.00.00.00"/>
    <x v="8"/>
    <n v="29869707"/>
    <s v="11.9.2.006"/>
    <s v="IVA - Ley 23966 Art. 5° Pto 5° 2"/>
    <x v="3"/>
    <x v="3"/>
    <m/>
    <x v="0"/>
    <x v="43"/>
    <n v="12"/>
    <n v="1"/>
    <n v="0"/>
    <n v="0"/>
    <n v="0"/>
    <x v="11"/>
  </r>
  <r>
    <n v="2021"/>
    <x v="43"/>
    <s v="CPS"/>
    <x v="43"/>
    <s v="Instituciones De La Seguridad Social"/>
    <s v="2 - Gastos de capital"/>
    <s v="1 - Inversión real directa"/>
    <x v="4"/>
    <x v="4"/>
    <x v="0"/>
    <x v="0"/>
    <x v="0"/>
    <x v="0"/>
    <x v="1"/>
    <x v="1"/>
    <x v="0"/>
    <x v="0"/>
    <n v="30"/>
    <x v="2"/>
    <n v="33"/>
    <s v="Seguridad social"/>
    <n v="0"/>
    <s v="-"/>
    <n v="4"/>
    <s v="BIENES DE USO"/>
    <s v="4.03"/>
    <s v="Maquinaria y equipo"/>
    <s v="4.03.00"/>
    <s v="Maquinaria y equipo"/>
    <s v="4.03.00.00"/>
    <x v="9"/>
    <n v="15249554"/>
    <s v="11.9.2.006"/>
    <s v="IVA - Ley 23966 Art. 5° Pto 5° 2"/>
    <x v="3"/>
    <x v="3"/>
    <m/>
    <x v="1"/>
    <x v="43"/>
    <n v="12"/>
    <n v="1"/>
    <n v="0"/>
    <n v="1"/>
    <n v="0"/>
    <x v="12"/>
  </r>
  <r>
    <n v="2021"/>
    <x v="43"/>
    <s v="CPS"/>
    <x v="43"/>
    <s v="Instituciones De La Seguridad Social"/>
    <s v="1 - Gastos corrientes"/>
    <s v="4 - Prestaciones de la seguridad social"/>
    <x v="0"/>
    <x v="0"/>
    <x v="15"/>
    <x v="104"/>
    <x v="0"/>
    <x v="0"/>
    <x v="0"/>
    <x v="0"/>
    <x v="0"/>
    <x v="0"/>
    <n v="30"/>
    <x v="2"/>
    <n v="33"/>
    <s v="Seguridad social"/>
    <n v="0"/>
    <s v="-"/>
    <n v="5"/>
    <s v="TRANSFERENCIAS"/>
    <s v="5.01"/>
    <s v="Transferencias al sector privado para financiar gastos corrientes"/>
    <s v="5.01.01"/>
    <s v="Jubilaciones y/o retiros"/>
    <s v="5.01.01.00"/>
    <x v="98"/>
    <n v="7335389239"/>
    <s v="41.1.1.001"/>
    <s v="Contribuciones Figurativas de la Administración Central"/>
    <x v="3"/>
    <x v="3"/>
    <m/>
    <x v="26"/>
    <x v="43"/>
    <n v="11"/>
    <n v="20"/>
    <n v="0"/>
    <n v="0"/>
    <n v="0"/>
    <x v="108"/>
  </r>
  <r>
    <n v="2021"/>
    <x v="43"/>
    <s v="CPS"/>
    <x v="43"/>
    <s v="Instituciones De La Seguridad Social"/>
    <s v="1 - Gastos corrientes"/>
    <s v="4 - Prestaciones de la seguridad social"/>
    <x v="4"/>
    <x v="4"/>
    <x v="15"/>
    <x v="104"/>
    <x v="0"/>
    <x v="0"/>
    <x v="0"/>
    <x v="0"/>
    <x v="0"/>
    <x v="0"/>
    <n v="30"/>
    <x v="2"/>
    <n v="33"/>
    <s v="Seguridad social"/>
    <n v="0"/>
    <s v="-"/>
    <n v="5"/>
    <s v="TRANSFERENCIAS"/>
    <s v="5.01"/>
    <s v="Transferencias al sector privado para financiar gastos corrientes"/>
    <s v="5.01.01"/>
    <s v="Jubilaciones y/o retiros"/>
    <s v="5.01.01.00"/>
    <x v="98"/>
    <n v="3168103115"/>
    <s v="11.6.1.003"/>
    <s v="Ingresos Brutos – Afectados Ley 2401 CPS"/>
    <x v="3"/>
    <x v="3"/>
    <m/>
    <x v="26"/>
    <x v="43"/>
    <n v="12"/>
    <n v="20"/>
    <n v="0"/>
    <n v="0"/>
    <n v="0"/>
    <x v="108"/>
  </r>
  <r>
    <n v="2021"/>
    <x v="43"/>
    <s v="CPS"/>
    <x v="43"/>
    <s v="Instituciones De La Seguridad Social"/>
    <s v="1 - Gastos corrientes"/>
    <s v="4 - Prestaciones de la seguridad social"/>
    <x v="4"/>
    <x v="4"/>
    <x v="15"/>
    <x v="104"/>
    <x v="0"/>
    <x v="0"/>
    <x v="0"/>
    <x v="0"/>
    <x v="0"/>
    <x v="0"/>
    <n v="30"/>
    <x v="2"/>
    <n v="33"/>
    <s v="Seguridad social"/>
    <n v="0"/>
    <s v="-"/>
    <n v="5"/>
    <s v="TRANSFERENCIAS"/>
    <s v="5.01"/>
    <s v="Transferencias al sector privado para financiar gastos corrientes"/>
    <s v="5.01.01"/>
    <s v="Jubilaciones y/o retiros"/>
    <s v="5.01.01.00"/>
    <x v="98"/>
    <n v="144000000"/>
    <s v="11.6.2.003"/>
    <s v="Impuestos a los Sellos – Afectados Ley 2401 CPS "/>
    <x v="3"/>
    <x v="3"/>
    <m/>
    <x v="26"/>
    <x v="43"/>
    <n v="12"/>
    <n v="20"/>
    <n v="0"/>
    <n v="0"/>
    <n v="0"/>
    <x v="108"/>
  </r>
  <r>
    <n v="2021"/>
    <x v="43"/>
    <s v="CPS"/>
    <x v="43"/>
    <s v="Instituciones De La Seguridad Social"/>
    <s v="1 - Gastos corrientes"/>
    <s v="4 - Prestaciones de la seguridad social"/>
    <x v="4"/>
    <x v="4"/>
    <x v="15"/>
    <x v="104"/>
    <x v="0"/>
    <x v="0"/>
    <x v="0"/>
    <x v="0"/>
    <x v="0"/>
    <x v="0"/>
    <n v="30"/>
    <x v="2"/>
    <n v="33"/>
    <s v="Seguridad social"/>
    <n v="0"/>
    <s v="-"/>
    <n v="5"/>
    <s v="TRANSFERENCIAS"/>
    <s v="5.01"/>
    <s v="Transferencias al sector privado para financiar gastos corrientes"/>
    <s v="5.01.01"/>
    <s v="Jubilaciones y/o retiros"/>
    <s v="5.01.01.00"/>
    <x v="98"/>
    <n v="561146"/>
    <s v="11.6.3.003"/>
    <s v="Impuesto a Actos y Operaciones celebrado a título oneroso, J"/>
    <x v="3"/>
    <x v="3"/>
    <m/>
    <x v="26"/>
    <x v="43"/>
    <n v="12"/>
    <n v="20"/>
    <n v="0"/>
    <n v="0"/>
    <n v="0"/>
    <x v="108"/>
  </r>
  <r>
    <n v="2021"/>
    <x v="43"/>
    <s v="CPS"/>
    <x v="43"/>
    <s v="Instituciones De La Seguridad Social"/>
    <s v="1 - Gastos corrientes"/>
    <s v="4 - Prestaciones de la seguridad social"/>
    <x v="4"/>
    <x v="4"/>
    <x v="15"/>
    <x v="104"/>
    <x v="0"/>
    <x v="0"/>
    <x v="0"/>
    <x v="0"/>
    <x v="0"/>
    <x v="0"/>
    <n v="30"/>
    <x v="2"/>
    <n v="33"/>
    <s v="Seguridad social"/>
    <n v="0"/>
    <s v="-"/>
    <n v="5"/>
    <s v="TRANSFERENCIAS"/>
    <s v="5.01"/>
    <s v="Transferencias al sector privado para financiar gastos corrientes"/>
    <s v="5.01.01"/>
    <s v="Jubilaciones y/o retiros"/>
    <s v="5.01.01.00"/>
    <x v="98"/>
    <n v="6140202386"/>
    <s v="13.1.1.000"/>
    <s v="Aportes y/o Contribuciones Patronales Caja de Previsión Soci"/>
    <x v="3"/>
    <x v="3"/>
    <m/>
    <x v="26"/>
    <x v="43"/>
    <n v="12"/>
    <n v="20"/>
    <n v="0"/>
    <n v="0"/>
    <n v="0"/>
    <x v="108"/>
  </r>
  <r>
    <n v="2021"/>
    <x v="43"/>
    <s v="CPS"/>
    <x v="43"/>
    <s v="Instituciones De La Seguridad Social"/>
    <s v="1 - Gastos corrientes"/>
    <s v="4 - Prestaciones de la seguridad social"/>
    <x v="4"/>
    <x v="4"/>
    <x v="15"/>
    <x v="104"/>
    <x v="0"/>
    <x v="0"/>
    <x v="0"/>
    <x v="0"/>
    <x v="0"/>
    <x v="0"/>
    <n v="30"/>
    <x v="2"/>
    <n v="33"/>
    <s v="Seguridad social"/>
    <n v="0"/>
    <s v="-"/>
    <n v="5"/>
    <s v="TRANSFERENCIAS"/>
    <s v="5.01"/>
    <s v="Transferencias al sector privado para financiar gastos corrientes"/>
    <s v="5.01.01"/>
    <s v="Jubilaciones y/o retiros"/>
    <s v="5.01.01.00"/>
    <x v="98"/>
    <n v="5445085135"/>
    <s v="13.1.2.000"/>
    <s v="Aportes Personales Caja de Previsión Social"/>
    <x v="3"/>
    <x v="3"/>
    <m/>
    <x v="26"/>
    <x v="43"/>
    <n v="12"/>
    <n v="20"/>
    <n v="0"/>
    <n v="0"/>
    <n v="0"/>
    <x v="108"/>
  </r>
  <r>
    <n v="2021"/>
    <x v="43"/>
    <s v="CPS"/>
    <x v="43"/>
    <s v="Instituciones De La Seguridad Social"/>
    <s v="1 - Gastos corrientes"/>
    <s v="4 - Prestaciones de la seguridad social"/>
    <x v="4"/>
    <x v="4"/>
    <x v="15"/>
    <x v="104"/>
    <x v="0"/>
    <x v="0"/>
    <x v="0"/>
    <x v="0"/>
    <x v="0"/>
    <x v="0"/>
    <n v="30"/>
    <x v="2"/>
    <n v="33"/>
    <s v="Seguridad social"/>
    <n v="0"/>
    <s v="-"/>
    <n v="5"/>
    <s v="TRANSFERENCIAS"/>
    <s v="5.01"/>
    <s v="Transferencias al sector privado para financiar gastos corrientes"/>
    <s v="5.01.01"/>
    <s v="Jubilaciones y/o retiros"/>
    <s v="5.01.01.00"/>
    <x v="98"/>
    <n v="109151065"/>
    <s v="11.9.2.006"/>
    <s v="IVA - Ley 23966 Art. 5° Pto 5° 2"/>
    <x v="3"/>
    <x v="3"/>
    <m/>
    <x v="26"/>
    <x v="43"/>
    <n v="12"/>
    <n v="20"/>
    <n v="0"/>
    <n v="0"/>
    <n v="0"/>
    <x v="108"/>
  </r>
  <r>
    <n v="2021"/>
    <x v="43"/>
    <s v="CPS"/>
    <x v="43"/>
    <s v="Instituciones De La Seguridad Social"/>
    <s v="3 - Aplicaciones Financieras "/>
    <s v="2 - Amortización de Deuda y Disminución de Otros Pasivos"/>
    <x v="3"/>
    <x v="3"/>
    <x v="15"/>
    <x v="104"/>
    <x v="0"/>
    <x v="10"/>
    <x v="0"/>
    <x v="37"/>
    <x v="0"/>
    <x v="115"/>
    <n v="90"/>
    <x v="4"/>
    <n v="99"/>
    <s v="Sin Funcion"/>
    <n v="0"/>
    <s v="-"/>
    <n v="7"/>
    <s v="SERVICIOS DE LA DEUDA Y DISMINUCIÓN DE OTROS PASIVOS"/>
    <s v="7.06"/>
    <s v="Disminución de cuentas y documentos por pagar"/>
    <s v="7.06.02"/>
    <s v="Disminución de otras cuentas por pagar a corto plazo"/>
    <s v="7.06.02.00"/>
    <x v="99"/>
    <n v="1242782132"/>
    <s v="41.3.1.001"/>
    <s v="Contribuciones Figurativas de la Administración Central"/>
    <x v="3"/>
    <x v="3"/>
    <m/>
    <x v="26"/>
    <x v="43"/>
    <n v="15"/>
    <n v="20"/>
    <n v="0"/>
    <n v="0"/>
    <n v="0"/>
    <x v="109"/>
  </r>
  <r>
    <n v="2021"/>
    <x v="44"/>
    <s v="CSS"/>
    <x v="44"/>
    <s v="Instituciones De La Seguridad Social"/>
    <s v="1 - Gastos corrientes"/>
    <s v="2 - Gastos de consumo"/>
    <x v="4"/>
    <x v="4"/>
    <x v="0"/>
    <x v="0"/>
    <x v="0"/>
    <x v="0"/>
    <x v="0"/>
    <x v="0"/>
    <x v="0"/>
    <x v="0"/>
    <n v="30"/>
    <x v="2"/>
    <n v="31"/>
    <s v="Salud"/>
    <n v="0"/>
    <s v="-"/>
    <n v="1"/>
    <s v="GASTOS EN PERSONAL "/>
    <s v="1.01"/>
    <s v="Personal permanente"/>
    <s v="1.01.01"/>
    <s v="Retribuciones del cargo"/>
    <s v="1.01.01.00"/>
    <x v="0"/>
    <n v="262962801"/>
    <s v="13.2.2.000"/>
    <s v="Aportes Personales C.S.S."/>
    <x v="1"/>
    <x v="1"/>
    <m/>
    <x v="0"/>
    <x v="44"/>
    <n v="12"/>
    <n v="1"/>
    <n v="0"/>
    <n v="0"/>
    <n v="0"/>
    <x v="0"/>
  </r>
  <r>
    <n v="2021"/>
    <x v="44"/>
    <s v="CSS"/>
    <x v="44"/>
    <s v="Instituciones De La Seguridad Social"/>
    <s v="1 - Gastos corrientes"/>
    <s v="2 - Gastos de consumo"/>
    <x v="4"/>
    <x v="4"/>
    <x v="0"/>
    <x v="0"/>
    <x v="0"/>
    <x v="0"/>
    <x v="0"/>
    <x v="0"/>
    <x v="0"/>
    <x v="0"/>
    <n v="30"/>
    <x v="2"/>
    <n v="31"/>
    <s v="Salud"/>
    <n v="0"/>
    <s v="-"/>
    <n v="1"/>
    <s v="GASTOS EN PERSONAL "/>
    <s v="1.01"/>
    <s v="Personal permanente"/>
    <s v="1.01.04"/>
    <s v="Sueldo anual complementario"/>
    <s v="1.01.04.00"/>
    <x v="1"/>
    <n v="29424276"/>
    <s v="13.2.2.000"/>
    <s v="Aportes Personales C.S.S."/>
    <x v="1"/>
    <x v="1"/>
    <m/>
    <x v="0"/>
    <x v="44"/>
    <n v="12"/>
    <n v="1"/>
    <n v="0"/>
    <n v="0"/>
    <n v="0"/>
    <x v="1"/>
  </r>
  <r>
    <n v="2021"/>
    <x v="44"/>
    <s v="CSS"/>
    <x v="44"/>
    <s v="Instituciones De La Seguridad Social"/>
    <s v="1 - Gastos corrientes"/>
    <s v="2 - Gastos de consumo"/>
    <x v="4"/>
    <x v="4"/>
    <x v="0"/>
    <x v="0"/>
    <x v="0"/>
    <x v="0"/>
    <x v="0"/>
    <x v="0"/>
    <x v="0"/>
    <x v="0"/>
    <n v="30"/>
    <x v="2"/>
    <n v="31"/>
    <s v="Salud"/>
    <n v="0"/>
    <s v="-"/>
    <n v="1"/>
    <s v="GASTOS EN PERSONAL "/>
    <s v="1.01"/>
    <s v="Personal permanente"/>
    <s v="1.01.06"/>
    <s v="Contribuciones patronales"/>
    <s v="1.01.06.00"/>
    <x v="2"/>
    <n v="85332623"/>
    <s v="13.2.2.000"/>
    <s v="Aportes Personales C.S.S."/>
    <x v="1"/>
    <x v="1"/>
    <m/>
    <x v="0"/>
    <x v="44"/>
    <n v="12"/>
    <n v="1"/>
    <n v="0"/>
    <n v="0"/>
    <n v="0"/>
    <x v="2"/>
  </r>
  <r>
    <n v="2021"/>
    <x v="44"/>
    <s v="CSS"/>
    <x v="44"/>
    <s v="Instituciones De La Seguridad Social"/>
    <s v="1 - Gastos corrientes"/>
    <s v="2 - Gastos de consumo"/>
    <x v="4"/>
    <x v="4"/>
    <x v="0"/>
    <x v="0"/>
    <x v="0"/>
    <x v="0"/>
    <x v="0"/>
    <x v="0"/>
    <x v="0"/>
    <x v="0"/>
    <n v="30"/>
    <x v="2"/>
    <n v="31"/>
    <s v="Salud"/>
    <n v="0"/>
    <s v="-"/>
    <n v="1"/>
    <s v="GASTOS EN PERSONAL "/>
    <s v="1.04"/>
    <s v="Asignaciones familiares"/>
    <s v="1.04.00"/>
    <s v="Asignaciones familiares"/>
    <s v="1.04.00.00"/>
    <x v="4"/>
    <n v="6222657"/>
    <s v="13.2.2.000"/>
    <s v="Aportes Personales C.S.S."/>
    <x v="1"/>
    <x v="1"/>
    <m/>
    <x v="0"/>
    <x v="44"/>
    <n v="12"/>
    <n v="1"/>
    <n v="0"/>
    <n v="0"/>
    <n v="0"/>
    <x v="7"/>
  </r>
  <r>
    <n v="2021"/>
    <x v="44"/>
    <s v="CSS"/>
    <x v="44"/>
    <s v="Instituciones De La Seguridad Social"/>
    <s v="1 - Gastos corrientes"/>
    <s v="2 - Gastos de consumo"/>
    <x v="4"/>
    <x v="4"/>
    <x v="0"/>
    <x v="0"/>
    <x v="0"/>
    <x v="0"/>
    <x v="0"/>
    <x v="0"/>
    <x v="0"/>
    <x v="0"/>
    <n v="30"/>
    <x v="2"/>
    <n v="31"/>
    <s v="Salud"/>
    <n v="0"/>
    <s v="-"/>
    <n v="2"/>
    <s v="BIENES DE CONSUMO"/>
    <s v="2.00"/>
    <s v="BIENES DE CONSUMO"/>
    <s v="2.00.00"/>
    <s v="BIENES DE CONSUMO"/>
    <s v="2.00.00.00"/>
    <x v="7"/>
    <n v="21965538"/>
    <s v="13.2.2.000"/>
    <s v="Aportes Personales C.S.S."/>
    <x v="1"/>
    <x v="1"/>
    <m/>
    <x v="0"/>
    <x v="44"/>
    <n v="12"/>
    <n v="1"/>
    <n v="0"/>
    <n v="0"/>
    <n v="0"/>
    <x v="10"/>
  </r>
  <r>
    <n v="2021"/>
    <x v="43"/>
    <s v="CPS"/>
    <x v="43"/>
    <s v="Instituciones De La Seguridad Social"/>
    <s v="3 - Aplicaciones Financieras "/>
    <s v="2 - Amortización de Deuda y Disminución de Otros Pasivos"/>
    <x v="0"/>
    <x v="0"/>
    <x v="15"/>
    <x v="104"/>
    <x v="0"/>
    <x v="10"/>
    <x v="0"/>
    <x v="37"/>
    <x v="0"/>
    <x v="115"/>
    <n v="90"/>
    <x v="4"/>
    <n v="99"/>
    <s v="Sin Funcion"/>
    <n v="0"/>
    <s v="-"/>
    <n v="7"/>
    <s v="SERVICIOS DE LA DEUDA Y DISMINUCIÓN DE OTROS PASIVOS"/>
    <s v="7.06"/>
    <s v="Disminución de cuentas y documentos por pagar"/>
    <s v="7.06.02"/>
    <s v="Disminución de otras cuentas por pagar a corto plazo"/>
    <s v="7.06.02.00"/>
    <x v="99"/>
    <n v="450000000"/>
    <s v="41.3.1.001"/>
    <s v="Contribuciones Figurativas de la Administración Central"/>
    <x v="3"/>
    <x v="3"/>
    <m/>
    <x v="26"/>
    <x v="43"/>
    <n v="11"/>
    <n v="20"/>
    <n v="0"/>
    <n v="0"/>
    <n v="0"/>
    <x v="109"/>
  </r>
  <r>
    <n v="2021"/>
    <x v="44"/>
    <s v="CSS"/>
    <x v="44"/>
    <s v="Instituciones De La Seguridad Social"/>
    <s v="1 - Gastos corrientes"/>
    <s v="2 - Gastos de consumo"/>
    <x v="3"/>
    <x v="3"/>
    <x v="0"/>
    <x v="0"/>
    <x v="0"/>
    <x v="0"/>
    <x v="0"/>
    <x v="0"/>
    <x v="0"/>
    <x v="0"/>
    <n v="30"/>
    <x v="2"/>
    <n v="33"/>
    <s v="Seguridad social"/>
    <n v="0"/>
    <s v="-"/>
    <n v="3"/>
    <s v="SERVICIOS NO PERSONALES"/>
    <s v="3.00"/>
    <s v="SERVICIOS NO PERSONALES"/>
    <s v="3.00.00"/>
    <s v="SERVICIOS NO PERSONALES"/>
    <s v="3.00.00.00"/>
    <x v="8"/>
    <n v="903516280"/>
    <s v="41.1.1.001"/>
    <s v="Contribuciones Figurativas de la Administración Central"/>
    <x v="1"/>
    <x v="1"/>
    <m/>
    <x v="0"/>
    <x v="44"/>
    <n v="15"/>
    <n v="1"/>
    <n v="0"/>
    <n v="0"/>
    <n v="0"/>
    <x v="11"/>
  </r>
  <r>
    <n v="2021"/>
    <x v="44"/>
    <s v="CSS"/>
    <x v="44"/>
    <s v="Instituciones De La Seguridad Social"/>
    <s v="1 - Gastos corrientes"/>
    <s v="2 - Gastos de consumo"/>
    <x v="4"/>
    <x v="4"/>
    <x v="0"/>
    <x v="0"/>
    <x v="0"/>
    <x v="0"/>
    <x v="0"/>
    <x v="0"/>
    <x v="0"/>
    <x v="0"/>
    <n v="30"/>
    <x v="2"/>
    <n v="31"/>
    <s v="Salud"/>
    <n v="0"/>
    <s v="-"/>
    <n v="3"/>
    <s v="SERVICIOS NO PERSONALES"/>
    <s v="3.00"/>
    <s v="SERVICIOS NO PERSONALES"/>
    <s v="3.00.00"/>
    <s v="SERVICIOS NO PERSONALES"/>
    <s v="3.00.00.00"/>
    <x v="8"/>
    <n v="4358576287"/>
    <s v="13.2.1.000"/>
    <s v="Contribuciones Patronales C.S.S. "/>
    <x v="1"/>
    <x v="1"/>
    <m/>
    <x v="0"/>
    <x v="44"/>
    <n v="12"/>
    <n v="1"/>
    <n v="0"/>
    <n v="0"/>
    <n v="0"/>
    <x v="11"/>
  </r>
  <r>
    <n v="2021"/>
    <x v="44"/>
    <s v="CSS"/>
    <x v="44"/>
    <s v="Instituciones De La Seguridad Social"/>
    <s v="1 - Gastos corrientes"/>
    <s v="2 - Gastos de consumo"/>
    <x v="4"/>
    <x v="4"/>
    <x v="0"/>
    <x v="0"/>
    <x v="0"/>
    <x v="0"/>
    <x v="0"/>
    <x v="0"/>
    <x v="0"/>
    <x v="0"/>
    <n v="30"/>
    <x v="2"/>
    <n v="31"/>
    <s v="Salud"/>
    <n v="0"/>
    <s v="-"/>
    <n v="3"/>
    <s v="SERVICIOS NO PERSONALES"/>
    <s v="3.00"/>
    <s v="SERVICIOS NO PERSONALES"/>
    <s v="3.00.00"/>
    <s v="SERVICIOS NO PERSONALES"/>
    <s v="3.00.00.00"/>
    <x v="8"/>
    <n v="3454044805"/>
    <s v="13.2.2.000"/>
    <s v="Aportes Personales C.S.S."/>
    <x v="1"/>
    <x v="1"/>
    <m/>
    <x v="0"/>
    <x v="44"/>
    <n v="12"/>
    <n v="1"/>
    <n v="0"/>
    <n v="0"/>
    <n v="0"/>
    <x v="11"/>
  </r>
  <r>
    <n v="2021"/>
    <x v="44"/>
    <s v="CSS"/>
    <x v="44"/>
    <s v="Instituciones De La Seguridad Social"/>
    <s v="2 - Gastos de capital"/>
    <s v="1 - Inversión real directa"/>
    <x v="4"/>
    <x v="4"/>
    <x v="0"/>
    <x v="0"/>
    <x v="0"/>
    <x v="0"/>
    <x v="1"/>
    <x v="1"/>
    <x v="0"/>
    <x v="0"/>
    <n v="30"/>
    <x v="2"/>
    <n v="31"/>
    <s v="Salud"/>
    <n v="0"/>
    <s v="-"/>
    <n v="4"/>
    <s v="BIENES DE USO"/>
    <s v="4.03"/>
    <s v="Maquinaria y equipo"/>
    <s v="4.03.00"/>
    <s v="Maquinaria y equipo"/>
    <s v="4.03.00.00"/>
    <x v="9"/>
    <n v="2360144"/>
    <s v="13.2.2.000"/>
    <s v="Aportes Personales C.S.S."/>
    <x v="1"/>
    <x v="1"/>
    <m/>
    <x v="1"/>
    <x v="44"/>
    <n v="12"/>
    <n v="1"/>
    <n v="0"/>
    <n v="1"/>
    <n v="0"/>
    <x v="12"/>
  </r>
  <r>
    <n v="2021"/>
    <x v="44"/>
    <s v="CSS"/>
    <x v="44"/>
    <s v="Instituciones De La Seguridad Social"/>
    <s v="2 - Gastos de capital"/>
    <s v="1 - Inversión real directa"/>
    <x v="4"/>
    <x v="4"/>
    <x v="0"/>
    <x v="0"/>
    <x v="0"/>
    <x v="0"/>
    <x v="1"/>
    <x v="1"/>
    <x v="0"/>
    <x v="0"/>
    <n v="30"/>
    <x v="2"/>
    <n v="31"/>
    <s v="Salud"/>
    <n v="0"/>
    <s v="-"/>
    <n v="4"/>
    <s v="BIENES DE USO"/>
    <s v="4.03"/>
    <s v="Maquinaria y equipo"/>
    <s v="4.03.00"/>
    <s v="Maquinaria y equipo"/>
    <s v="4.03.00.00"/>
    <x v="9"/>
    <n v="5199856"/>
    <s v="14.3.1.000"/>
    <s v="Otras Ventas de Bs. y Servicios"/>
    <x v="1"/>
    <x v="1"/>
    <m/>
    <x v="1"/>
    <x v="44"/>
    <n v="12"/>
    <n v="1"/>
    <n v="0"/>
    <n v="1"/>
    <n v="0"/>
    <x v="12"/>
  </r>
  <r>
    <n v="2021"/>
    <x v="44"/>
    <s v="CSS"/>
    <x v="44"/>
    <s v="Instituciones De La Seguridad Social"/>
    <s v="2 - Gastos de capital"/>
    <s v="1 - Inversión real directa"/>
    <x v="4"/>
    <x v="4"/>
    <x v="0"/>
    <x v="0"/>
    <x v="0"/>
    <x v="0"/>
    <x v="2"/>
    <x v="39"/>
    <x v="0"/>
    <x v="0"/>
    <n v="30"/>
    <x v="2"/>
    <n v="31"/>
    <s v="Salud"/>
    <n v="0"/>
    <s v="-"/>
    <n v="4"/>
    <s v="BIENES DE USO"/>
    <s v="4.04"/>
    <s v="Equipo de seguridad"/>
    <s v="4.04.00"/>
    <s v="Equipo de seguridad"/>
    <s v="4.04.00.00"/>
    <x v="48"/>
    <n v="98081000"/>
    <s v="14.3.1.000"/>
    <s v="Otras Ventas de Bs. y Servicios"/>
    <x v="1"/>
    <x v="1"/>
    <m/>
    <x v="51"/>
    <x v="44"/>
    <n v="12"/>
    <n v="1"/>
    <n v="0"/>
    <n v="2"/>
    <n v="0"/>
    <x v="5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2" cacheId="3" applyNumberFormats="0" applyBorderFormats="0" applyFontFormats="0" applyPatternFormats="0" applyAlignmentFormats="0" applyWidthHeightFormats="1" dataCaption="Valores" updatedVersion="5" minRefreshableVersion="3" useAutoFormatting="1" itemPrintTitles="1" createdVersion="6" indent="0" compact="0" compactData="0" gridDropZones="1" multipleFieldFilters="0">
  <location ref="A3:R570" firstHeaderRow="2" firstDataRow="2" firstDataCol="12"/>
  <pivotFields count="45">
    <pivotField compact="0" outline="0" showAll="0"/>
    <pivotField axis="axisRow" compact="0" outline="0" showAll="0">
      <items count="46">
        <item x="0"/>
        <item x="2"/>
        <item x="1"/>
        <item x="3"/>
        <item x="4"/>
        <item x="5"/>
        <item x="6"/>
        <item x="7"/>
        <item x="8"/>
        <item x="9"/>
        <item x="10"/>
        <item x="11"/>
        <item x="12"/>
        <item x="13"/>
        <item x="14"/>
        <item x="15"/>
        <item x="16"/>
        <item x="17"/>
        <item x="18"/>
        <item x="19"/>
        <item x="20"/>
        <item x="21"/>
        <item x="22"/>
        <item x="23"/>
        <item x="24"/>
        <item x="25"/>
        <item x="26"/>
        <item x="27"/>
        <item x="28"/>
        <item x="29"/>
        <item x="30"/>
        <item x="31"/>
        <item x="33"/>
        <item x="32"/>
        <item x="34"/>
        <item x="35"/>
        <item x="36"/>
        <item x="37"/>
        <item x="38"/>
        <item x="39"/>
        <item x="40"/>
        <item x="41"/>
        <item x="42"/>
        <item x="43"/>
        <item x="44"/>
        <item t="default"/>
      </items>
    </pivotField>
    <pivotField compact="0" outline="0" showAll="0"/>
    <pivotField axis="axisRow" compact="0" outline="0" showAll="0">
      <items count="46">
        <item x="31"/>
        <item x="37"/>
        <item x="43"/>
        <item x="44"/>
        <item x="40"/>
        <item x="30"/>
        <item x="24"/>
        <item x="38"/>
        <item x="7"/>
        <item x="6"/>
        <item x="42"/>
        <item x="41"/>
        <item x="12"/>
        <item x="13"/>
        <item x="17"/>
        <item x="11"/>
        <item x="22"/>
        <item x="19"/>
        <item x="21"/>
        <item x="20"/>
        <item x="18"/>
        <item x="15"/>
        <item x="16"/>
        <item x="14"/>
        <item x="9"/>
        <item x="33"/>
        <item x="8"/>
        <item x="2"/>
        <item x="4"/>
        <item x="29"/>
        <item x="3"/>
        <item x="26"/>
        <item x="0"/>
        <item x="5"/>
        <item x="1"/>
        <item x="39"/>
        <item x="35"/>
        <item x="23"/>
        <item x="27"/>
        <item x="28"/>
        <item x="36"/>
        <item x="32"/>
        <item x="25"/>
        <item x="10"/>
        <item x="34"/>
        <item t="default"/>
      </items>
    </pivotField>
    <pivotField compact="0" outline="0" showAll="0"/>
    <pivotField compact="0" outline="0" showAll="0"/>
    <pivotField compact="0" outline="0" showAll="0"/>
    <pivotField axis="axisRow" compact="0" outline="0" showAll="0" defaultSubtotal="0">
      <items count="5">
        <item x="0"/>
        <item x="4"/>
        <item x="1"/>
        <item x="2"/>
        <item x="3"/>
      </items>
    </pivotField>
    <pivotField compact="0" outline="0" showAll="0"/>
    <pivotField axis="axisRow" compact="0" outline="0" showAll="0" defaultSubtotal="0">
      <items count="51">
        <item x="34"/>
        <item x="0"/>
        <item x="1"/>
        <item x="2"/>
        <item x="3"/>
        <item x="4"/>
        <item x="5"/>
        <item x="6"/>
        <item x="7"/>
        <item x="33"/>
        <item x="8"/>
        <item x="9"/>
        <item x="10"/>
        <item x="11"/>
        <item x="12"/>
        <item x="13"/>
        <item x="14"/>
        <item x="15"/>
        <item x="30"/>
        <item x="16"/>
        <item x="17"/>
        <item x="31"/>
        <item x="28"/>
        <item x="29"/>
        <item x="48"/>
        <item x="49"/>
        <item x="50"/>
        <item x="18"/>
        <item x="19"/>
        <item x="20"/>
        <item x="21"/>
        <item x="22"/>
        <item x="23"/>
        <item x="24"/>
        <item x="25"/>
        <item x="26"/>
        <item x="36"/>
        <item x="37"/>
        <item x="38"/>
        <item x="39"/>
        <item x="40"/>
        <item x="41"/>
        <item x="42"/>
        <item x="43"/>
        <item x="44"/>
        <item x="45"/>
        <item x="46"/>
        <item x="47"/>
        <item x="27"/>
        <item x="32"/>
        <item x="35"/>
      </items>
    </pivotField>
    <pivotField axis="axisRow" compact="0" outline="0" showAll="0" defaultSubtotal="0">
      <items count="105">
        <item x="53"/>
        <item x="7"/>
        <item x="41"/>
        <item x="4"/>
        <item x="33"/>
        <item x="0"/>
        <item x="47"/>
        <item x="42"/>
        <item x="34"/>
        <item x="62"/>
        <item x="63"/>
        <item x="89"/>
        <item x="17"/>
        <item x="29"/>
        <item x="87"/>
        <item x="88"/>
        <item x="86"/>
        <item x="84"/>
        <item x="83"/>
        <item x="67"/>
        <item x="66"/>
        <item x="49"/>
        <item x="35"/>
        <item x="27"/>
        <item x="51"/>
        <item x="20"/>
        <item x="48"/>
        <item x="25"/>
        <item x="26"/>
        <item x="22"/>
        <item x="90"/>
        <item x="94"/>
        <item x="91"/>
        <item x="92"/>
        <item x="93"/>
        <item x="28"/>
        <item x="65"/>
        <item x="38"/>
        <item x="52"/>
        <item x="1"/>
        <item x="36"/>
        <item x="40"/>
        <item x="14"/>
        <item x="39"/>
        <item x="13"/>
        <item x="44"/>
        <item x="43"/>
        <item x="57"/>
        <item x="6"/>
        <item x="37"/>
        <item x="24"/>
        <item x="46"/>
        <item x="16"/>
        <item x="97"/>
        <item x="102"/>
        <item x="96"/>
        <item x="103"/>
        <item x="2"/>
        <item x="98"/>
        <item x="99"/>
        <item x="100"/>
        <item x="32"/>
        <item x="31"/>
        <item x="61"/>
        <item x="101"/>
        <item x="68"/>
        <item x="72"/>
        <item x="70"/>
        <item x="79"/>
        <item x="81"/>
        <item x="85"/>
        <item x="78"/>
        <item x="76"/>
        <item x="82"/>
        <item x="77"/>
        <item x="73"/>
        <item x="74"/>
        <item x="75"/>
        <item x="80"/>
        <item x="69"/>
        <item x="71"/>
        <item x="64"/>
        <item x="55"/>
        <item x="56"/>
        <item x="60"/>
        <item x="54"/>
        <item x="5"/>
        <item x="30"/>
        <item x="45"/>
        <item x="19"/>
        <item x="21"/>
        <item x="18"/>
        <item x="50"/>
        <item x="59"/>
        <item x="11"/>
        <item x="10"/>
        <item x="15"/>
        <item x="23"/>
        <item x="95"/>
        <item x="8"/>
        <item x="9"/>
        <item x="3"/>
        <item x="12"/>
        <item x="104"/>
        <item x="58"/>
      </items>
    </pivotField>
    <pivotField axis="axisRow" compact="0" outline="0" showAll="0" defaultSubtotal="0">
      <items count="6">
        <item x="0"/>
        <item x="1"/>
        <item x="3"/>
        <item x="5"/>
        <item x="2"/>
        <item x="4"/>
      </items>
    </pivotField>
    <pivotField axis="axisRow" compact="0" outline="0" showAll="0" defaultSubtotal="0">
      <items count="11">
        <item x="9"/>
        <item x="2"/>
        <item x="0"/>
        <item x="8"/>
        <item x="3"/>
        <item x="1"/>
        <item x="6"/>
        <item x="5"/>
        <item x="7"/>
        <item x="4"/>
        <item x="10"/>
      </items>
    </pivotField>
    <pivotField axis="axisRow" compact="0" outline="0" showAll="0" defaultSubtotal="0">
      <items count="24">
        <item x="0"/>
        <item x="1"/>
        <item x="2"/>
        <item x="5"/>
        <item x="3"/>
        <item x="4"/>
        <item x="11"/>
        <item x="16"/>
        <item x="18"/>
        <item x="9"/>
        <item x="7"/>
        <item x="19"/>
        <item x="14"/>
        <item x="10"/>
        <item x="8"/>
        <item x="12"/>
        <item x="21"/>
        <item x="13"/>
        <item x="20"/>
        <item x="17"/>
        <item x="22"/>
        <item x="15"/>
        <item x="6"/>
        <item x="23"/>
      </items>
    </pivotField>
    <pivotField axis="axisRow" compact="0" outline="0" showAll="0" defaultSubtotal="0">
      <items count="40">
        <item x="3"/>
        <item x="0"/>
        <item x="19"/>
        <item x="8"/>
        <item x="18"/>
        <item x="6"/>
        <item x="13"/>
        <item x="36"/>
        <item x="34"/>
        <item x="26"/>
        <item x="15"/>
        <item x="23"/>
        <item x="5"/>
        <item x="10"/>
        <item x="38"/>
        <item x="22"/>
        <item x="29"/>
        <item x="31"/>
        <item x="27"/>
        <item x="2"/>
        <item x="11"/>
        <item x="1"/>
        <item x="4"/>
        <item x="16"/>
        <item x="7"/>
        <item x="14"/>
        <item x="32"/>
        <item x="24"/>
        <item x="35"/>
        <item x="30"/>
        <item x="25"/>
        <item x="12"/>
        <item x="21"/>
        <item x="20"/>
        <item x="17"/>
        <item x="39"/>
        <item x="28"/>
        <item x="33"/>
        <item x="9"/>
        <item x="37"/>
      </items>
    </pivotField>
    <pivotField axis="axisRow" compact="0" outline="0" showAll="0" defaultSubtotal="0">
      <items count="15">
        <item x="0"/>
        <item x="2"/>
        <item x="1"/>
        <item x="9"/>
        <item x="11"/>
        <item x="4"/>
        <item x="6"/>
        <item x="8"/>
        <item x="10"/>
        <item x="7"/>
        <item x="13"/>
        <item x="3"/>
        <item x="14"/>
        <item x="5"/>
        <item x="12"/>
      </items>
    </pivotField>
    <pivotField axis="axisRow" compact="0" outline="0" showAll="0" defaultSubtotal="0">
      <items count="125">
        <item x="8"/>
        <item x="0"/>
        <item x="35"/>
        <item x="117"/>
        <item x="121"/>
        <item x="123"/>
        <item x="103"/>
        <item x="29"/>
        <item x="110"/>
        <item x="1"/>
        <item x="93"/>
        <item x="107"/>
        <item x="96"/>
        <item x="114"/>
        <item x="40"/>
        <item x="42"/>
        <item x="7"/>
        <item x="36"/>
        <item x="55"/>
        <item x="92"/>
        <item x="61"/>
        <item x="83"/>
        <item x="73"/>
        <item x="67"/>
        <item x="75"/>
        <item x="74"/>
        <item x="81"/>
        <item x="44"/>
        <item x="65"/>
        <item x="79"/>
        <item x="71"/>
        <item x="66"/>
        <item x="104"/>
        <item x="95"/>
        <item x="99"/>
        <item x="78"/>
        <item x="45"/>
        <item x="54"/>
        <item x="27"/>
        <item x="58"/>
        <item x="56"/>
        <item x="28"/>
        <item x="24"/>
        <item x="34"/>
        <item x="46"/>
        <item x="4"/>
        <item x="33"/>
        <item x="31"/>
        <item x="62"/>
        <item x="119"/>
        <item x="91"/>
        <item x="5"/>
        <item x="122"/>
        <item x="37"/>
        <item x="3"/>
        <item x="12"/>
        <item x="17"/>
        <item x="13"/>
        <item x="22"/>
        <item x="19"/>
        <item x="21"/>
        <item x="20"/>
        <item x="18"/>
        <item x="16"/>
        <item x="15"/>
        <item x="14"/>
        <item x="11"/>
        <item x="9"/>
        <item x="109"/>
        <item x="25"/>
        <item x="26"/>
        <item x="32"/>
        <item x="80"/>
        <item x="113"/>
        <item x="98"/>
        <item x="120"/>
        <item x="23"/>
        <item x="48"/>
        <item x="112"/>
        <item x="38"/>
        <item x="6"/>
        <item x="106"/>
        <item x="64"/>
        <item x="85"/>
        <item x="90"/>
        <item x="116"/>
        <item x="30"/>
        <item x="111"/>
        <item x="39"/>
        <item x="41"/>
        <item x="43"/>
        <item x="50"/>
        <item x="52"/>
        <item x="70"/>
        <item x="68"/>
        <item x="72"/>
        <item x="51"/>
        <item x="108"/>
        <item x="77"/>
        <item x="88"/>
        <item x="76"/>
        <item x="100"/>
        <item x="53"/>
        <item x="57"/>
        <item x="60"/>
        <item x="69"/>
        <item x="59"/>
        <item x="97"/>
        <item x="63"/>
        <item x="49"/>
        <item x="2"/>
        <item x="124"/>
        <item x="118"/>
        <item x="94"/>
        <item x="84"/>
        <item x="47"/>
        <item x="87"/>
        <item x="82"/>
        <item x="89"/>
        <item x="86"/>
        <item x="102"/>
        <item x="101"/>
        <item x="10"/>
        <item x="105"/>
        <item x="115"/>
      </items>
    </pivotField>
    <pivotField compact="0" outline="0" showAll="0"/>
    <pivotField axis="axisRow" compact="0" outline="0" showAll="0" defaultSubtotal="0">
      <items count="6">
        <item x="0"/>
        <item x="5"/>
        <item x="3"/>
        <item x="1"/>
        <item x="2"/>
        <item x="4"/>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numFmtId="168" outline="0" showAll="0"/>
    <pivotField compact="0" numFmtId="168" outline="0" showAll="0"/>
    <pivotField compact="0" numFmtId="168" outline="0" showAll="0"/>
    <pivotField compact="0" numFmtId="168" outline="0" showAll="0"/>
    <pivotField compact="0" outline="0" showAll="0"/>
  </pivotFields>
  <rowFields count="12">
    <field x="1"/>
    <field x="3"/>
    <field x="7"/>
    <field x="18"/>
    <field x="9"/>
    <field x="10"/>
    <field x="11"/>
    <field x="12"/>
    <field x="13"/>
    <field x="14"/>
    <field x="15"/>
    <field x="16"/>
  </rowFields>
  <rowItems count="566">
    <i>
      <x/>
      <x v="32"/>
      <x/>
      <x/>
      <x v="1"/>
      <x v="5"/>
      <x/>
      <x v="2"/>
      <x/>
      <x v="1"/>
      <x/>
      <x v="1"/>
    </i>
    <i r="8">
      <x v="1"/>
      <x v="21"/>
      <x/>
      <x v="1"/>
    </i>
    <i r="3">
      <x v="3"/>
      <x v="2"/>
      <x v="39"/>
      <x/>
      <x v="2"/>
      <x/>
      <x v="1"/>
      <x/>
      <x v="1"/>
    </i>
    <i r="8">
      <x v="1"/>
      <x v="21"/>
      <x/>
      <x v="1"/>
    </i>
    <i r="4">
      <x v="3"/>
      <x v="57"/>
      <x/>
      <x v="2"/>
      <x/>
      <x v="1"/>
      <x/>
      <x v="1"/>
    </i>
    <i r="8">
      <x v="1"/>
      <x v="21"/>
      <x/>
      <x v="1"/>
    </i>
    <i r="4">
      <x v="4"/>
      <x v="101"/>
      <x/>
      <x v="2"/>
      <x/>
      <x v="1"/>
      <x/>
      <x v="1"/>
    </i>
    <i r="8">
      <x v="1"/>
      <x v="21"/>
      <x/>
      <x v="1"/>
    </i>
    <i r="4">
      <x v="5"/>
      <x v="3"/>
      <x/>
      <x v="2"/>
      <x/>
      <x v="1"/>
      <x/>
      <x v="1"/>
    </i>
    <i r="8">
      <x v="1"/>
      <x v="21"/>
      <x/>
      <x v="1"/>
    </i>
    <i r="4">
      <x v="6"/>
      <x v="86"/>
      <x/>
      <x v="2"/>
      <x/>
      <x v="1"/>
      <x/>
      <x v="1"/>
    </i>
    <i r="4">
      <x v="10"/>
      <x v="99"/>
      <x/>
      <x v="2"/>
      <x/>
      <x v="1"/>
      <x/>
      <x v="1"/>
    </i>
    <i r="4">
      <x v="11"/>
      <x v="100"/>
      <x/>
      <x v="2"/>
      <x/>
      <x v="1"/>
      <x v="1"/>
      <x v="110"/>
    </i>
    <i r="10">
      <x v="2"/>
      <x v="9"/>
    </i>
    <i r="4">
      <x v="12"/>
      <x v="95"/>
      <x/>
      <x v="2"/>
      <x/>
      <x v="1"/>
      <x/>
      <x v="1"/>
    </i>
    <i r="3">
      <x v="4"/>
      <x v="8"/>
      <x v="1"/>
      <x/>
      <x v="2"/>
      <x/>
      <x v="1"/>
      <x/>
      <x v="1"/>
    </i>
    <i r="8">
      <x v="1"/>
      <x v="21"/>
      <x/>
      <x v="1"/>
    </i>
    <i r="2">
      <x v="2"/>
      <x v="3"/>
      <x v="7"/>
      <x v="48"/>
      <x/>
      <x v="2"/>
      <x/>
      <x v="1"/>
      <x/>
      <x v="1"/>
    </i>
    <i r="8">
      <x v="1"/>
      <x v="21"/>
      <x/>
      <x v="1"/>
    </i>
    <i r="2">
      <x v="3"/>
      <x v="3"/>
      <x v="10"/>
      <x v="99"/>
      <x/>
      <x v="2"/>
      <x/>
      <x v="1"/>
      <x/>
      <x v="1"/>
    </i>
    <i r="4">
      <x v="11"/>
      <x v="100"/>
      <x/>
      <x v="2"/>
      <x/>
      <x v="1"/>
      <x v="1"/>
      <x v="110"/>
    </i>
    <i r="10">
      <x v="2"/>
      <x v="9"/>
    </i>
    <i t="default" r="1">
      <x v="32"/>
    </i>
    <i t="default">
      <x/>
    </i>
    <i>
      <x v="1"/>
      <x v="27"/>
      <x/>
      <x/>
      <x v="1"/>
      <x v="5"/>
      <x/>
      <x v="2"/>
      <x/>
      <x v="1"/>
      <x/>
      <x v="1"/>
    </i>
    <i r="8">
      <x v="1"/>
      <x v="21"/>
      <x/>
      <x v="1"/>
    </i>
    <i r="4">
      <x v="48"/>
      <x v="23"/>
      <x/>
      <x v="2"/>
      <x/>
      <x v="1"/>
      <x/>
      <x v="1"/>
    </i>
    <i r="8">
      <x v="1"/>
      <x v="21"/>
      <x/>
      <x v="1"/>
    </i>
    <i t="default" r="1">
      <x v="27"/>
    </i>
    <i t="default">
      <x v="1"/>
    </i>
    <i>
      <x v="2"/>
      <x v="34"/>
      <x/>
      <x v="4"/>
      <x v="1"/>
      <x v="5"/>
      <x/>
      <x v="2"/>
      <x/>
      <x v="1"/>
      <x/>
      <x v="1"/>
    </i>
    <i r="8">
      <x v="1"/>
      <x v="21"/>
      <x/>
      <x v="1"/>
    </i>
    <i r="4">
      <x v="13"/>
      <x v="94"/>
      <x/>
      <x v="2"/>
      <x/>
      <x v="1"/>
      <x/>
      <x v="1"/>
    </i>
    <i r="4">
      <x v="17"/>
      <x v="96"/>
      <x/>
      <x v="2"/>
      <x/>
      <x v="1"/>
      <x/>
      <x v="1"/>
    </i>
    <i r="8">
      <x v="1"/>
      <x v="21"/>
      <x/>
      <x v="1"/>
    </i>
    <i r="4">
      <x v="48"/>
      <x v="23"/>
      <x/>
      <x v="2"/>
      <x/>
      <x v="1"/>
      <x/>
      <x v="1"/>
    </i>
    <i r="10">
      <x v="1"/>
      <x v="16"/>
    </i>
    <i r="8">
      <x v="1"/>
      <x v="21"/>
      <x/>
      <x v="1"/>
    </i>
    <i r="2">
      <x v="2"/>
      <x v="4"/>
      <x v="14"/>
      <x v="102"/>
      <x/>
      <x v="2"/>
      <x/>
      <x v="1"/>
      <x/>
      <x v="1"/>
    </i>
    <i r="8">
      <x v="1"/>
      <x v="21"/>
      <x/>
      <x v="1"/>
    </i>
    <i r="4">
      <x v="15"/>
      <x v="44"/>
      <x/>
      <x v="2"/>
      <x/>
      <x v="1"/>
      <x/>
      <x v="1"/>
    </i>
    <i r="8">
      <x v="1"/>
      <x v="21"/>
      <x/>
      <x v="1"/>
    </i>
    <i r="4">
      <x v="16"/>
      <x v="42"/>
      <x/>
      <x v="2"/>
      <x/>
      <x v="1"/>
      <x/>
      <x v="1"/>
    </i>
    <i r="8">
      <x v="1"/>
      <x v="21"/>
      <x/>
      <x v="1"/>
    </i>
    <i r="4">
      <x v="19"/>
      <x v="52"/>
      <x/>
      <x v="2"/>
      <x/>
      <x v="1"/>
      <x v="1"/>
      <x v="54"/>
    </i>
    <i r="8">
      <x v="1"/>
      <x v="21"/>
      <x v="1"/>
      <x v="54"/>
    </i>
    <i r="4">
      <x v="20"/>
      <x v="12"/>
      <x/>
      <x v="2"/>
      <x/>
      <x v="1"/>
      <x/>
      <x v="1"/>
    </i>
    <i r="8">
      <x v="1"/>
      <x v="21"/>
      <x/>
      <x v="1"/>
    </i>
    <i r="2">
      <x v="3"/>
      <x v="4"/>
      <x v="27"/>
      <x v="91"/>
      <x/>
      <x v="2"/>
      <x/>
      <x v="1"/>
      <x/>
      <x v="1"/>
    </i>
    <i r="8">
      <x v="1"/>
      <x v="21"/>
      <x/>
      <x v="1"/>
    </i>
    <i r="4">
      <x v="28"/>
      <x v="89"/>
      <x/>
      <x v="2"/>
      <x/>
      <x v="1"/>
      <x/>
      <x v="1"/>
    </i>
    <i r="10">
      <x v="1"/>
      <x v="45"/>
    </i>
    <i r="8">
      <x v="1"/>
      <x v="21"/>
      <x/>
      <x v="1"/>
    </i>
    <i r="4">
      <x v="29"/>
      <x v="25"/>
      <x/>
      <x v="2"/>
      <x/>
      <x v="1"/>
      <x/>
      <x v="1"/>
    </i>
    <i r="4">
      <x v="30"/>
      <x v="90"/>
      <x/>
      <x v="2"/>
      <x/>
      <x v="1"/>
      <x/>
      <x v="1"/>
    </i>
    <i r="8">
      <x v="1"/>
      <x v="21"/>
      <x/>
      <x v="1"/>
    </i>
    <i r="4">
      <x v="31"/>
      <x v="29"/>
      <x/>
      <x v="2"/>
      <x/>
      <x v="1"/>
      <x/>
      <x v="1"/>
    </i>
    <i r="8">
      <x v="1"/>
      <x v="21"/>
      <x/>
      <x v="1"/>
    </i>
    <i r="4">
      <x v="32"/>
      <x v="97"/>
      <x/>
      <x v="2"/>
      <x/>
      <x v="1"/>
      <x/>
      <x v="1"/>
    </i>
    <i r="4">
      <x v="33"/>
      <x v="50"/>
      <x/>
      <x v="2"/>
      <x/>
      <x v="1"/>
      <x/>
      <x v="1"/>
    </i>
    <i r="8">
      <x v="1"/>
      <x v="21"/>
      <x/>
      <x v="1"/>
    </i>
    <i r="4">
      <x v="34"/>
      <x v="27"/>
      <x/>
      <x v="2"/>
      <x/>
      <x v="1"/>
      <x v="1"/>
      <x v="51"/>
    </i>
    <i r="10">
      <x v="2"/>
      <x v="51"/>
    </i>
    <i r="4">
      <x v="35"/>
      <x v="28"/>
      <x/>
      <x v="2"/>
      <x/>
      <x v="1"/>
      <x v="1"/>
      <x v="80"/>
    </i>
    <i r="2">
      <x v="4"/>
      <x v="4"/>
      <x v="17"/>
      <x v="96"/>
      <x/>
      <x v="2"/>
      <x/>
      <x v="1"/>
      <x/>
      <x v="1"/>
    </i>
    <i t="default" r="1">
      <x v="34"/>
    </i>
    <i t="default">
      <x v="2"/>
    </i>
    <i>
      <x v="3"/>
      <x v="30"/>
      <x/>
      <x v="4"/>
      <x v="1"/>
      <x v="5"/>
      <x/>
      <x v="2"/>
      <x/>
      <x v="1"/>
      <x/>
      <x v="1"/>
    </i>
    <i r="8">
      <x v="1"/>
      <x v="21"/>
      <x/>
      <x v="1"/>
    </i>
    <i r="8">
      <x v="2"/>
      <x v="19"/>
      <x/>
      <x/>
    </i>
    <i r="4">
      <x v="2"/>
      <x v="35"/>
      <x/>
      <x v="2"/>
      <x/>
      <x v="1"/>
      <x/>
      <x v="1"/>
    </i>
    <i r="8">
      <x v="1"/>
      <x v="21"/>
      <x/>
      <x v="1"/>
    </i>
    <i r="4">
      <x v="13"/>
      <x v="87"/>
      <x/>
      <x v="2"/>
      <x/>
      <x v="1"/>
      <x/>
      <x v="1"/>
    </i>
    <i r="2">
      <x v="2"/>
      <x v="4"/>
      <x v="14"/>
      <x v="102"/>
      <x/>
      <x v="2"/>
      <x/>
      <x v="1"/>
      <x/>
      <x v="1"/>
    </i>
    <i r="8">
      <x v="1"/>
      <x v="21"/>
      <x/>
      <x v="1"/>
    </i>
    <i r="6">
      <x v="1"/>
      <x v="5"/>
      <x/>
      <x v="1"/>
      <x/>
      <x v="1"/>
    </i>
    <i r="4">
      <x v="15"/>
      <x v="62"/>
      <x/>
      <x v="2"/>
      <x/>
      <x v="1"/>
      <x/>
      <x v="1"/>
    </i>
    <i r="8">
      <x v="1"/>
      <x v="21"/>
      <x/>
      <x v="1"/>
    </i>
    <i r="4">
      <x v="20"/>
      <x v="61"/>
      <x/>
      <x v="2"/>
      <x/>
      <x v="1"/>
      <x/>
      <x v="1"/>
    </i>
    <i r="2">
      <x v="3"/>
      <x v="4"/>
      <x v="10"/>
      <x v="13"/>
      <x/>
      <x v="2"/>
      <x/>
      <x v="1"/>
      <x/>
      <x v="1"/>
    </i>
    <i r="4">
      <x v="22"/>
      <x v="4"/>
      <x/>
      <x v="2"/>
      <x/>
      <x v="1"/>
      <x/>
      <x v="1"/>
    </i>
    <i r="4">
      <x v="23"/>
      <x v="8"/>
      <x/>
      <x v="2"/>
      <x/>
      <x v="1"/>
      <x/>
      <x v="1"/>
    </i>
    <i t="default" r="1">
      <x v="30"/>
    </i>
    <i t="default">
      <x v="3"/>
    </i>
    <i>
      <x v="4"/>
      <x v="28"/>
      <x/>
      <x v="4"/>
      <x v="1"/>
      <x v="5"/>
      <x/>
      <x v="2"/>
      <x/>
      <x v="1"/>
      <x/>
      <x v="1"/>
    </i>
    <i r="2">
      <x v="2"/>
      <x v="4"/>
      <x v="13"/>
      <x v="44"/>
      <x/>
      <x v="2"/>
      <x/>
      <x v="1"/>
      <x/>
      <x v="1"/>
    </i>
    <i r="8">
      <x v="1"/>
      <x v="21"/>
      <x/>
      <x v="1"/>
    </i>
    <i r="4">
      <x v="14"/>
      <x v="42"/>
      <x/>
      <x v="2"/>
      <x/>
      <x v="1"/>
      <x/>
      <x v="1"/>
    </i>
    <i r="4">
      <x v="15"/>
      <x v="62"/>
      <x/>
      <x v="2"/>
      <x/>
      <x v="1"/>
      <x/>
      <x v="1"/>
    </i>
    <i r="4">
      <x v="17"/>
      <x v="40"/>
      <x/>
      <x v="1"/>
      <x/>
      <x/>
      <x/>
      <x/>
    </i>
    <i r="2">
      <x v="3"/>
      <x v="4"/>
      <x v="16"/>
      <x v="22"/>
      <x/>
      <x v="2"/>
      <x/>
      <x v="1"/>
      <x/>
      <x v="1"/>
    </i>
    <i t="default" r="1">
      <x v="28"/>
    </i>
    <i t="default">
      <x v="4"/>
    </i>
    <i>
      <x v="5"/>
      <x v="33"/>
      <x/>
      <x v="2"/>
      <x v="1"/>
      <x v="5"/>
      <x/>
      <x v="2"/>
      <x/>
      <x v="1"/>
      <x/>
      <x v="1"/>
    </i>
    <i r="8">
      <x v="1"/>
      <x v="22"/>
      <x/>
      <x v="1"/>
    </i>
    <i r="8">
      <x v="2"/>
      <x v="12"/>
      <x/>
      <x v="1"/>
    </i>
    <i r="4">
      <x v="48"/>
      <x v="23"/>
      <x/>
      <x v="2"/>
      <x/>
      <x v="1"/>
      <x/>
      <x v="1"/>
    </i>
    <i t="default" r="1">
      <x v="33"/>
    </i>
    <i t="default">
      <x v="5"/>
    </i>
    <i>
      <x v="6"/>
      <x v="9"/>
      <x/>
      <x/>
      <x v="1"/>
      <x v="5"/>
      <x/>
      <x v="2"/>
      <x/>
      <x v="1"/>
      <x/>
      <x v="1"/>
    </i>
    <i r="8">
      <x v="1"/>
      <x v="21"/>
      <x/>
      <x v="1"/>
    </i>
    <i r="4">
      <x v="13"/>
      <x v="49"/>
      <x/>
      <x v="2"/>
      <x/>
      <x v="1"/>
      <x/>
      <x v="1"/>
    </i>
    <i r="4">
      <x v="48"/>
      <x v="23"/>
      <x/>
      <x v="2"/>
      <x/>
      <x v="1"/>
      <x/>
      <x v="1"/>
    </i>
    <i r="8">
      <x v="1"/>
      <x v="21"/>
      <x/>
      <x v="1"/>
    </i>
    <i r="2">
      <x v="2"/>
      <x/>
      <x v="17"/>
      <x v="37"/>
      <x/>
      <x v="2"/>
      <x/>
      <x v="1"/>
      <x/>
      <x v="1"/>
    </i>
    <i r="8">
      <x v="1"/>
      <x v="21"/>
      <x/>
      <x v="1"/>
    </i>
    <i t="default" r="1">
      <x v="9"/>
    </i>
    <i t="default">
      <x v="6"/>
    </i>
    <i>
      <x v="7"/>
      <x v="8"/>
      <x/>
      <x/>
      <x v="1"/>
      <x v="5"/>
      <x/>
      <x v="2"/>
      <x/>
      <x v="1"/>
      <x/>
      <x v="1"/>
    </i>
    <i r="8">
      <x v="1"/>
      <x v="21"/>
      <x/>
      <x v="1"/>
    </i>
    <i t="default" r="1">
      <x v="8"/>
    </i>
    <i t="default">
      <x v="7"/>
    </i>
    <i>
      <x v="8"/>
      <x v="26"/>
      <x/>
      <x v="3"/>
      <x v="1"/>
      <x v="5"/>
      <x/>
      <x v="2"/>
      <x/>
      <x v="1"/>
      <x/>
      <x v="1"/>
    </i>
    <i r="2">
      <x v="1"/>
      <x v="3"/>
      <x v="1"/>
      <x v="5"/>
      <x/>
      <x v="2"/>
      <x/>
      <x v="1"/>
      <x/>
      <x v="1"/>
    </i>
    <i r="4">
      <x v="17"/>
      <x v="43"/>
      <x/>
      <x v="2"/>
      <x/>
      <x v="1"/>
      <x/>
      <x v="1"/>
    </i>
    <i r="8">
      <x v="1"/>
      <x v="21"/>
      <x/>
      <x v="1"/>
    </i>
    <i r="4">
      <x v="18"/>
      <x v="41"/>
      <x/>
      <x v="2"/>
      <x/>
      <x v="1"/>
      <x/>
      <x v="1"/>
    </i>
    <i r="8">
      <x v="1"/>
      <x v="21"/>
      <x/>
      <x v="1"/>
    </i>
    <i r="4">
      <x v="19"/>
      <x v="2"/>
      <x/>
      <x v="2"/>
      <x/>
      <x v="1"/>
      <x/>
      <x v="1"/>
    </i>
    <i r="8">
      <x v="1"/>
      <x v="21"/>
      <x/>
      <x v="1"/>
    </i>
    <i t="default" r="1">
      <x v="26"/>
    </i>
    <i t="default">
      <x v="8"/>
    </i>
    <i>
      <x v="9"/>
      <x v="24"/>
      <x/>
      <x v="4"/>
      <x v="2"/>
      <x v="96"/>
      <x/>
      <x v="2"/>
      <x/>
      <x v="1"/>
      <x v="1"/>
      <x v="67"/>
    </i>
    <i r="8">
      <x v="1"/>
      <x v="21"/>
      <x/>
      <x v="1"/>
    </i>
    <i r="2">
      <x v="2"/>
      <x v="4"/>
      <x v="18"/>
      <x v="7"/>
      <x/>
      <x v="2"/>
      <x/>
      <x v="1"/>
      <x/>
      <x v="1"/>
    </i>
    <i r="8">
      <x v="1"/>
      <x v="21"/>
      <x/>
      <x v="1"/>
    </i>
    <i t="default" r="1">
      <x v="24"/>
    </i>
    <i t="default">
      <x v="9"/>
    </i>
    <i>
      <x v="10"/>
      <x v="43"/>
      <x/>
      <x v="4"/>
      <x v="2"/>
      <x v="96"/>
      <x/>
      <x v="2"/>
      <x/>
      <x v="1"/>
      <x v="11"/>
      <x v="122"/>
    </i>
    <i r="2">
      <x v="2"/>
      <x v="4"/>
      <x v="18"/>
      <x v="7"/>
      <x/>
      <x v="2"/>
      <x/>
      <x v="1"/>
      <x/>
      <x v="1"/>
    </i>
    <i r="8">
      <x v="1"/>
      <x v="21"/>
      <x/>
      <x v="1"/>
    </i>
    <i t="default" r="1">
      <x v="43"/>
    </i>
    <i t="default">
      <x v="10"/>
    </i>
    <i>
      <x v="11"/>
      <x v="15"/>
      <x/>
      <x v="4"/>
      <x v="2"/>
      <x v="96"/>
      <x/>
      <x v="2"/>
      <x/>
      <x v="1"/>
      <x v="5"/>
      <x v="66"/>
    </i>
    <i r="2">
      <x v="2"/>
      <x v="4"/>
      <x v="18"/>
      <x v="7"/>
      <x/>
      <x v="2"/>
      <x/>
      <x v="1"/>
      <x/>
      <x v="1"/>
    </i>
    <i r="8">
      <x v="1"/>
      <x v="21"/>
      <x/>
      <x v="1"/>
    </i>
    <i t="default" r="1">
      <x v="15"/>
    </i>
    <i t="default">
      <x v="11"/>
    </i>
    <i>
      <x v="12"/>
      <x v="12"/>
      <x/>
      <x v="4"/>
      <x v="2"/>
      <x v="96"/>
      <x/>
      <x v="2"/>
      <x/>
      <x v="1"/>
      <x v="13"/>
      <x v="55"/>
    </i>
    <i r="2">
      <x v="2"/>
      <x v="4"/>
      <x v="18"/>
      <x v="7"/>
      <x/>
      <x v="2"/>
      <x/>
      <x v="1"/>
      <x/>
      <x v="1"/>
    </i>
    <i r="8">
      <x v="1"/>
      <x v="21"/>
      <x/>
      <x v="1"/>
    </i>
    <i t="default" r="1">
      <x v="12"/>
    </i>
    <i t="default">
      <x v="12"/>
    </i>
    <i>
      <x v="13"/>
      <x v="13"/>
      <x/>
      <x v="4"/>
      <x v="2"/>
      <x v="96"/>
      <x/>
      <x v="2"/>
      <x/>
      <x v="1"/>
      <x v="6"/>
      <x v="57"/>
    </i>
    <i r="2">
      <x v="2"/>
      <x v="4"/>
      <x v="18"/>
      <x v="7"/>
      <x/>
      <x v="2"/>
      <x/>
      <x v="1"/>
      <x/>
      <x v="1"/>
    </i>
    <i r="8">
      <x v="1"/>
      <x v="21"/>
      <x/>
      <x v="1"/>
    </i>
    <i t="default" r="1">
      <x v="13"/>
    </i>
    <i t="default">
      <x v="13"/>
    </i>
    <i>
      <x v="14"/>
      <x v="23"/>
      <x/>
      <x v="4"/>
      <x v="2"/>
      <x v="96"/>
      <x/>
      <x v="2"/>
      <x/>
      <x v="1"/>
      <x v="9"/>
      <x v="65"/>
    </i>
    <i r="2">
      <x v="2"/>
      <x v="4"/>
      <x v="18"/>
      <x v="7"/>
      <x/>
      <x v="2"/>
      <x/>
      <x v="1"/>
      <x/>
      <x v="1"/>
    </i>
    <i r="8">
      <x v="1"/>
      <x v="21"/>
      <x/>
      <x v="1"/>
    </i>
    <i t="default" r="1">
      <x v="23"/>
    </i>
    <i t="default">
      <x v="14"/>
    </i>
    <i>
      <x v="15"/>
      <x v="21"/>
      <x/>
      <x v="4"/>
      <x v="2"/>
      <x v="96"/>
      <x/>
      <x v="2"/>
      <x/>
      <x v="1"/>
      <x v="7"/>
      <x v="64"/>
    </i>
    <i r="2">
      <x v="2"/>
      <x v="4"/>
      <x v="18"/>
      <x v="7"/>
      <x/>
      <x v="2"/>
      <x/>
      <x v="1"/>
      <x/>
      <x v="1"/>
    </i>
    <i r="8">
      <x v="1"/>
      <x v="21"/>
      <x/>
      <x v="1"/>
    </i>
    <i t="default" r="1">
      <x v="21"/>
    </i>
    <i t="default">
      <x v="15"/>
    </i>
    <i>
      <x v="16"/>
      <x v="22"/>
      <x/>
      <x v="4"/>
      <x v="2"/>
      <x v="96"/>
      <x/>
      <x v="2"/>
      <x/>
      <x v="1"/>
      <x v="3"/>
      <x v="63"/>
    </i>
    <i r="2">
      <x v="2"/>
      <x v="4"/>
      <x v="18"/>
      <x v="7"/>
      <x/>
      <x v="2"/>
      <x/>
      <x v="1"/>
      <x/>
      <x v="1"/>
    </i>
    <i r="8">
      <x v="1"/>
      <x v="21"/>
      <x/>
      <x v="1"/>
    </i>
    <i t="default" r="1">
      <x v="22"/>
    </i>
    <i t="default">
      <x v="16"/>
    </i>
    <i>
      <x v="17"/>
      <x v="14"/>
      <x/>
      <x v="4"/>
      <x v="2"/>
      <x v="96"/>
      <x/>
      <x v="2"/>
      <x/>
      <x v="1"/>
      <x v="2"/>
      <x v="56"/>
    </i>
    <i r="2">
      <x v="2"/>
      <x v="4"/>
      <x v="18"/>
      <x v="7"/>
      <x/>
      <x v="2"/>
      <x/>
      <x v="1"/>
      <x/>
      <x v="1"/>
    </i>
    <i r="8">
      <x v="1"/>
      <x v="21"/>
      <x/>
      <x v="1"/>
    </i>
    <i t="default" r="1">
      <x v="14"/>
    </i>
    <i t="default">
      <x v="17"/>
    </i>
    <i>
      <x v="18"/>
      <x v="20"/>
      <x/>
      <x v="4"/>
      <x v="2"/>
      <x v="96"/>
      <x/>
      <x v="2"/>
      <x/>
      <x v="1"/>
      <x v="8"/>
      <x v="62"/>
    </i>
    <i r="2">
      <x v="2"/>
      <x v="4"/>
      <x v="18"/>
      <x v="7"/>
      <x/>
      <x v="2"/>
      <x/>
      <x v="1"/>
      <x/>
      <x v="1"/>
    </i>
    <i r="8">
      <x v="1"/>
      <x v="21"/>
      <x/>
      <x v="1"/>
    </i>
    <i t="default" r="1">
      <x v="20"/>
    </i>
    <i t="default">
      <x v="18"/>
    </i>
    <i>
      <x v="19"/>
      <x v="17"/>
      <x/>
      <x v="4"/>
      <x v="2"/>
      <x v="96"/>
      <x/>
      <x v="2"/>
      <x/>
      <x v="1"/>
      <x v="4"/>
      <x v="59"/>
    </i>
    <i r="2">
      <x v="2"/>
      <x v="4"/>
      <x v="18"/>
      <x v="7"/>
      <x/>
      <x v="2"/>
      <x/>
      <x v="1"/>
      <x/>
      <x v="1"/>
    </i>
    <i r="8">
      <x v="1"/>
      <x v="21"/>
      <x/>
      <x v="1"/>
    </i>
    <i t="default" r="1">
      <x v="17"/>
    </i>
    <i t="default">
      <x v="19"/>
    </i>
    <i>
      <x v="20"/>
      <x v="19"/>
      <x/>
      <x v="4"/>
      <x v="2"/>
      <x v="96"/>
      <x/>
      <x v="2"/>
      <x/>
      <x v="1"/>
      <x v="14"/>
      <x v="61"/>
    </i>
    <i r="2">
      <x v="2"/>
      <x v="4"/>
      <x v="18"/>
      <x v="7"/>
      <x/>
      <x v="2"/>
      <x/>
      <x v="1"/>
      <x/>
      <x v="1"/>
    </i>
    <i r="8">
      <x v="1"/>
      <x v="21"/>
      <x/>
      <x v="1"/>
    </i>
    <i t="default" r="1">
      <x v="19"/>
    </i>
    <i t="default">
      <x v="20"/>
    </i>
    <i>
      <x v="21"/>
      <x v="18"/>
      <x/>
      <x v="4"/>
      <x v="2"/>
      <x v="96"/>
      <x/>
      <x v="2"/>
      <x/>
      <x v="1"/>
      <x v="10"/>
      <x v="60"/>
    </i>
    <i r="2">
      <x v="2"/>
      <x v="4"/>
      <x v="18"/>
      <x v="7"/>
      <x/>
      <x v="2"/>
      <x/>
      <x v="1"/>
      <x/>
      <x v="1"/>
    </i>
    <i r="8">
      <x v="1"/>
      <x v="21"/>
      <x/>
      <x v="1"/>
    </i>
    <i t="default" r="1">
      <x v="18"/>
    </i>
    <i t="default">
      <x v="21"/>
    </i>
    <i>
      <x v="22"/>
      <x v="16"/>
      <x/>
      <x v="4"/>
      <x v="2"/>
      <x v="96"/>
      <x/>
      <x v="2"/>
      <x/>
      <x v="1"/>
      <x v="12"/>
      <x v="58"/>
    </i>
    <i r="2">
      <x v="2"/>
      <x v="4"/>
      <x v="18"/>
      <x v="7"/>
      <x/>
      <x v="2"/>
      <x/>
      <x v="1"/>
      <x/>
      <x v="1"/>
    </i>
    <i r="8">
      <x v="1"/>
      <x v="21"/>
      <x/>
      <x v="1"/>
    </i>
    <i t="default" r="1">
      <x v="16"/>
    </i>
    <i t="default">
      <x v="22"/>
    </i>
    <i>
      <x v="23"/>
      <x v="37"/>
      <x/>
      <x/>
      <x v="1"/>
      <x v="5"/>
      <x/>
      <x v="2"/>
      <x/>
      <x v="1"/>
      <x/>
      <x v="1"/>
    </i>
    <i r="8">
      <x v="1"/>
      <x v="21"/>
      <x/>
      <x v="1"/>
    </i>
    <i r="8">
      <x v="2"/>
      <x v="12"/>
      <x/>
      <x v="1"/>
    </i>
    <i r="8">
      <x v="3"/>
      <x v="19"/>
      <x/>
      <x v="1"/>
    </i>
    <i r="8">
      <x v="4"/>
      <x v="5"/>
      <x/>
      <x v="1"/>
    </i>
    <i r="8">
      <x v="5"/>
      <x v="24"/>
      <x v="1"/>
      <x v="76"/>
    </i>
    <i r="2">
      <x v="2"/>
      <x/>
      <x v="13"/>
      <x v="46"/>
      <x/>
      <x v="2"/>
      <x/>
      <x v="1"/>
      <x/>
      <x v="1"/>
    </i>
    <i r="8">
      <x v="1"/>
      <x v="21"/>
      <x/>
      <x v="1"/>
    </i>
    <i r="8">
      <x v="2"/>
      <x v="24"/>
      <x v="1"/>
      <x v="76"/>
    </i>
    <i r="8">
      <x v="3"/>
      <x v="5"/>
      <x/>
      <x v="1"/>
    </i>
    <i t="default" r="1">
      <x v="37"/>
    </i>
    <i t="default">
      <x v="23"/>
    </i>
    <i>
      <x v="24"/>
      <x v="6"/>
      <x/>
      <x/>
      <x v="1"/>
      <x v="5"/>
      <x/>
      <x v="2"/>
      <x/>
      <x v="1"/>
      <x/>
      <x v="1"/>
    </i>
    <i r="8">
      <x v="1"/>
      <x v="21"/>
      <x/>
      <x v="1"/>
    </i>
    <i t="default" r="1">
      <x v="6"/>
    </i>
    <i t="default">
      <x v="24"/>
    </i>
    <i>
      <x v="25"/>
      <x v="42"/>
      <x/>
      <x/>
      <x v="1"/>
      <x v="5"/>
      <x/>
      <x v="2"/>
      <x/>
      <x v="1"/>
      <x/>
      <x v="1"/>
    </i>
    <i r="8">
      <x v="1"/>
      <x v="21"/>
      <x/>
      <x v="1"/>
    </i>
    <i r="2">
      <x v="2"/>
      <x/>
      <x v="17"/>
      <x v="45"/>
      <x/>
      <x v="2"/>
      <x/>
      <x v="1"/>
      <x/>
      <x v="1"/>
    </i>
    <i r="8">
      <x v="1"/>
      <x v="21"/>
      <x/>
      <x v="1"/>
    </i>
    <i t="default" r="1">
      <x v="42"/>
    </i>
    <i t="default">
      <x v="25"/>
    </i>
    <i>
      <x v="26"/>
      <x v="31"/>
      <x/>
      <x/>
      <x v="1"/>
      <x v="5"/>
      <x/>
      <x v="2"/>
      <x/>
      <x v="1"/>
      <x/>
      <x v="1"/>
    </i>
    <i r="8">
      <x v="1"/>
      <x v="21"/>
      <x/>
      <x v="1"/>
    </i>
    <i r="4">
      <x v="17"/>
      <x v="88"/>
      <x/>
      <x v="2"/>
      <x/>
      <x v="1"/>
      <x/>
      <x v="1"/>
    </i>
    <i r="8">
      <x v="1"/>
      <x v="21"/>
      <x/>
      <x v="1"/>
    </i>
    <i r="4">
      <x v="19"/>
      <x v="6"/>
      <x/>
      <x v="2"/>
      <x/>
      <x v="1"/>
      <x/>
      <x v="1"/>
    </i>
    <i r="4">
      <x v="21"/>
      <x v="21"/>
      <x/>
      <x v="1"/>
      <x/>
      <x/>
      <x/>
      <x/>
    </i>
    <i r="4">
      <x v="48"/>
      <x v="24"/>
      <x/>
      <x v="1"/>
      <x/>
      <x/>
      <x/>
      <x/>
    </i>
    <i r="3">
      <x v="4"/>
      <x v="18"/>
      <x v="51"/>
      <x/>
      <x v="2"/>
      <x/>
      <x v="1"/>
      <x/>
      <x v="1"/>
    </i>
    <i r="4">
      <x v="20"/>
      <x v="26"/>
      <x/>
      <x v="2"/>
      <x/>
      <x v="1"/>
      <x/>
      <x v="1"/>
    </i>
    <i r="2">
      <x v="2"/>
      <x/>
      <x v="17"/>
      <x v="88"/>
      <x/>
      <x v="2"/>
      <x/>
      <x v="1"/>
      <x/>
      <x v="1"/>
    </i>
    <i r="8">
      <x v="1"/>
      <x v="21"/>
      <x/>
      <x v="1"/>
    </i>
    <i r="4">
      <x v="22"/>
      <x v="92"/>
      <x/>
      <x v="1"/>
      <x/>
      <x/>
      <x/>
      <x/>
    </i>
    <i r="8">
      <x v="1"/>
      <x v="21"/>
      <x/>
      <x/>
    </i>
    <i t="default" r="1">
      <x v="31"/>
    </i>
    <i t="default">
      <x v="26"/>
    </i>
    <i>
      <x v="27"/>
      <x v="38"/>
      <x/>
      <x v="2"/>
      <x v="1"/>
      <x v="5"/>
      <x/>
      <x v="2"/>
      <x/>
      <x v="1"/>
      <x/>
      <x v="1"/>
    </i>
    <i r="8">
      <x v="1"/>
      <x v="21"/>
      <x/>
      <x v="1"/>
    </i>
    <i r="2">
      <x v="2"/>
      <x v="2"/>
      <x v="1"/>
      <x v="5"/>
      <x/>
      <x v="2"/>
      <x/>
      <x v="1"/>
      <x/>
      <x v="1"/>
    </i>
    <i r="2">
      <x v="4"/>
      <x v="2"/>
      <x v="1"/>
      <x v="5"/>
      <x/>
      <x v="2"/>
      <x/>
      <x v="1"/>
      <x/>
      <x v="1"/>
    </i>
    <i t="default" r="1">
      <x v="38"/>
    </i>
    <i t="default">
      <x v="27"/>
    </i>
    <i>
      <x v="28"/>
      <x v="39"/>
      <x/>
      <x v="2"/>
      <x v="1"/>
      <x v="5"/>
      <x/>
      <x v="2"/>
      <x/>
      <x v="1"/>
      <x/>
      <x v="1"/>
    </i>
    <i r="8">
      <x v="1"/>
      <x v="21"/>
      <x/>
      <x v="1"/>
    </i>
    <i t="default" r="1">
      <x v="39"/>
    </i>
    <i t="default">
      <x v="28"/>
    </i>
    <i>
      <x v="29"/>
      <x v="29"/>
      <x/>
      <x/>
      <x v="1"/>
      <x v="5"/>
      <x/>
      <x v="2"/>
      <x/>
      <x v="1"/>
      <x/>
      <x v="1"/>
    </i>
    <i r="8">
      <x v="1"/>
      <x v="21"/>
      <x/>
      <x v="1"/>
    </i>
    <i r="8">
      <x v="2"/>
      <x v="19"/>
      <x/>
      <x/>
    </i>
    <i r="8">
      <x v="3"/>
      <x v="3"/>
      <x/>
      <x/>
    </i>
    <i r="4">
      <x v="48"/>
      <x v="23"/>
      <x/>
      <x v="2"/>
      <x/>
      <x v="1"/>
      <x/>
      <x v="1"/>
    </i>
    <i r="4">
      <x v="49"/>
      <x v="38"/>
      <x/>
      <x v="2"/>
      <x/>
      <x v="1"/>
      <x/>
      <x v="1"/>
    </i>
    <i t="default" r="1">
      <x v="29"/>
    </i>
    <i t="default">
      <x v="29"/>
    </i>
    <i>
      <x v="30"/>
      <x v="5"/>
      <x/>
      <x v="3"/>
      <x v="1"/>
      <x v="5"/>
      <x/>
      <x v="2"/>
      <x/>
      <x v="1"/>
      <x/>
      <x v="1"/>
    </i>
    <i r="8">
      <x v="1"/>
      <x v="31"/>
      <x v="1"/>
      <x v="38"/>
    </i>
    <i r="8">
      <x v="2"/>
      <x v="6"/>
      <x v="1"/>
      <x v="41"/>
    </i>
    <i r="8">
      <x v="3"/>
      <x v="21"/>
      <x v="1"/>
      <x v="1"/>
    </i>
    <i r="8">
      <x v="9"/>
      <x v="25"/>
      <x v="1"/>
      <x v="7"/>
    </i>
    <i r="10">
      <x v="2"/>
      <x v="71"/>
    </i>
    <i r="8">
      <x v="10"/>
      <x v="13"/>
      <x v="1"/>
      <x v="69"/>
    </i>
    <i r="8">
      <x v="13"/>
      <x v="10"/>
      <x v="1"/>
      <x v="86"/>
    </i>
    <i r="8">
      <x v="14"/>
      <x v="20"/>
      <x v="1"/>
      <x v="70"/>
    </i>
    <i r="10">
      <x v="2"/>
      <x v="46"/>
    </i>
    <i r="10">
      <x v="3"/>
      <x v="47"/>
    </i>
    <i r="8">
      <x v="22"/>
      <x v="38"/>
      <x v="2"/>
      <x v="42"/>
    </i>
    <i r="2">
      <x v="2"/>
      <x v="3"/>
      <x v="13"/>
      <x v="5"/>
      <x/>
      <x v="2"/>
      <x/>
      <x v="1"/>
      <x/>
      <x v="1"/>
    </i>
    <i r="4">
      <x v="14"/>
      <x v="5"/>
      <x/>
      <x v="2"/>
      <x/>
      <x v="1"/>
      <x/>
      <x v="1"/>
    </i>
    <i r="4">
      <x v="16"/>
      <x v="85"/>
      <x/>
      <x v="2"/>
      <x/>
      <x v="1"/>
      <x/>
      <x v="1"/>
    </i>
    <i r="2">
      <x v="3"/>
      <x v="3"/>
      <x v="15"/>
      <x/>
      <x/>
      <x v="2"/>
      <x/>
      <x v="1"/>
      <x v="1"/>
      <x v="1"/>
    </i>
    <i r="10">
      <x v="2"/>
      <x v="1"/>
    </i>
    <i t="default" r="1">
      <x v="5"/>
    </i>
    <i t="default">
      <x v="30"/>
    </i>
    <i>
      <x v="31"/>
      <x/>
      <x/>
      <x v="3"/>
      <x v="1"/>
      <x v="5"/>
      <x/>
      <x v="2"/>
      <x/>
      <x v="1"/>
      <x v="1"/>
      <x v="43"/>
    </i>
    <i r="4">
      <x v="2"/>
      <x v="82"/>
      <x/>
      <x v="2"/>
      <x v="1"/>
      <x v="34"/>
      <x v="3"/>
      <x v="79"/>
    </i>
    <i r="4">
      <x v="3"/>
      <x v="83"/>
      <x/>
      <x v="2"/>
      <x v="1"/>
      <x v="34"/>
      <x v="1"/>
      <x v="88"/>
    </i>
    <i r="10">
      <x v="2"/>
      <x v="15"/>
    </i>
    <i r="10">
      <x v="3"/>
      <x v="14"/>
    </i>
    <i r="8">
      <x v="2"/>
      <x v="4"/>
      <x v="4"/>
      <x v="90"/>
    </i>
    <i r="10">
      <x v="5"/>
      <x v="89"/>
    </i>
    <i r="2">
      <x v="1"/>
      <x v="3"/>
      <x v="1"/>
      <x v="5"/>
      <x/>
      <x v="2"/>
      <x/>
      <x v="1"/>
      <x/>
      <x v="1"/>
    </i>
    <i r="6">
      <x v="1"/>
      <x v="4"/>
      <x/>
      <x v="1"/>
      <x/>
      <x v="1"/>
    </i>
    <i r="4">
      <x v="2"/>
      <x v="82"/>
      <x/>
      <x v="2"/>
      <x v="1"/>
      <x v="34"/>
      <x v="1"/>
      <x v="17"/>
    </i>
    <i r="10">
      <x v="2"/>
      <x v="53"/>
    </i>
    <i r="4">
      <x v="3"/>
      <x v="83"/>
      <x v="1"/>
      <x v="4"/>
      <x v="1"/>
      <x v="34"/>
      <x v="7"/>
      <x v="15"/>
    </i>
    <i r="2">
      <x v="3"/>
      <x v="3"/>
      <x v="1"/>
      <x v="5"/>
      <x/>
      <x v="2"/>
      <x/>
      <x v="1"/>
      <x/>
      <x v="1"/>
    </i>
    <i r="8">
      <x v="1"/>
      <x v="23"/>
      <x v="1"/>
      <x v="2"/>
    </i>
    <i r="8">
      <x v="2"/>
      <x v="21"/>
      <x v="1"/>
      <x v="2"/>
    </i>
    <i r="4">
      <x v="2"/>
      <x v="82"/>
      <x/>
      <x v="2"/>
      <x v="1"/>
      <x v="34"/>
      <x v="1"/>
      <x v="17"/>
    </i>
    <i r="10">
      <x v="2"/>
      <x v="53"/>
    </i>
    <i t="default" r="1">
      <x/>
    </i>
    <i t="default">
      <x v="31"/>
    </i>
    <i>
      <x v="32"/>
      <x v="25"/>
      <x/>
      <x v="4"/>
      <x v="1"/>
      <x v="104"/>
      <x/>
      <x v="2"/>
      <x/>
      <x v="1"/>
      <x/>
      <x v="1"/>
    </i>
    <i r="6">
      <x v="2"/>
      <x v="6"/>
      <x v="1"/>
      <x v="32"/>
      <x v="1"/>
      <x v="48"/>
    </i>
    <i r="10">
      <x v="2"/>
      <x v="106"/>
    </i>
    <i r="10">
      <x v="3"/>
      <x v="102"/>
    </i>
    <i r="10">
      <x v="4"/>
      <x v="105"/>
    </i>
    <i r="10">
      <x v="5"/>
      <x v="103"/>
    </i>
    <i r="10">
      <x v="6"/>
      <x v="20"/>
    </i>
    <i r="10">
      <x v="7"/>
      <x v="39"/>
    </i>
    <i r="10">
      <x v="8"/>
      <x v="104"/>
    </i>
    <i r="10">
      <x v="9"/>
      <x v="37"/>
    </i>
    <i r="10">
      <x v="10"/>
      <x v="108"/>
    </i>
    <i r="8">
      <x v="2"/>
      <x v="6"/>
      <x v="6"/>
      <x v="18"/>
    </i>
    <i r="8">
      <x v="4"/>
      <x v="27"/>
      <x v="1"/>
      <x v="23"/>
    </i>
    <i r="8">
      <x v="7"/>
      <x v="10"/>
      <x v="1"/>
      <x v="31"/>
    </i>
    <i r="8">
      <x v="12"/>
      <x v="30"/>
      <x v="2"/>
      <x v="82"/>
    </i>
    <i r="8">
      <x v="21"/>
      <x v="36"/>
      <x v="1"/>
      <x v="40"/>
    </i>
    <i r="6">
      <x v="3"/>
      <x v="3"/>
      <x v="1"/>
      <x v="32"/>
      <x v="2"/>
      <x v="93"/>
    </i>
    <i r="10">
      <x v="3"/>
      <x v="94"/>
    </i>
    <i r="4">
      <x v="5"/>
      <x v="35"/>
      <x v="2"/>
      <x v="6"/>
      <x v="6"/>
      <x v="33"/>
      <x v="1"/>
      <x v="74"/>
    </i>
    <i r="4">
      <x v="13"/>
      <x v="63"/>
      <x/>
      <x v="2"/>
      <x/>
      <x v="1"/>
      <x/>
      <x v="1"/>
    </i>
    <i r="6">
      <x v="3"/>
      <x v="3"/>
      <x/>
      <x v="1"/>
      <x/>
      <x v="1"/>
    </i>
    <i r="2">
      <x v="1"/>
      <x v="4"/>
      <x v="1"/>
      <x v="104"/>
      <x v="1"/>
      <x v="7"/>
      <x/>
      <x v="1"/>
      <x/>
      <x v="1"/>
    </i>
    <i r="8">
      <x v="1"/>
      <x v="32"/>
      <x v="1"/>
      <x v="44"/>
    </i>
    <i r="10">
      <x v="2"/>
      <x v="109"/>
    </i>
    <i r="10">
      <x v="3"/>
      <x v="36"/>
    </i>
    <i r="10">
      <x v="4"/>
      <x v="115"/>
    </i>
    <i r="10">
      <x v="5"/>
      <x v="116"/>
    </i>
    <i r="10">
      <x v="6"/>
      <x v="117"/>
    </i>
    <i r="10">
      <x v="7"/>
      <x v="118"/>
    </i>
    <i r="8">
      <x v="2"/>
      <x v="6"/>
      <x v="1"/>
      <x v="91"/>
    </i>
    <i r="10">
      <x v="2"/>
      <x v="109"/>
    </i>
    <i r="10">
      <x v="3"/>
      <x v="36"/>
    </i>
    <i r="10">
      <x v="4"/>
      <x v="44"/>
    </i>
    <i r="8">
      <x v="3"/>
      <x v="26"/>
      <x v="1"/>
      <x v="50"/>
    </i>
    <i r="10">
      <x v="2"/>
      <x v="19"/>
    </i>
    <i r="10">
      <x v="3"/>
      <x v="27"/>
    </i>
    <i r="10">
      <x v="4"/>
      <x v="44"/>
    </i>
    <i r="10">
      <x v="5"/>
      <x v="109"/>
    </i>
    <i r="10">
      <x v="6"/>
      <x v="36"/>
    </i>
    <i r="8">
      <x v="4"/>
      <x v="27"/>
      <x v="1"/>
      <x v="100"/>
    </i>
    <i r="10">
      <x v="2"/>
      <x v="109"/>
    </i>
    <i r="10">
      <x v="3"/>
      <x v="36"/>
    </i>
    <i r="10">
      <x v="4"/>
      <x v="44"/>
    </i>
    <i r="10">
      <x v="5"/>
      <x v="95"/>
    </i>
    <i r="8">
      <x v="5"/>
      <x v="18"/>
      <x v="1"/>
      <x v="21"/>
    </i>
    <i r="10">
      <x v="2"/>
      <x v="36"/>
    </i>
    <i r="10">
      <x v="3"/>
      <x v="27"/>
    </i>
    <i r="8">
      <x v="6"/>
      <x v="33"/>
      <x v="1"/>
      <x v="109"/>
    </i>
    <i r="10">
      <x v="2"/>
      <x v="44"/>
    </i>
    <i r="10">
      <x v="3"/>
      <x v="36"/>
    </i>
    <i r="10">
      <x v="4"/>
      <x v="35"/>
    </i>
    <i r="8">
      <x v="7"/>
      <x v="10"/>
      <x v="1"/>
      <x v="36"/>
    </i>
    <i r="10">
      <x v="2"/>
      <x v="44"/>
    </i>
    <i r="8">
      <x v="8"/>
      <x v="29"/>
      <x v="1"/>
      <x v="44"/>
    </i>
    <i r="10">
      <x v="2"/>
      <x v="36"/>
    </i>
    <i r="10">
      <x v="3"/>
      <x v="27"/>
    </i>
    <i r="10">
      <x v="4"/>
      <x v="109"/>
    </i>
    <i r="8">
      <x v="9"/>
      <x v="2"/>
      <x v="1"/>
      <x v="98"/>
    </i>
    <i r="10">
      <x v="2"/>
      <x v="36"/>
    </i>
    <i r="10">
      <x v="3"/>
      <x v="99"/>
    </i>
    <i r="10">
      <x v="4"/>
      <x v="44"/>
    </i>
    <i r="10">
      <x v="5"/>
      <x v="27"/>
    </i>
    <i r="10">
      <x v="6"/>
      <x v="30"/>
    </i>
    <i r="8">
      <x v="10"/>
      <x v="9"/>
      <x v="1"/>
      <x v="109"/>
    </i>
    <i r="10">
      <x v="2"/>
      <x v="36"/>
    </i>
    <i r="10">
      <x v="3"/>
      <x v="29"/>
    </i>
    <i r="10">
      <x v="4"/>
      <x v="44"/>
    </i>
    <i r="8">
      <x v="11"/>
      <x v="25"/>
      <x v="1"/>
      <x v="18"/>
    </i>
    <i r="10">
      <x v="2"/>
      <x v="84"/>
    </i>
    <i r="10">
      <x v="3"/>
      <x v="72"/>
    </i>
    <i r="10">
      <x v="4"/>
      <x v="44"/>
    </i>
    <i r="10">
      <x v="5"/>
      <x v="119"/>
    </i>
    <i r="10">
      <x v="6"/>
      <x v="36"/>
    </i>
    <i r="8">
      <x v="12"/>
      <x v="30"/>
      <x v="1"/>
      <x v="92"/>
    </i>
    <i r="10">
      <x v="2"/>
      <x v="27"/>
    </i>
    <i r="10">
      <x v="3"/>
      <x v="44"/>
    </i>
    <i r="10">
      <x v="4"/>
      <x v="36"/>
    </i>
    <i r="8">
      <x v="13"/>
      <x v="13"/>
      <x v="1"/>
      <x v="26"/>
    </i>
    <i r="10">
      <x v="2"/>
      <x v="109"/>
    </i>
    <i r="10">
      <x v="3"/>
      <x v="36"/>
    </i>
    <i r="10">
      <x v="4"/>
      <x v="29"/>
    </i>
    <i r="10">
      <x v="5"/>
      <x v="114"/>
    </i>
    <i r="10">
      <x v="6"/>
      <x v="83"/>
    </i>
    <i r="10">
      <x v="7"/>
      <x v="44"/>
    </i>
    <i r="8">
      <x v="14"/>
      <x v="20"/>
      <x v="1"/>
      <x v="77"/>
    </i>
    <i r="10">
      <x v="2"/>
      <x v="109"/>
    </i>
    <i r="10">
      <x v="3"/>
      <x v="96"/>
    </i>
    <i r="10">
      <x v="4"/>
      <x v="36"/>
    </i>
    <i r="10">
      <x v="5"/>
      <x v="27"/>
    </i>
    <i r="10">
      <x v="6"/>
      <x v="44"/>
    </i>
    <i r="8">
      <x v="15"/>
      <x v="15"/>
      <x v="1"/>
      <x v="36"/>
    </i>
    <i r="10">
      <x v="2"/>
      <x v="44"/>
    </i>
    <i r="10">
      <x v="3"/>
      <x v="22"/>
    </i>
    <i r="10">
      <x v="4"/>
      <x v="96"/>
    </i>
    <i r="10">
      <x v="5"/>
      <x v="36"/>
    </i>
    <i r="10">
      <x v="6"/>
      <x v="96"/>
    </i>
    <i r="10">
      <x v="7"/>
      <x v="109"/>
    </i>
    <i r="10">
      <x v="8"/>
      <x v="44"/>
    </i>
    <i r="10">
      <x v="9"/>
      <x v="22"/>
    </i>
    <i r="8">
      <x v="16"/>
      <x v="37"/>
      <x v="1"/>
      <x v="36"/>
    </i>
    <i r="10">
      <x v="2"/>
      <x v="44"/>
    </i>
    <i r="10">
      <x v="3"/>
      <x v="27"/>
    </i>
    <i r="8">
      <x v="17"/>
      <x v="11"/>
      <x v="1"/>
      <x v="24"/>
    </i>
    <i r="10">
      <x v="2"/>
      <x v="44"/>
    </i>
    <i r="10">
      <x v="3"/>
      <x v="109"/>
    </i>
    <i r="10">
      <x v="4"/>
      <x v="36"/>
    </i>
    <i r="8">
      <x v="18"/>
      <x v="17"/>
      <x v="1"/>
      <x v="36"/>
    </i>
    <i r="10">
      <x v="2"/>
      <x v="44"/>
    </i>
    <i r="10">
      <x v="3"/>
      <x v="25"/>
    </i>
    <i r="8">
      <x v="19"/>
      <x v="16"/>
      <x v="1"/>
      <x v="25"/>
    </i>
    <i r="10">
      <x v="2"/>
      <x v="36"/>
    </i>
    <i r="10">
      <x v="3"/>
      <x v="44"/>
    </i>
    <i r="8">
      <x v="20"/>
      <x v="8"/>
      <x v="1"/>
      <x v="44"/>
    </i>
    <i r="10">
      <x v="2"/>
      <x v="36"/>
    </i>
    <i r="6">
      <x v="4"/>
      <x v="9"/>
      <x/>
      <x v="1"/>
      <x/>
      <x v="1"/>
    </i>
    <i r="4">
      <x v="4"/>
      <x v="93"/>
      <x v="1"/>
      <x v="7"/>
      <x v="4"/>
      <x v="27"/>
      <x v="1"/>
      <x v="12"/>
    </i>
    <i r="8">
      <x v="5"/>
      <x v="18"/>
      <x v="1"/>
      <x v="33"/>
    </i>
    <i r="8">
      <x v="11"/>
      <x v="25"/>
      <x v="1"/>
      <x v="113"/>
    </i>
    <i r="8">
      <x v="14"/>
      <x v="20"/>
      <x v="1"/>
      <x v="10"/>
    </i>
    <i r="8">
      <x v="17"/>
      <x v="11"/>
      <x v="1"/>
      <x v="107"/>
    </i>
    <i r="4">
      <x v="5"/>
      <x v="35"/>
      <x v="1"/>
      <x v="7"/>
      <x v="1"/>
      <x v="32"/>
      <x v="1"/>
      <x v="121"/>
    </i>
    <i r="8">
      <x v="2"/>
      <x v="6"/>
      <x v="1"/>
      <x v="123"/>
    </i>
    <i r="8">
      <x v="4"/>
      <x v="27"/>
      <x v="1"/>
      <x v="97"/>
    </i>
    <i r="10">
      <x v="2"/>
      <x v="81"/>
    </i>
    <i r="8">
      <x v="6"/>
      <x v="33"/>
      <x v="1"/>
      <x v="32"/>
    </i>
    <i r="8">
      <x v="7"/>
      <x v="10"/>
      <x v="1"/>
      <x v="101"/>
    </i>
    <i r="8">
      <x v="9"/>
      <x v="2"/>
      <x v="1"/>
      <x v="120"/>
    </i>
    <i r="10">
      <x v="2"/>
      <x v="6"/>
    </i>
    <i r="8">
      <x v="12"/>
      <x v="30"/>
      <x v="1"/>
      <x v="11"/>
    </i>
    <i r="8">
      <x v="13"/>
      <x v="13"/>
      <x v="1"/>
      <x v="34"/>
    </i>
    <i r="8">
      <x v="18"/>
      <x v="17"/>
      <x v="1"/>
      <x v="107"/>
    </i>
    <i r="4">
      <x v="7"/>
      <x v="84"/>
      <x v="1"/>
      <x v="7"/>
      <x v="20"/>
      <x v="8"/>
      <x v="1"/>
      <x v="68"/>
    </i>
    <i r="10">
      <x v="2"/>
      <x v="27"/>
    </i>
    <i r="2">
      <x v="3"/>
      <x v="4"/>
      <x v="1"/>
      <x v="104"/>
      <x v="5"/>
      <x v="8"/>
      <x v="4"/>
      <x v="27"/>
      <x v="1"/>
      <x v="28"/>
    </i>
    <i r="4">
      <x v="14"/>
      <x v="9"/>
      <x/>
      <x v="2"/>
      <x v="23"/>
      <x v="38"/>
      <x v="1"/>
      <x v="79"/>
    </i>
    <i t="default" r="1">
      <x v="25"/>
    </i>
    <i t="default">
      <x v="32"/>
    </i>
    <i>
      <x v="33"/>
      <x v="41"/>
      <x v="2"/>
      <x v="3"/>
      <x v="9"/>
      <x v="47"/>
      <x/>
      <x v="2"/>
      <x/>
      <x v="1"/>
      <x/>
      <x v="1"/>
    </i>
    <i r="8">
      <x v="1"/>
      <x v="21"/>
      <x/>
      <x v="1"/>
    </i>
    <i t="default" r="1">
      <x v="41"/>
    </i>
    <i t="default">
      <x v="33"/>
    </i>
    <i>
      <x v="34"/>
      <x v="44"/>
      <x/>
      <x v="3"/>
      <x v="1"/>
      <x v="5"/>
      <x/>
      <x v="2"/>
      <x/>
      <x v="1"/>
      <x/>
      <x v="1"/>
    </i>
    <i r="2">
      <x v="1"/>
      <x v="3"/>
      <x v="1"/>
      <x v="5"/>
      <x/>
      <x v="2"/>
      <x/>
      <x v="1"/>
      <x/>
      <x v="1"/>
    </i>
    <i r="8">
      <x v="1"/>
      <x v="21"/>
      <x/>
      <x v="1"/>
    </i>
    <i r="8">
      <x v="2"/>
      <x v="31"/>
      <x/>
      <x v="1"/>
    </i>
    <i r="8">
      <x v="3"/>
      <x v="7"/>
      <x v="1"/>
      <x v="78"/>
    </i>
    <i r="8">
      <x v="6"/>
      <x v="27"/>
      <x v="1"/>
      <x v="78"/>
    </i>
    <i r="8">
      <x v="7"/>
      <x v="28"/>
      <x v="1"/>
      <x v="78"/>
    </i>
    <i r="8">
      <x v="12"/>
      <x v="30"/>
      <x v="1"/>
      <x v="87"/>
    </i>
    <i r="4">
      <x v="48"/>
      <x v="23"/>
      <x/>
      <x v="2"/>
      <x/>
      <x v="1"/>
      <x/>
      <x v="1"/>
    </i>
    <i r="2">
      <x v="3"/>
      <x v="3"/>
      <x v="1"/>
      <x v="5"/>
      <x/>
      <x v="2"/>
      <x v="3"/>
      <x v="7"/>
      <x v="2"/>
      <x v="8"/>
    </i>
    <i r="8">
      <x v="6"/>
      <x v="27"/>
      <x v="2"/>
      <x v="8"/>
    </i>
    <i r="8">
      <x v="7"/>
      <x v="28"/>
      <x v="2"/>
      <x v="8"/>
    </i>
    <i r="8">
      <x v="12"/>
      <x v="30"/>
      <x v="2"/>
      <x v="8"/>
    </i>
    <i t="default" r="1">
      <x v="44"/>
    </i>
    <i t="default">
      <x v="34"/>
    </i>
    <i>
      <x v="35"/>
      <x v="36"/>
      <x/>
      <x/>
      <x v="1"/>
      <x v="5"/>
      <x/>
      <x v="1"/>
      <x/>
      <x/>
      <x/>
      <x v="1"/>
    </i>
    <i r="4">
      <x v="2"/>
      <x v="10"/>
      <x/>
      <x v="2"/>
      <x/>
      <x v="1"/>
      <x v="1"/>
      <x v="73"/>
    </i>
    <i r="10">
      <x v="2"/>
      <x v="13"/>
    </i>
    <i r="10">
      <x v="3"/>
      <x v="3"/>
    </i>
    <i r="4">
      <x v="13"/>
      <x v="19"/>
      <x/>
      <x v="2"/>
      <x/>
      <x v="1"/>
      <x v="1"/>
      <x v="112"/>
    </i>
    <i r="10">
      <x v="2"/>
      <x v="49"/>
    </i>
    <i r="4">
      <x v="14"/>
      <x v="65"/>
      <x/>
      <x v="2"/>
      <x/>
      <x v="1"/>
      <x/>
      <x v="1"/>
    </i>
    <i r="4">
      <x v="28"/>
      <x v="79"/>
      <x/>
      <x v="2"/>
      <x/>
      <x v="1"/>
      <x/>
      <x v="1"/>
    </i>
    <i r="4">
      <x v="29"/>
      <x v="67"/>
      <x/>
      <x v="2"/>
      <x/>
      <x v="1"/>
      <x/>
      <x v="1"/>
    </i>
    <i r="4">
      <x v="30"/>
      <x v="80"/>
      <x/>
      <x v="2"/>
      <x/>
      <x v="1"/>
      <x/>
      <x v="1"/>
    </i>
    <i r="4">
      <x v="31"/>
      <x v="66"/>
      <x/>
      <x v="2"/>
      <x/>
      <x v="1"/>
      <x/>
      <x v="1"/>
    </i>
    <i r="4">
      <x v="32"/>
      <x v="75"/>
      <x/>
      <x v="2"/>
      <x/>
      <x v="1"/>
      <x/>
      <x v="1"/>
    </i>
    <i r="4">
      <x v="33"/>
      <x v="76"/>
      <x/>
      <x v="2"/>
      <x/>
      <x v="1"/>
      <x/>
      <x v="1"/>
    </i>
    <i r="4">
      <x v="34"/>
      <x v="77"/>
      <x/>
      <x v="2"/>
      <x/>
      <x v="1"/>
      <x/>
      <x v="1"/>
    </i>
    <i r="4">
      <x v="35"/>
      <x v="72"/>
      <x/>
      <x v="2"/>
      <x/>
      <x v="1"/>
      <x/>
      <x v="1"/>
    </i>
    <i r="4">
      <x v="36"/>
      <x v="74"/>
      <x/>
      <x v="2"/>
      <x/>
      <x v="1"/>
      <x/>
      <x v="1"/>
    </i>
    <i r="4">
      <x v="37"/>
      <x v="71"/>
      <x/>
      <x v="2"/>
      <x/>
      <x v="1"/>
      <x/>
      <x v="1"/>
    </i>
    <i r="4">
      <x v="38"/>
      <x v="68"/>
      <x/>
      <x v="2"/>
      <x/>
      <x v="1"/>
      <x/>
      <x v="1"/>
    </i>
    <i r="4">
      <x v="39"/>
      <x v="78"/>
      <x/>
      <x v="2"/>
      <x/>
      <x v="1"/>
      <x/>
      <x v="1"/>
    </i>
    <i r="4">
      <x v="40"/>
      <x v="69"/>
      <x/>
      <x v="2"/>
      <x/>
      <x v="1"/>
      <x/>
      <x v="1"/>
    </i>
    <i r="4">
      <x v="41"/>
      <x v="73"/>
      <x/>
      <x v="2"/>
      <x/>
      <x v="1"/>
      <x/>
      <x v="1"/>
    </i>
    <i r="4">
      <x v="42"/>
      <x v="18"/>
      <x/>
      <x v="2"/>
      <x/>
      <x v="1"/>
      <x/>
      <x v="1"/>
    </i>
    <i r="4">
      <x v="43"/>
      <x v="17"/>
      <x/>
      <x v="2"/>
      <x/>
      <x v="1"/>
      <x/>
      <x v="1"/>
    </i>
    <i r="4">
      <x v="44"/>
      <x v="70"/>
      <x/>
      <x v="2"/>
      <x/>
      <x v="1"/>
      <x/>
      <x v="1"/>
    </i>
    <i r="4">
      <x v="45"/>
      <x v="16"/>
      <x/>
      <x v="2"/>
      <x/>
      <x v="1"/>
      <x/>
      <x v="1"/>
    </i>
    <i r="4">
      <x v="46"/>
      <x v="14"/>
      <x/>
      <x v="2"/>
      <x/>
      <x v="1"/>
      <x/>
      <x v="1"/>
    </i>
    <i r="4">
      <x v="47"/>
      <x v="15"/>
      <x/>
      <x v="2"/>
      <x/>
      <x v="1"/>
      <x/>
      <x v="1"/>
    </i>
    <i r="4">
      <x v="50"/>
      <x v="81"/>
      <x/>
      <x/>
      <x/>
      <x v="39"/>
      <x/>
      <x v="124"/>
    </i>
    <i r="3">
      <x v="3"/>
      <x v="5"/>
      <x v="36"/>
      <x/>
      <x v="2"/>
      <x/>
      <x v="1"/>
      <x v="1"/>
      <x v="112"/>
    </i>
    <i r="10">
      <x v="2"/>
      <x v="49"/>
    </i>
    <i r="4">
      <x v="6"/>
      <x v="20"/>
      <x/>
      <x v="2"/>
      <x/>
      <x v="1"/>
      <x/>
      <x v="1"/>
    </i>
    <i r="3">
      <x v="5"/>
      <x/>
      <x v="5"/>
      <x/>
      <x v="2"/>
      <x/>
      <x v="1"/>
      <x/>
      <x v="1"/>
    </i>
    <i r="2">
      <x v="3"/>
      <x/>
      <x v="2"/>
      <x v="10"/>
      <x/>
      <x v="2"/>
      <x/>
      <x v="1"/>
      <x v="4"/>
      <x v="85"/>
    </i>
    <i r="4">
      <x v="50"/>
      <x v="81"/>
      <x/>
      <x/>
      <x/>
      <x v="39"/>
      <x/>
      <x v="124"/>
    </i>
    <i r="3">
      <x v="5"/>
      <x/>
      <x v="5"/>
      <x/>
      <x v="2"/>
      <x/>
      <x v="1"/>
      <x/>
      <x v="1"/>
    </i>
    <i t="default" r="1">
      <x v="36"/>
    </i>
    <i t="default">
      <x v="35"/>
    </i>
    <i>
      <x v="36"/>
      <x v="40"/>
      <x/>
      <x v="1"/>
      <x v="1"/>
      <x v="5"/>
      <x/>
      <x v="2"/>
      <x/>
      <x v="1"/>
      <x/>
      <x v="1"/>
    </i>
    <i r="3">
      <x v="5"/>
      <x/>
      <x v="11"/>
      <x/>
      <x v="2"/>
      <x/>
      <x v="1"/>
      <x/>
      <x v="1"/>
    </i>
    <i t="default" r="1">
      <x v="40"/>
    </i>
    <i t="default">
      <x v="36"/>
    </i>
    <i>
      <x v="37"/>
      <x v="1"/>
      <x/>
      <x/>
      <x v="1"/>
      <x v="5"/>
      <x/>
      <x v="2"/>
      <x/>
      <x v="1"/>
      <x/>
      <x v="1"/>
    </i>
    <i r="2">
      <x v="1"/>
      <x/>
      <x v="1"/>
      <x v="5"/>
      <x/>
      <x v="2"/>
      <x/>
      <x v="1"/>
      <x/>
      <x v="1"/>
    </i>
    <i r="8">
      <x v="1"/>
      <x v="21"/>
      <x/>
      <x v="1"/>
    </i>
    <i r="8">
      <x v="2"/>
      <x v="24"/>
      <x v="1"/>
      <x v="75"/>
    </i>
    <i t="default" r="1">
      <x v="1"/>
    </i>
    <i t="default">
      <x v="37"/>
    </i>
    <i>
      <x v="38"/>
      <x v="7"/>
      <x/>
      <x v="4"/>
      <x v="1"/>
      <x v="5"/>
      <x/>
      <x v="2"/>
      <x/>
      <x v="1"/>
      <x/>
      <x v="1"/>
    </i>
    <i r="8">
      <x v="1"/>
      <x v="21"/>
      <x/>
      <x v="1"/>
    </i>
    <i r="4">
      <x v="13"/>
      <x v="30"/>
      <x/>
      <x v="2"/>
      <x/>
      <x v="1"/>
      <x/>
      <x v="1"/>
    </i>
    <i r="8">
      <x v="1"/>
      <x v="21"/>
      <x/>
      <x v="1"/>
    </i>
    <i r="4">
      <x v="14"/>
      <x v="32"/>
      <x/>
      <x v="2"/>
      <x/>
      <x v="1"/>
      <x/>
      <x v="1"/>
    </i>
    <i r="8">
      <x v="1"/>
      <x v="21"/>
      <x/>
      <x v="1"/>
    </i>
    <i r="4">
      <x v="15"/>
      <x v="33"/>
      <x/>
      <x v="2"/>
      <x/>
      <x v="1"/>
      <x/>
      <x v="1"/>
    </i>
    <i r="8">
      <x v="1"/>
      <x v="21"/>
      <x/>
      <x v="1"/>
    </i>
    <i r="4">
      <x v="16"/>
      <x v="34"/>
      <x/>
      <x v="2"/>
      <x/>
      <x v="1"/>
      <x/>
      <x v="1"/>
    </i>
    <i r="8">
      <x v="1"/>
      <x v="21"/>
      <x/>
      <x v="1"/>
    </i>
    <i r="4">
      <x v="18"/>
      <x v="31"/>
      <x/>
      <x v="2"/>
      <x/>
      <x v="1"/>
      <x v="1"/>
      <x v="52"/>
    </i>
    <i r="10">
      <x v="2"/>
      <x v="111"/>
    </i>
    <i r="10">
      <x v="3"/>
      <x v="4"/>
    </i>
    <i r="10">
      <x v="4"/>
      <x v="5"/>
    </i>
    <i r="8">
      <x v="1"/>
      <x v="21"/>
      <x v="1"/>
      <x v="52"/>
    </i>
    <i r="10">
      <x v="2"/>
      <x v="111"/>
    </i>
    <i r="10">
      <x v="3"/>
      <x v="4"/>
    </i>
    <i r="10">
      <x v="4"/>
      <x v="5"/>
    </i>
    <i r="4">
      <x v="19"/>
      <x v="98"/>
      <x/>
      <x v="2"/>
      <x/>
      <x v="1"/>
      <x/>
      <x v="1"/>
    </i>
    <i r="2">
      <x v="2"/>
      <x v="4"/>
      <x v="1"/>
      <x v="5"/>
      <x/>
      <x v="2"/>
      <x/>
      <x v="1"/>
      <x/>
      <x v="1"/>
    </i>
    <i r="8">
      <x v="1"/>
      <x v="21"/>
      <x/>
      <x v="1"/>
    </i>
    <i r="4">
      <x v="13"/>
      <x v="30"/>
      <x/>
      <x v="2"/>
      <x/>
      <x v="1"/>
      <x/>
      <x v="1"/>
    </i>
    <i r="4">
      <x v="14"/>
      <x v="32"/>
      <x/>
      <x v="2"/>
      <x/>
      <x v="1"/>
      <x/>
      <x v="1"/>
    </i>
    <i r="4">
      <x v="15"/>
      <x v="33"/>
      <x/>
      <x v="2"/>
      <x/>
      <x v="1"/>
      <x/>
      <x v="1"/>
    </i>
    <i r="8">
      <x v="1"/>
      <x v="21"/>
      <x/>
      <x v="1"/>
    </i>
    <i r="4">
      <x v="16"/>
      <x v="34"/>
      <x/>
      <x v="2"/>
      <x/>
      <x v="1"/>
      <x/>
      <x v="1"/>
    </i>
    <i r="4">
      <x v="18"/>
      <x v="31"/>
      <x/>
      <x v="2"/>
      <x/>
      <x v="1"/>
      <x v="1"/>
      <x v="52"/>
    </i>
    <i r="10">
      <x v="2"/>
      <x v="111"/>
    </i>
    <i r="10">
      <x v="3"/>
      <x v="4"/>
    </i>
    <i r="10">
      <x v="4"/>
      <x v="5"/>
    </i>
    <i r="4">
      <x v="19"/>
      <x v="98"/>
      <x/>
      <x v="2"/>
      <x/>
      <x v="1"/>
      <x/>
      <x v="1"/>
    </i>
    <i r="2">
      <x v="3"/>
      <x v="4"/>
      <x v="20"/>
      <x v="55"/>
      <x/>
      <x v="2"/>
      <x/>
      <x v="1"/>
      <x/>
      <x v="1"/>
    </i>
    <i r="4">
      <x v="21"/>
      <x v="53"/>
      <x/>
      <x v="2"/>
      <x/>
      <x v="1"/>
      <x/>
      <x v="1"/>
    </i>
    <i r="4">
      <x v="22"/>
      <x v="58"/>
      <x/>
      <x v="2"/>
      <x/>
      <x v="1"/>
      <x/>
      <x v="1"/>
    </i>
    <i r="4">
      <x v="23"/>
      <x v="59"/>
      <x/>
      <x v="2"/>
      <x v="1"/>
      <x v="21"/>
      <x/>
      <x v="1"/>
    </i>
    <i r="8">
      <x v="4"/>
      <x v="14"/>
      <x v="1"/>
      <x v="75"/>
    </i>
    <i r="4">
      <x v="24"/>
      <x v="60"/>
      <x/>
      <x v="2"/>
      <x/>
      <x v="1"/>
      <x/>
      <x v="1"/>
    </i>
    <i r="4">
      <x v="25"/>
      <x v="64"/>
      <x/>
      <x v="2"/>
      <x/>
      <x v="1"/>
      <x/>
      <x v="1"/>
    </i>
    <i r="4">
      <x v="26"/>
      <x v="54"/>
      <x/>
      <x v="2"/>
      <x v="1"/>
      <x v="21"/>
      <x/>
      <x v="1"/>
    </i>
    <i r="2">
      <x v="4"/>
      <x v="4"/>
      <x v="15"/>
      <x v="33"/>
      <x/>
      <x v="2"/>
      <x/>
      <x v="1"/>
      <x/>
      <x v="1"/>
    </i>
    <i t="default" r="1">
      <x v="7"/>
    </i>
    <i t="default">
      <x v="38"/>
    </i>
    <i>
      <x v="39"/>
      <x v="35"/>
      <x/>
      <x/>
      <x v="1"/>
      <x v="5"/>
      <x/>
      <x v="2"/>
      <x/>
      <x v="1"/>
      <x/>
      <x v="1"/>
    </i>
    <i r="8">
      <x v="1"/>
      <x v="21"/>
      <x/>
      <x v="1"/>
    </i>
    <i r="4">
      <x v="48"/>
      <x v="23"/>
      <x/>
      <x v="2"/>
      <x/>
      <x v="1"/>
      <x/>
      <x v="1"/>
    </i>
    <i r="8">
      <x v="1"/>
      <x v="21"/>
      <x/>
      <x v="1"/>
    </i>
    <i r="2">
      <x v="3"/>
      <x/>
      <x v="13"/>
      <x v="56"/>
      <x/>
      <x v="2"/>
      <x/>
      <x v="1"/>
      <x/>
      <x v="1"/>
    </i>
    <i t="default" r="1">
      <x v="35"/>
    </i>
    <i t="default">
      <x v="39"/>
    </i>
    <i>
      <x v="40"/>
      <x v="4"/>
      <x/>
      <x/>
      <x v="1"/>
      <x v="5"/>
      <x/>
      <x v="2"/>
      <x/>
      <x v="1"/>
      <x/>
      <x v="1"/>
    </i>
    <i r="8">
      <x v="1"/>
      <x v="21"/>
      <x/>
      <x v="1"/>
    </i>
    <i t="default" r="1">
      <x v="4"/>
    </i>
    <i t="default">
      <x v="40"/>
    </i>
    <i>
      <x v="41"/>
      <x v="11"/>
      <x/>
      <x/>
      <x v="1"/>
      <x v="5"/>
      <x/>
      <x v="2"/>
      <x/>
      <x v="1"/>
      <x/>
      <x v="1"/>
    </i>
    <i r="8">
      <x v="1"/>
      <x v="21"/>
      <x/>
      <x v="1"/>
    </i>
    <i t="default" r="1">
      <x v="11"/>
    </i>
    <i t="default">
      <x v="41"/>
    </i>
    <i>
      <x v="42"/>
      <x v="10"/>
      <x/>
      <x/>
      <x v="1"/>
      <x v="5"/>
      <x/>
      <x v="2"/>
      <x/>
      <x v="1"/>
      <x/>
      <x v="1"/>
    </i>
    <i r="8">
      <x v="1"/>
      <x v="21"/>
      <x/>
      <x v="1"/>
    </i>
    <i r="8">
      <x v="2"/>
      <x v="24"/>
      <x v="1"/>
      <x v="1"/>
    </i>
    <i t="default" r="1">
      <x v="10"/>
    </i>
    <i t="default">
      <x v="42"/>
    </i>
    <i>
      <x v="43"/>
      <x v="2"/>
      <x/>
      <x v="4"/>
      <x v="17"/>
      <x v="103"/>
      <x/>
      <x v="2"/>
      <x/>
      <x v="1"/>
      <x/>
      <x v="1"/>
    </i>
    <i r="3">
      <x v="5"/>
      <x v="17"/>
      <x v="103"/>
      <x/>
      <x v="10"/>
      <x/>
      <x v="39"/>
      <x/>
      <x v="124"/>
    </i>
    <i r="2">
      <x v="1"/>
      <x v="4"/>
      <x v="1"/>
      <x v="5"/>
      <x/>
      <x v="2"/>
      <x/>
      <x v="1"/>
      <x/>
      <x v="1"/>
    </i>
    <i r="8">
      <x v="1"/>
      <x v="21"/>
      <x/>
      <x v="1"/>
    </i>
    <i r="4">
      <x v="17"/>
      <x v="103"/>
      <x/>
      <x v="2"/>
      <x/>
      <x v="1"/>
      <x/>
      <x v="1"/>
    </i>
    <i r="2">
      <x v="4"/>
      <x v="5"/>
      <x v="17"/>
      <x v="103"/>
      <x/>
      <x v="10"/>
      <x/>
      <x v="39"/>
      <x/>
      <x v="124"/>
    </i>
    <i t="default" r="1">
      <x v="2"/>
    </i>
    <i t="default">
      <x v="43"/>
    </i>
    <i>
      <x v="44"/>
      <x v="3"/>
      <x v="1"/>
      <x v="4"/>
      <x v="1"/>
      <x v="5"/>
      <x/>
      <x v="2"/>
      <x/>
      <x v="1"/>
      <x/>
      <x v="1"/>
    </i>
    <i r="8">
      <x v="1"/>
      <x v="21"/>
      <x/>
      <x v="1"/>
    </i>
    <i r="8">
      <x v="2"/>
      <x v="35"/>
      <x/>
      <x v="1"/>
    </i>
    <i r="2">
      <x v="4"/>
      <x v="4"/>
      <x v="1"/>
      <x v="5"/>
      <x/>
      <x v="2"/>
      <x/>
      <x v="1"/>
      <x/>
      <x v="1"/>
    </i>
    <i t="default" r="1">
      <x v="3"/>
    </i>
    <i t="default">
      <x v="44"/>
    </i>
    <i t="grand">
      <x/>
    </i>
  </rowItems>
  <colItems count="1">
    <i/>
  </colItems>
  <formats count="187">
    <format dxfId="388">
      <pivotArea type="origin" dataOnly="0" labelOnly="1" outline="0" fieldPosition="0"/>
    </format>
    <format dxfId="387">
      <pivotArea field="1" type="button" dataOnly="0" labelOnly="1" outline="0" axis="axisRow" fieldPosition="0"/>
    </format>
    <format dxfId="386">
      <pivotArea dataOnly="0" labelOnly="1" outline="0" fieldPosition="0">
        <references count="1">
          <reference field="1" count="1">
            <x v="0"/>
          </reference>
        </references>
      </pivotArea>
    </format>
    <format dxfId="385">
      <pivotArea dataOnly="0" labelOnly="1" outline="0" fieldPosition="0">
        <references count="1">
          <reference field="1" count="1" defaultSubtotal="1">
            <x v="0"/>
          </reference>
        </references>
      </pivotArea>
    </format>
    <format dxfId="384">
      <pivotArea dataOnly="0" labelOnly="1" outline="0" fieldPosition="0">
        <references count="1">
          <reference field="1" count="1">
            <x v="1"/>
          </reference>
        </references>
      </pivotArea>
    </format>
    <format dxfId="383">
      <pivotArea dataOnly="0" labelOnly="1" outline="0" fieldPosition="0">
        <references count="1">
          <reference field="1" count="1" defaultSubtotal="1">
            <x v="1"/>
          </reference>
        </references>
      </pivotArea>
    </format>
    <format dxfId="382">
      <pivotArea dataOnly="0" labelOnly="1" outline="0" fieldPosition="0">
        <references count="1">
          <reference field="1" count="1">
            <x v="2"/>
          </reference>
        </references>
      </pivotArea>
    </format>
    <format dxfId="381">
      <pivotArea dataOnly="0" labelOnly="1" outline="0" fieldPosition="0">
        <references count="1">
          <reference field="1" count="1" defaultSubtotal="1">
            <x v="2"/>
          </reference>
        </references>
      </pivotArea>
    </format>
    <format dxfId="380">
      <pivotArea dataOnly="0" labelOnly="1" outline="0" fieldPosition="0">
        <references count="1">
          <reference field="1" count="1">
            <x v="3"/>
          </reference>
        </references>
      </pivotArea>
    </format>
    <format dxfId="379">
      <pivotArea dataOnly="0" labelOnly="1" outline="0" fieldPosition="0">
        <references count="1">
          <reference field="1" count="1" defaultSubtotal="1">
            <x v="3"/>
          </reference>
        </references>
      </pivotArea>
    </format>
    <format dxfId="378">
      <pivotArea dataOnly="0" labelOnly="1" outline="0" fieldPosition="0">
        <references count="1">
          <reference field="1" count="1">
            <x v="4"/>
          </reference>
        </references>
      </pivotArea>
    </format>
    <format dxfId="377">
      <pivotArea dataOnly="0" labelOnly="1" outline="0" fieldPosition="0">
        <references count="1">
          <reference field="1" count="1" defaultSubtotal="1">
            <x v="4"/>
          </reference>
        </references>
      </pivotArea>
    </format>
    <format dxfId="376">
      <pivotArea dataOnly="0" labelOnly="1" outline="0" fieldPosition="0">
        <references count="1">
          <reference field="1" count="1">
            <x v="5"/>
          </reference>
        </references>
      </pivotArea>
    </format>
    <format dxfId="375">
      <pivotArea dataOnly="0" labelOnly="1" outline="0" fieldPosition="0">
        <references count="1">
          <reference field="1" count="1" defaultSubtotal="1">
            <x v="5"/>
          </reference>
        </references>
      </pivotArea>
    </format>
    <format dxfId="374">
      <pivotArea dataOnly="0" labelOnly="1" outline="0" fieldPosition="0">
        <references count="1">
          <reference field="1" count="1">
            <x v="6"/>
          </reference>
        </references>
      </pivotArea>
    </format>
    <format dxfId="373">
      <pivotArea dataOnly="0" labelOnly="1" outline="0" fieldPosition="0">
        <references count="1">
          <reference field="1" count="1" defaultSubtotal="1">
            <x v="6"/>
          </reference>
        </references>
      </pivotArea>
    </format>
    <format dxfId="372">
      <pivotArea dataOnly="0" labelOnly="1" outline="0" fieldPosition="0">
        <references count="1">
          <reference field="1" count="1">
            <x v="7"/>
          </reference>
        </references>
      </pivotArea>
    </format>
    <format dxfId="371">
      <pivotArea dataOnly="0" labelOnly="1" outline="0" fieldPosition="0">
        <references count="1">
          <reference field="1" count="1" defaultSubtotal="1">
            <x v="7"/>
          </reference>
        </references>
      </pivotArea>
    </format>
    <format dxfId="370">
      <pivotArea dataOnly="0" labelOnly="1" outline="0" fieldPosition="0">
        <references count="1">
          <reference field="1" count="1">
            <x v="8"/>
          </reference>
        </references>
      </pivotArea>
    </format>
    <format dxfId="369">
      <pivotArea dataOnly="0" labelOnly="1" outline="0" fieldPosition="0">
        <references count="1">
          <reference field="1" count="1" defaultSubtotal="1">
            <x v="8"/>
          </reference>
        </references>
      </pivotArea>
    </format>
    <format dxfId="368">
      <pivotArea dataOnly="0" labelOnly="1" outline="0" fieldPosition="0">
        <references count="1">
          <reference field="1" count="1">
            <x v="9"/>
          </reference>
        </references>
      </pivotArea>
    </format>
    <format dxfId="367">
      <pivotArea dataOnly="0" labelOnly="1" outline="0" fieldPosition="0">
        <references count="1">
          <reference field="1" count="1" defaultSubtotal="1">
            <x v="9"/>
          </reference>
        </references>
      </pivotArea>
    </format>
    <format dxfId="366">
      <pivotArea dataOnly="0" labelOnly="1" outline="0" fieldPosition="0">
        <references count="1">
          <reference field="1" count="1">
            <x v="10"/>
          </reference>
        </references>
      </pivotArea>
    </format>
    <format dxfId="365">
      <pivotArea dataOnly="0" labelOnly="1" outline="0" fieldPosition="0">
        <references count="1">
          <reference field="1" count="1" defaultSubtotal="1">
            <x v="10"/>
          </reference>
        </references>
      </pivotArea>
    </format>
    <format dxfId="364">
      <pivotArea dataOnly="0" labelOnly="1" outline="0" fieldPosition="0">
        <references count="1">
          <reference field="1" count="1">
            <x v="11"/>
          </reference>
        </references>
      </pivotArea>
    </format>
    <format dxfId="363">
      <pivotArea dataOnly="0" labelOnly="1" outline="0" fieldPosition="0">
        <references count="1">
          <reference field="1" count="1" defaultSubtotal="1">
            <x v="11"/>
          </reference>
        </references>
      </pivotArea>
    </format>
    <format dxfId="362">
      <pivotArea dataOnly="0" labelOnly="1" outline="0" fieldPosition="0">
        <references count="1">
          <reference field="1" count="1">
            <x v="12"/>
          </reference>
        </references>
      </pivotArea>
    </format>
    <format dxfId="361">
      <pivotArea dataOnly="0" labelOnly="1" outline="0" fieldPosition="0">
        <references count="1">
          <reference field="1" count="1" defaultSubtotal="1">
            <x v="12"/>
          </reference>
        </references>
      </pivotArea>
    </format>
    <format dxfId="360">
      <pivotArea dataOnly="0" labelOnly="1" outline="0" fieldPosition="0">
        <references count="1">
          <reference field="1" count="1">
            <x v="13"/>
          </reference>
        </references>
      </pivotArea>
    </format>
    <format dxfId="359">
      <pivotArea dataOnly="0" labelOnly="1" outline="0" fieldPosition="0">
        <references count="1">
          <reference field="1" count="1" defaultSubtotal="1">
            <x v="13"/>
          </reference>
        </references>
      </pivotArea>
    </format>
    <format dxfId="358">
      <pivotArea dataOnly="0" labelOnly="1" outline="0" fieldPosition="0">
        <references count="1">
          <reference field="1" count="1">
            <x v="14"/>
          </reference>
        </references>
      </pivotArea>
    </format>
    <format dxfId="357">
      <pivotArea dataOnly="0" labelOnly="1" outline="0" fieldPosition="0">
        <references count="1">
          <reference field="1" count="1" defaultSubtotal="1">
            <x v="14"/>
          </reference>
        </references>
      </pivotArea>
    </format>
    <format dxfId="356">
      <pivotArea dataOnly="0" labelOnly="1" outline="0" fieldPosition="0">
        <references count="1">
          <reference field="1" count="1">
            <x v="15"/>
          </reference>
        </references>
      </pivotArea>
    </format>
    <format dxfId="355">
      <pivotArea dataOnly="0" labelOnly="1" outline="0" fieldPosition="0">
        <references count="1">
          <reference field="1" count="1" defaultSubtotal="1">
            <x v="15"/>
          </reference>
        </references>
      </pivotArea>
    </format>
    <format dxfId="354">
      <pivotArea dataOnly="0" labelOnly="1" outline="0" fieldPosition="0">
        <references count="1">
          <reference field="1" count="1">
            <x v="16"/>
          </reference>
        </references>
      </pivotArea>
    </format>
    <format dxfId="353">
      <pivotArea dataOnly="0" labelOnly="1" outline="0" fieldPosition="0">
        <references count="1">
          <reference field="1" count="1" defaultSubtotal="1">
            <x v="16"/>
          </reference>
        </references>
      </pivotArea>
    </format>
    <format dxfId="352">
      <pivotArea dataOnly="0" labelOnly="1" outline="0" fieldPosition="0">
        <references count="1">
          <reference field="1" count="1">
            <x v="17"/>
          </reference>
        </references>
      </pivotArea>
    </format>
    <format dxfId="351">
      <pivotArea dataOnly="0" labelOnly="1" outline="0" fieldPosition="0">
        <references count="1">
          <reference field="1" count="1" defaultSubtotal="1">
            <x v="17"/>
          </reference>
        </references>
      </pivotArea>
    </format>
    <format dxfId="350">
      <pivotArea dataOnly="0" labelOnly="1" outline="0" fieldPosition="0">
        <references count="1">
          <reference field="1" count="1">
            <x v="18"/>
          </reference>
        </references>
      </pivotArea>
    </format>
    <format dxfId="349">
      <pivotArea dataOnly="0" labelOnly="1" outline="0" fieldPosition="0">
        <references count="1">
          <reference field="1" count="1" defaultSubtotal="1">
            <x v="18"/>
          </reference>
        </references>
      </pivotArea>
    </format>
    <format dxfId="348">
      <pivotArea dataOnly="0" labelOnly="1" outline="0" fieldPosition="0">
        <references count="1">
          <reference field="1" count="1">
            <x v="19"/>
          </reference>
        </references>
      </pivotArea>
    </format>
    <format dxfId="347">
      <pivotArea dataOnly="0" labelOnly="1" outline="0" fieldPosition="0">
        <references count="1">
          <reference field="1" count="1" defaultSubtotal="1">
            <x v="19"/>
          </reference>
        </references>
      </pivotArea>
    </format>
    <format dxfId="346">
      <pivotArea dataOnly="0" labelOnly="1" outline="0" fieldPosition="0">
        <references count="1">
          <reference field="1" count="1">
            <x v="20"/>
          </reference>
        </references>
      </pivotArea>
    </format>
    <format dxfId="345">
      <pivotArea dataOnly="0" labelOnly="1" outline="0" fieldPosition="0">
        <references count="1">
          <reference field="1" count="1" defaultSubtotal="1">
            <x v="20"/>
          </reference>
        </references>
      </pivotArea>
    </format>
    <format dxfId="344">
      <pivotArea dataOnly="0" labelOnly="1" outline="0" fieldPosition="0">
        <references count="1">
          <reference field="1" count="1">
            <x v="21"/>
          </reference>
        </references>
      </pivotArea>
    </format>
    <format dxfId="343">
      <pivotArea dataOnly="0" labelOnly="1" outline="0" fieldPosition="0">
        <references count="1">
          <reference field="1" count="1" defaultSubtotal="1">
            <x v="21"/>
          </reference>
        </references>
      </pivotArea>
    </format>
    <format dxfId="342">
      <pivotArea dataOnly="0" labelOnly="1" outline="0" fieldPosition="0">
        <references count="1">
          <reference field="1" count="1">
            <x v="22"/>
          </reference>
        </references>
      </pivotArea>
    </format>
    <format dxfId="341">
      <pivotArea dataOnly="0" labelOnly="1" outline="0" fieldPosition="0">
        <references count="1">
          <reference field="1" count="1" defaultSubtotal="1">
            <x v="22"/>
          </reference>
        </references>
      </pivotArea>
    </format>
    <format dxfId="340">
      <pivotArea dataOnly="0" labelOnly="1" outline="0" fieldPosition="0">
        <references count="1">
          <reference field="1" count="1">
            <x v="23"/>
          </reference>
        </references>
      </pivotArea>
    </format>
    <format dxfId="339">
      <pivotArea dataOnly="0" labelOnly="1" outline="0" fieldPosition="0">
        <references count="1">
          <reference field="1" count="1" defaultSubtotal="1">
            <x v="23"/>
          </reference>
        </references>
      </pivotArea>
    </format>
    <format dxfId="338">
      <pivotArea dataOnly="0" labelOnly="1" outline="0" fieldPosition="0">
        <references count="1">
          <reference field="1" count="1">
            <x v="24"/>
          </reference>
        </references>
      </pivotArea>
    </format>
    <format dxfId="337">
      <pivotArea dataOnly="0" labelOnly="1" outline="0" fieldPosition="0">
        <references count="1">
          <reference field="1" count="1" defaultSubtotal="1">
            <x v="24"/>
          </reference>
        </references>
      </pivotArea>
    </format>
    <format dxfId="336">
      <pivotArea dataOnly="0" labelOnly="1" outline="0" fieldPosition="0">
        <references count="1">
          <reference field="1" count="1">
            <x v="25"/>
          </reference>
        </references>
      </pivotArea>
    </format>
    <format dxfId="335">
      <pivotArea dataOnly="0" labelOnly="1" outline="0" fieldPosition="0">
        <references count="1">
          <reference field="1" count="1" defaultSubtotal="1">
            <x v="25"/>
          </reference>
        </references>
      </pivotArea>
    </format>
    <format dxfId="334">
      <pivotArea dataOnly="0" labelOnly="1" outline="0" fieldPosition="0">
        <references count="1">
          <reference field="1" count="1">
            <x v="26"/>
          </reference>
        </references>
      </pivotArea>
    </format>
    <format dxfId="333">
      <pivotArea dataOnly="0" labelOnly="1" outline="0" fieldPosition="0">
        <references count="1">
          <reference field="1" count="1" defaultSubtotal="1">
            <x v="26"/>
          </reference>
        </references>
      </pivotArea>
    </format>
    <format dxfId="332">
      <pivotArea dataOnly="0" labelOnly="1" outline="0" fieldPosition="0">
        <references count="1">
          <reference field="1" count="1">
            <x v="27"/>
          </reference>
        </references>
      </pivotArea>
    </format>
    <format dxfId="331">
      <pivotArea dataOnly="0" labelOnly="1" outline="0" fieldPosition="0">
        <references count="1">
          <reference field="1" count="1" defaultSubtotal="1">
            <x v="27"/>
          </reference>
        </references>
      </pivotArea>
    </format>
    <format dxfId="330">
      <pivotArea dataOnly="0" labelOnly="1" outline="0" fieldPosition="0">
        <references count="1">
          <reference field="1" count="1">
            <x v="28"/>
          </reference>
        </references>
      </pivotArea>
    </format>
    <format dxfId="329">
      <pivotArea dataOnly="0" labelOnly="1" outline="0" fieldPosition="0">
        <references count="1">
          <reference field="1" count="1" defaultSubtotal="1">
            <x v="28"/>
          </reference>
        </references>
      </pivotArea>
    </format>
    <format dxfId="328">
      <pivotArea dataOnly="0" labelOnly="1" outline="0" fieldPosition="0">
        <references count="1">
          <reference field="1" count="1">
            <x v="29"/>
          </reference>
        </references>
      </pivotArea>
    </format>
    <format dxfId="327">
      <pivotArea dataOnly="0" labelOnly="1" outline="0" fieldPosition="0">
        <references count="1">
          <reference field="1" count="1" defaultSubtotal="1">
            <x v="29"/>
          </reference>
        </references>
      </pivotArea>
    </format>
    <format dxfId="326">
      <pivotArea dataOnly="0" labelOnly="1" outline="0" fieldPosition="0">
        <references count="1">
          <reference field="1" count="1">
            <x v="30"/>
          </reference>
        </references>
      </pivotArea>
    </format>
    <format dxfId="325">
      <pivotArea dataOnly="0" labelOnly="1" outline="0" fieldPosition="0">
        <references count="1">
          <reference field="1" count="1" defaultSubtotal="1">
            <x v="30"/>
          </reference>
        </references>
      </pivotArea>
    </format>
    <format dxfId="324">
      <pivotArea dataOnly="0" labelOnly="1" outline="0" fieldPosition="0">
        <references count="1">
          <reference field="1" count="1">
            <x v="31"/>
          </reference>
        </references>
      </pivotArea>
    </format>
    <format dxfId="323">
      <pivotArea dataOnly="0" labelOnly="1" outline="0" fieldPosition="0">
        <references count="1">
          <reference field="1" count="1" defaultSubtotal="1">
            <x v="31"/>
          </reference>
        </references>
      </pivotArea>
    </format>
    <format dxfId="322">
      <pivotArea dataOnly="0" labelOnly="1" outline="0" fieldPosition="0">
        <references count="1">
          <reference field="1" count="1">
            <x v="32"/>
          </reference>
        </references>
      </pivotArea>
    </format>
    <format dxfId="321">
      <pivotArea dataOnly="0" labelOnly="1" outline="0" fieldPosition="0">
        <references count="1">
          <reference field="1" count="1" defaultSubtotal="1">
            <x v="32"/>
          </reference>
        </references>
      </pivotArea>
    </format>
    <format dxfId="320">
      <pivotArea dataOnly="0" labelOnly="1" outline="0" fieldPosition="0">
        <references count="1">
          <reference field="1" count="1">
            <x v="33"/>
          </reference>
        </references>
      </pivotArea>
    </format>
    <format dxfId="319">
      <pivotArea dataOnly="0" labelOnly="1" outline="0" fieldPosition="0">
        <references count="1">
          <reference field="1" count="1" defaultSubtotal="1">
            <x v="33"/>
          </reference>
        </references>
      </pivotArea>
    </format>
    <format dxfId="318">
      <pivotArea dataOnly="0" labelOnly="1" outline="0" fieldPosition="0">
        <references count="1">
          <reference field="1" count="1">
            <x v="34"/>
          </reference>
        </references>
      </pivotArea>
    </format>
    <format dxfId="317">
      <pivotArea dataOnly="0" labelOnly="1" outline="0" fieldPosition="0">
        <references count="1">
          <reference field="1" count="1" defaultSubtotal="1">
            <x v="34"/>
          </reference>
        </references>
      </pivotArea>
    </format>
    <format dxfId="316">
      <pivotArea dataOnly="0" labelOnly="1" outline="0" fieldPosition="0">
        <references count="1">
          <reference field="1" count="1">
            <x v="35"/>
          </reference>
        </references>
      </pivotArea>
    </format>
    <format dxfId="315">
      <pivotArea dataOnly="0" labelOnly="1" outline="0" fieldPosition="0">
        <references count="1">
          <reference field="1" count="1" defaultSubtotal="1">
            <x v="35"/>
          </reference>
        </references>
      </pivotArea>
    </format>
    <format dxfId="314">
      <pivotArea dataOnly="0" labelOnly="1" outline="0" fieldPosition="0">
        <references count="1">
          <reference field="1" count="1">
            <x v="36"/>
          </reference>
        </references>
      </pivotArea>
    </format>
    <format dxfId="313">
      <pivotArea dataOnly="0" labelOnly="1" outline="0" fieldPosition="0">
        <references count="1">
          <reference field="1" count="1" defaultSubtotal="1">
            <x v="36"/>
          </reference>
        </references>
      </pivotArea>
    </format>
    <format dxfId="312">
      <pivotArea dataOnly="0" labelOnly="1" outline="0" fieldPosition="0">
        <references count="1">
          <reference field="1" count="1">
            <x v="37"/>
          </reference>
        </references>
      </pivotArea>
    </format>
    <format dxfId="311">
      <pivotArea dataOnly="0" labelOnly="1" outline="0" fieldPosition="0">
        <references count="1">
          <reference field="1" count="1" defaultSubtotal="1">
            <x v="37"/>
          </reference>
        </references>
      </pivotArea>
    </format>
    <format dxfId="310">
      <pivotArea dataOnly="0" labelOnly="1" outline="0" fieldPosition="0">
        <references count="1">
          <reference field="1" count="1">
            <x v="38"/>
          </reference>
        </references>
      </pivotArea>
    </format>
    <format dxfId="309">
      <pivotArea dataOnly="0" labelOnly="1" outline="0" fieldPosition="0">
        <references count="1">
          <reference field="1" count="1" defaultSubtotal="1">
            <x v="38"/>
          </reference>
        </references>
      </pivotArea>
    </format>
    <format dxfId="308">
      <pivotArea dataOnly="0" labelOnly="1" outline="0" fieldPosition="0">
        <references count="1">
          <reference field="1" count="1">
            <x v="39"/>
          </reference>
        </references>
      </pivotArea>
    </format>
    <format dxfId="307">
      <pivotArea dataOnly="0" labelOnly="1" outline="0" fieldPosition="0">
        <references count="1">
          <reference field="1" count="1" defaultSubtotal="1">
            <x v="39"/>
          </reference>
        </references>
      </pivotArea>
    </format>
    <format dxfId="306">
      <pivotArea dataOnly="0" labelOnly="1" outline="0" fieldPosition="0">
        <references count="1">
          <reference field="1" count="1">
            <x v="40"/>
          </reference>
        </references>
      </pivotArea>
    </format>
    <format dxfId="305">
      <pivotArea dataOnly="0" labelOnly="1" outline="0" fieldPosition="0">
        <references count="1">
          <reference field="1" count="1" defaultSubtotal="1">
            <x v="40"/>
          </reference>
        </references>
      </pivotArea>
    </format>
    <format dxfId="304">
      <pivotArea dataOnly="0" labelOnly="1" outline="0" fieldPosition="0">
        <references count="1">
          <reference field="1" count="1">
            <x v="41"/>
          </reference>
        </references>
      </pivotArea>
    </format>
    <format dxfId="303">
      <pivotArea dataOnly="0" labelOnly="1" outline="0" fieldPosition="0">
        <references count="1">
          <reference field="1" count="1" defaultSubtotal="1">
            <x v="41"/>
          </reference>
        </references>
      </pivotArea>
    </format>
    <format dxfId="302">
      <pivotArea dataOnly="0" labelOnly="1" outline="0" fieldPosition="0">
        <references count="1">
          <reference field="1" count="1">
            <x v="42"/>
          </reference>
        </references>
      </pivotArea>
    </format>
    <format dxfId="301">
      <pivotArea dataOnly="0" labelOnly="1" outline="0" fieldPosition="0">
        <references count="1">
          <reference field="1" count="1" defaultSubtotal="1">
            <x v="42"/>
          </reference>
        </references>
      </pivotArea>
    </format>
    <format dxfId="300">
      <pivotArea dataOnly="0" labelOnly="1" outline="0" fieldPosition="0">
        <references count="1">
          <reference field="1" count="1">
            <x v="43"/>
          </reference>
        </references>
      </pivotArea>
    </format>
    <format dxfId="299">
      <pivotArea dataOnly="0" labelOnly="1" outline="0" fieldPosition="0">
        <references count="1">
          <reference field="1" count="1" defaultSubtotal="1">
            <x v="43"/>
          </reference>
        </references>
      </pivotArea>
    </format>
    <format dxfId="298">
      <pivotArea dataOnly="0" labelOnly="1" outline="0" fieldPosition="0">
        <references count="1">
          <reference field="1" count="1">
            <x v="44"/>
          </reference>
        </references>
      </pivotArea>
    </format>
    <format dxfId="297">
      <pivotArea dataOnly="0" labelOnly="1" outline="0" fieldPosition="0">
        <references count="1">
          <reference field="1" count="1" defaultSubtotal="1">
            <x v="44"/>
          </reference>
        </references>
      </pivotArea>
    </format>
    <format dxfId="296">
      <pivotArea dataOnly="0" labelOnly="1" grandRow="1" outline="0" fieldPosition="0"/>
    </format>
    <format dxfId="295">
      <pivotArea type="origin" dataOnly="0" labelOnly="1" outline="0" fieldPosition="0"/>
    </format>
    <format dxfId="294">
      <pivotArea field="1" type="button" dataOnly="0" labelOnly="1" outline="0" axis="axisRow" fieldPosition="0"/>
    </format>
    <format dxfId="293">
      <pivotArea dataOnly="0" labelOnly="1" outline="0" fieldPosition="0">
        <references count="1">
          <reference field="1" count="1">
            <x v="0"/>
          </reference>
        </references>
      </pivotArea>
    </format>
    <format dxfId="292">
      <pivotArea dataOnly="0" labelOnly="1" outline="0" fieldPosition="0">
        <references count="1">
          <reference field="1" count="1" defaultSubtotal="1">
            <x v="0"/>
          </reference>
        </references>
      </pivotArea>
    </format>
    <format dxfId="291">
      <pivotArea dataOnly="0" labelOnly="1" outline="0" fieldPosition="0">
        <references count="1">
          <reference field="1" count="1">
            <x v="1"/>
          </reference>
        </references>
      </pivotArea>
    </format>
    <format dxfId="290">
      <pivotArea dataOnly="0" labelOnly="1" outline="0" fieldPosition="0">
        <references count="1">
          <reference field="1" count="1" defaultSubtotal="1">
            <x v="1"/>
          </reference>
        </references>
      </pivotArea>
    </format>
    <format dxfId="289">
      <pivotArea dataOnly="0" labelOnly="1" outline="0" fieldPosition="0">
        <references count="1">
          <reference field="1" count="1">
            <x v="2"/>
          </reference>
        </references>
      </pivotArea>
    </format>
    <format dxfId="288">
      <pivotArea dataOnly="0" labelOnly="1" outline="0" fieldPosition="0">
        <references count="1">
          <reference field="1" count="1" defaultSubtotal="1">
            <x v="2"/>
          </reference>
        </references>
      </pivotArea>
    </format>
    <format dxfId="287">
      <pivotArea dataOnly="0" labelOnly="1" outline="0" fieldPosition="0">
        <references count="1">
          <reference field="1" count="1">
            <x v="3"/>
          </reference>
        </references>
      </pivotArea>
    </format>
    <format dxfId="286">
      <pivotArea dataOnly="0" labelOnly="1" outline="0" fieldPosition="0">
        <references count="1">
          <reference field="1" count="1" defaultSubtotal="1">
            <x v="3"/>
          </reference>
        </references>
      </pivotArea>
    </format>
    <format dxfId="285">
      <pivotArea dataOnly="0" labelOnly="1" outline="0" fieldPosition="0">
        <references count="1">
          <reference field="1" count="1">
            <x v="4"/>
          </reference>
        </references>
      </pivotArea>
    </format>
    <format dxfId="284">
      <pivotArea dataOnly="0" labelOnly="1" outline="0" fieldPosition="0">
        <references count="1">
          <reference field="1" count="1" defaultSubtotal="1">
            <x v="4"/>
          </reference>
        </references>
      </pivotArea>
    </format>
    <format dxfId="283">
      <pivotArea dataOnly="0" labelOnly="1" outline="0" fieldPosition="0">
        <references count="1">
          <reference field="1" count="1">
            <x v="5"/>
          </reference>
        </references>
      </pivotArea>
    </format>
    <format dxfId="282">
      <pivotArea dataOnly="0" labelOnly="1" outline="0" fieldPosition="0">
        <references count="1">
          <reference field="1" count="1" defaultSubtotal="1">
            <x v="5"/>
          </reference>
        </references>
      </pivotArea>
    </format>
    <format dxfId="281">
      <pivotArea dataOnly="0" labelOnly="1" outline="0" fieldPosition="0">
        <references count="1">
          <reference field="1" count="1">
            <x v="6"/>
          </reference>
        </references>
      </pivotArea>
    </format>
    <format dxfId="280">
      <pivotArea dataOnly="0" labelOnly="1" outline="0" fieldPosition="0">
        <references count="1">
          <reference field="1" count="1" defaultSubtotal="1">
            <x v="6"/>
          </reference>
        </references>
      </pivotArea>
    </format>
    <format dxfId="279">
      <pivotArea dataOnly="0" labelOnly="1" outline="0" fieldPosition="0">
        <references count="1">
          <reference field="1" count="1">
            <x v="7"/>
          </reference>
        </references>
      </pivotArea>
    </format>
    <format dxfId="278">
      <pivotArea dataOnly="0" labelOnly="1" outline="0" fieldPosition="0">
        <references count="1">
          <reference field="1" count="1" defaultSubtotal="1">
            <x v="7"/>
          </reference>
        </references>
      </pivotArea>
    </format>
    <format dxfId="277">
      <pivotArea dataOnly="0" labelOnly="1" outline="0" fieldPosition="0">
        <references count="1">
          <reference field="1" count="1">
            <x v="8"/>
          </reference>
        </references>
      </pivotArea>
    </format>
    <format dxfId="276">
      <pivotArea dataOnly="0" labelOnly="1" outline="0" fieldPosition="0">
        <references count="1">
          <reference field="1" count="1" defaultSubtotal="1">
            <x v="8"/>
          </reference>
        </references>
      </pivotArea>
    </format>
    <format dxfId="275">
      <pivotArea dataOnly="0" labelOnly="1" outline="0" fieldPosition="0">
        <references count="1">
          <reference field="1" count="1">
            <x v="9"/>
          </reference>
        </references>
      </pivotArea>
    </format>
    <format dxfId="274">
      <pivotArea dataOnly="0" labelOnly="1" outline="0" fieldPosition="0">
        <references count="1">
          <reference field="1" count="1" defaultSubtotal="1">
            <x v="9"/>
          </reference>
        </references>
      </pivotArea>
    </format>
    <format dxfId="273">
      <pivotArea dataOnly="0" labelOnly="1" outline="0" fieldPosition="0">
        <references count="1">
          <reference field="1" count="1">
            <x v="10"/>
          </reference>
        </references>
      </pivotArea>
    </format>
    <format dxfId="272">
      <pivotArea dataOnly="0" labelOnly="1" outline="0" fieldPosition="0">
        <references count="1">
          <reference field="1" count="1" defaultSubtotal="1">
            <x v="10"/>
          </reference>
        </references>
      </pivotArea>
    </format>
    <format dxfId="271">
      <pivotArea dataOnly="0" labelOnly="1" outline="0" fieldPosition="0">
        <references count="1">
          <reference field="1" count="1">
            <x v="11"/>
          </reference>
        </references>
      </pivotArea>
    </format>
    <format dxfId="270">
      <pivotArea dataOnly="0" labelOnly="1" outline="0" fieldPosition="0">
        <references count="1">
          <reference field="1" count="1" defaultSubtotal="1">
            <x v="11"/>
          </reference>
        </references>
      </pivotArea>
    </format>
    <format dxfId="269">
      <pivotArea dataOnly="0" labelOnly="1" outline="0" fieldPosition="0">
        <references count="1">
          <reference field="1" count="1">
            <x v="12"/>
          </reference>
        </references>
      </pivotArea>
    </format>
    <format dxfId="268">
      <pivotArea dataOnly="0" labelOnly="1" outline="0" fieldPosition="0">
        <references count="1">
          <reference field="1" count="1" defaultSubtotal="1">
            <x v="12"/>
          </reference>
        </references>
      </pivotArea>
    </format>
    <format dxfId="267">
      <pivotArea dataOnly="0" labelOnly="1" outline="0" fieldPosition="0">
        <references count="1">
          <reference field="1" count="1">
            <x v="13"/>
          </reference>
        </references>
      </pivotArea>
    </format>
    <format dxfId="266">
      <pivotArea dataOnly="0" labelOnly="1" outline="0" fieldPosition="0">
        <references count="1">
          <reference field="1" count="1" defaultSubtotal="1">
            <x v="13"/>
          </reference>
        </references>
      </pivotArea>
    </format>
    <format dxfId="265">
      <pivotArea dataOnly="0" labelOnly="1" outline="0" fieldPosition="0">
        <references count="1">
          <reference field="1" count="1">
            <x v="14"/>
          </reference>
        </references>
      </pivotArea>
    </format>
    <format dxfId="264">
      <pivotArea dataOnly="0" labelOnly="1" outline="0" fieldPosition="0">
        <references count="1">
          <reference field="1" count="1" defaultSubtotal="1">
            <x v="14"/>
          </reference>
        </references>
      </pivotArea>
    </format>
    <format dxfId="263">
      <pivotArea dataOnly="0" labelOnly="1" outline="0" fieldPosition="0">
        <references count="1">
          <reference field="1" count="1">
            <x v="15"/>
          </reference>
        </references>
      </pivotArea>
    </format>
    <format dxfId="262">
      <pivotArea dataOnly="0" labelOnly="1" outline="0" fieldPosition="0">
        <references count="1">
          <reference field="1" count="1" defaultSubtotal="1">
            <x v="15"/>
          </reference>
        </references>
      </pivotArea>
    </format>
    <format dxfId="261">
      <pivotArea dataOnly="0" labelOnly="1" outline="0" fieldPosition="0">
        <references count="1">
          <reference field="1" count="1">
            <x v="16"/>
          </reference>
        </references>
      </pivotArea>
    </format>
    <format dxfId="260">
      <pivotArea dataOnly="0" labelOnly="1" outline="0" fieldPosition="0">
        <references count="1">
          <reference field="1" count="1" defaultSubtotal="1">
            <x v="16"/>
          </reference>
        </references>
      </pivotArea>
    </format>
    <format dxfId="259">
      <pivotArea dataOnly="0" labelOnly="1" outline="0" fieldPosition="0">
        <references count="1">
          <reference field="1" count="1">
            <x v="17"/>
          </reference>
        </references>
      </pivotArea>
    </format>
    <format dxfId="258">
      <pivotArea dataOnly="0" labelOnly="1" outline="0" fieldPosition="0">
        <references count="1">
          <reference field="1" count="1" defaultSubtotal="1">
            <x v="17"/>
          </reference>
        </references>
      </pivotArea>
    </format>
    <format dxfId="257">
      <pivotArea dataOnly="0" labelOnly="1" outline="0" fieldPosition="0">
        <references count="1">
          <reference field="1" count="1">
            <x v="18"/>
          </reference>
        </references>
      </pivotArea>
    </format>
    <format dxfId="256">
      <pivotArea dataOnly="0" labelOnly="1" outline="0" fieldPosition="0">
        <references count="1">
          <reference field="1" count="1" defaultSubtotal="1">
            <x v="18"/>
          </reference>
        </references>
      </pivotArea>
    </format>
    <format dxfId="255">
      <pivotArea dataOnly="0" labelOnly="1" outline="0" fieldPosition="0">
        <references count="1">
          <reference field="1" count="1">
            <x v="19"/>
          </reference>
        </references>
      </pivotArea>
    </format>
    <format dxfId="254">
      <pivotArea dataOnly="0" labelOnly="1" outline="0" fieldPosition="0">
        <references count="1">
          <reference field="1" count="1" defaultSubtotal="1">
            <x v="19"/>
          </reference>
        </references>
      </pivotArea>
    </format>
    <format dxfId="253">
      <pivotArea dataOnly="0" labelOnly="1" outline="0" fieldPosition="0">
        <references count="1">
          <reference field="1" count="1">
            <x v="20"/>
          </reference>
        </references>
      </pivotArea>
    </format>
    <format dxfId="252">
      <pivotArea dataOnly="0" labelOnly="1" outline="0" fieldPosition="0">
        <references count="1">
          <reference field="1" count="1" defaultSubtotal="1">
            <x v="20"/>
          </reference>
        </references>
      </pivotArea>
    </format>
    <format dxfId="251">
      <pivotArea dataOnly="0" labelOnly="1" outline="0" fieldPosition="0">
        <references count="1">
          <reference field="1" count="1">
            <x v="21"/>
          </reference>
        </references>
      </pivotArea>
    </format>
    <format dxfId="250">
      <pivotArea dataOnly="0" labelOnly="1" outline="0" fieldPosition="0">
        <references count="1">
          <reference field="1" count="1" defaultSubtotal="1">
            <x v="21"/>
          </reference>
        </references>
      </pivotArea>
    </format>
    <format dxfId="249">
      <pivotArea dataOnly="0" labelOnly="1" outline="0" fieldPosition="0">
        <references count="1">
          <reference field="1" count="1">
            <x v="22"/>
          </reference>
        </references>
      </pivotArea>
    </format>
    <format dxfId="248">
      <pivotArea dataOnly="0" labelOnly="1" outline="0" fieldPosition="0">
        <references count="1">
          <reference field="1" count="1" defaultSubtotal="1">
            <x v="22"/>
          </reference>
        </references>
      </pivotArea>
    </format>
    <format dxfId="247">
      <pivotArea dataOnly="0" labelOnly="1" outline="0" fieldPosition="0">
        <references count="1">
          <reference field="1" count="1">
            <x v="23"/>
          </reference>
        </references>
      </pivotArea>
    </format>
    <format dxfId="246">
      <pivotArea dataOnly="0" labelOnly="1" outline="0" fieldPosition="0">
        <references count="1">
          <reference field="1" count="1" defaultSubtotal="1">
            <x v="23"/>
          </reference>
        </references>
      </pivotArea>
    </format>
    <format dxfId="245">
      <pivotArea dataOnly="0" labelOnly="1" outline="0" fieldPosition="0">
        <references count="1">
          <reference field="1" count="1">
            <x v="24"/>
          </reference>
        </references>
      </pivotArea>
    </format>
    <format dxfId="244">
      <pivotArea dataOnly="0" labelOnly="1" outline="0" fieldPosition="0">
        <references count="1">
          <reference field="1" count="1" defaultSubtotal="1">
            <x v="24"/>
          </reference>
        </references>
      </pivotArea>
    </format>
    <format dxfId="243">
      <pivotArea dataOnly="0" labelOnly="1" outline="0" fieldPosition="0">
        <references count="1">
          <reference field="1" count="1">
            <x v="25"/>
          </reference>
        </references>
      </pivotArea>
    </format>
    <format dxfId="242">
      <pivotArea dataOnly="0" labelOnly="1" outline="0" fieldPosition="0">
        <references count="1">
          <reference field="1" count="1" defaultSubtotal="1">
            <x v="25"/>
          </reference>
        </references>
      </pivotArea>
    </format>
    <format dxfId="241">
      <pivotArea dataOnly="0" labelOnly="1" outline="0" fieldPosition="0">
        <references count="1">
          <reference field="1" count="1">
            <x v="26"/>
          </reference>
        </references>
      </pivotArea>
    </format>
    <format dxfId="240">
      <pivotArea dataOnly="0" labelOnly="1" outline="0" fieldPosition="0">
        <references count="1">
          <reference field="1" count="1" defaultSubtotal="1">
            <x v="26"/>
          </reference>
        </references>
      </pivotArea>
    </format>
    <format dxfId="239">
      <pivotArea dataOnly="0" labelOnly="1" outline="0" fieldPosition="0">
        <references count="1">
          <reference field="1" count="1">
            <x v="27"/>
          </reference>
        </references>
      </pivotArea>
    </format>
    <format dxfId="238">
      <pivotArea dataOnly="0" labelOnly="1" outline="0" fieldPosition="0">
        <references count="1">
          <reference field="1" count="1" defaultSubtotal="1">
            <x v="27"/>
          </reference>
        </references>
      </pivotArea>
    </format>
    <format dxfId="237">
      <pivotArea dataOnly="0" labelOnly="1" outline="0" fieldPosition="0">
        <references count="1">
          <reference field="1" count="1">
            <x v="28"/>
          </reference>
        </references>
      </pivotArea>
    </format>
    <format dxfId="236">
      <pivotArea dataOnly="0" labelOnly="1" outline="0" fieldPosition="0">
        <references count="1">
          <reference field="1" count="1" defaultSubtotal="1">
            <x v="28"/>
          </reference>
        </references>
      </pivotArea>
    </format>
    <format dxfId="235">
      <pivotArea dataOnly="0" labelOnly="1" outline="0" fieldPosition="0">
        <references count="1">
          <reference field="1" count="1">
            <x v="29"/>
          </reference>
        </references>
      </pivotArea>
    </format>
    <format dxfId="234">
      <pivotArea dataOnly="0" labelOnly="1" outline="0" fieldPosition="0">
        <references count="1">
          <reference field="1" count="1" defaultSubtotal="1">
            <x v="29"/>
          </reference>
        </references>
      </pivotArea>
    </format>
    <format dxfId="233">
      <pivotArea dataOnly="0" labelOnly="1" outline="0" fieldPosition="0">
        <references count="1">
          <reference field="1" count="1">
            <x v="30"/>
          </reference>
        </references>
      </pivotArea>
    </format>
    <format dxfId="232">
      <pivotArea dataOnly="0" labelOnly="1" outline="0" fieldPosition="0">
        <references count="1">
          <reference field="1" count="1" defaultSubtotal="1">
            <x v="30"/>
          </reference>
        </references>
      </pivotArea>
    </format>
    <format dxfId="231">
      <pivotArea dataOnly="0" labelOnly="1" outline="0" fieldPosition="0">
        <references count="1">
          <reference field="1" count="1">
            <x v="31"/>
          </reference>
        </references>
      </pivotArea>
    </format>
    <format dxfId="230">
      <pivotArea dataOnly="0" labelOnly="1" outline="0" fieldPosition="0">
        <references count="1">
          <reference field="1" count="1" defaultSubtotal="1">
            <x v="31"/>
          </reference>
        </references>
      </pivotArea>
    </format>
    <format dxfId="229">
      <pivotArea dataOnly="0" labelOnly="1" outline="0" fieldPosition="0">
        <references count="1">
          <reference field="1" count="1">
            <x v="32"/>
          </reference>
        </references>
      </pivotArea>
    </format>
    <format dxfId="228">
      <pivotArea dataOnly="0" labelOnly="1" outline="0" fieldPosition="0">
        <references count="1">
          <reference field="1" count="1" defaultSubtotal="1">
            <x v="32"/>
          </reference>
        </references>
      </pivotArea>
    </format>
    <format dxfId="227">
      <pivotArea dataOnly="0" labelOnly="1" outline="0" fieldPosition="0">
        <references count="1">
          <reference field="1" count="1">
            <x v="33"/>
          </reference>
        </references>
      </pivotArea>
    </format>
    <format dxfId="226">
      <pivotArea dataOnly="0" labelOnly="1" outline="0" fieldPosition="0">
        <references count="1">
          <reference field="1" count="1" defaultSubtotal="1">
            <x v="33"/>
          </reference>
        </references>
      </pivotArea>
    </format>
    <format dxfId="225">
      <pivotArea dataOnly="0" labelOnly="1" outline="0" fieldPosition="0">
        <references count="1">
          <reference field="1" count="1">
            <x v="34"/>
          </reference>
        </references>
      </pivotArea>
    </format>
    <format dxfId="224">
      <pivotArea dataOnly="0" labelOnly="1" outline="0" fieldPosition="0">
        <references count="1">
          <reference field="1" count="1" defaultSubtotal="1">
            <x v="34"/>
          </reference>
        </references>
      </pivotArea>
    </format>
    <format dxfId="223">
      <pivotArea dataOnly="0" labelOnly="1" outline="0" fieldPosition="0">
        <references count="1">
          <reference field="1" count="1">
            <x v="35"/>
          </reference>
        </references>
      </pivotArea>
    </format>
    <format dxfId="222">
      <pivotArea dataOnly="0" labelOnly="1" outline="0" fieldPosition="0">
        <references count="1">
          <reference field="1" count="1" defaultSubtotal="1">
            <x v="35"/>
          </reference>
        </references>
      </pivotArea>
    </format>
    <format dxfId="221">
      <pivotArea dataOnly="0" labelOnly="1" outline="0" fieldPosition="0">
        <references count="1">
          <reference field="1" count="1">
            <x v="36"/>
          </reference>
        </references>
      </pivotArea>
    </format>
    <format dxfId="220">
      <pivotArea dataOnly="0" labelOnly="1" outline="0" fieldPosition="0">
        <references count="1">
          <reference field="1" count="1" defaultSubtotal="1">
            <x v="36"/>
          </reference>
        </references>
      </pivotArea>
    </format>
    <format dxfId="219">
      <pivotArea dataOnly="0" labelOnly="1" outline="0" fieldPosition="0">
        <references count="1">
          <reference field="1" count="1">
            <x v="37"/>
          </reference>
        </references>
      </pivotArea>
    </format>
    <format dxfId="218">
      <pivotArea dataOnly="0" labelOnly="1" outline="0" fieldPosition="0">
        <references count="1">
          <reference field="1" count="1" defaultSubtotal="1">
            <x v="37"/>
          </reference>
        </references>
      </pivotArea>
    </format>
    <format dxfId="217">
      <pivotArea dataOnly="0" labelOnly="1" outline="0" fieldPosition="0">
        <references count="1">
          <reference field="1" count="1">
            <x v="38"/>
          </reference>
        </references>
      </pivotArea>
    </format>
    <format dxfId="216">
      <pivotArea dataOnly="0" labelOnly="1" outline="0" fieldPosition="0">
        <references count="1">
          <reference field="1" count="1" defaultSubtotal="1">
            <x v="38"/>
          </reference>
        </references>
      </pivotArea>
    </format>
    <format dxfId="215">
      <pivotArea dataOnly="0" labelOnly="1" outline="0" fieldPosition="0">
        <references count="1">
          <reference field="1" count="1">
            <x v="39"/>
          </reference>
        </references>
      </pivotArea>
    </format>
    <format dxfId="214">
      <pivotArea dataOnly="0" labelOnly="1" outline="0" fieldPosition="0">
        <references count="1">
          <reference field="1" count="1" defaultSubtotal="1">
            <x v="39"/>
          </reference>
        </references>
      </pivotArea>
    </format>
    <format dxfId="213">
      <pivotArea dataOnly="0" labelOnly="1" outline="0" fieldPosition="0">
        <references count="1">
          <reference field="1" count="1">
            <x v="40"/>
          </reference>
        </references>
      </pivotArea>
    </format>
    <format dxfId="212">
      <pivotArea dataOnly="0" labelOnly="1" outline="0" fieldPosition="0">
        <references count="1">
          <reference field="1" count="1" defaultSubtotal="1">
            <x v="40"/>
          </reference>
        </references>
      </pivotArea>
    </format>
    <format dxfId="211">
      <pivotArea dataOnly="0" labelOnly="1" outline="0" fieldPosition="0">
        <references count="1">
          <reference field="1" count="1">
            <x v="41"/>
          </reference>
        </references>
      </pivotArea>
    </format>
    <format dxfId="210">
      <pivotArea dataOnly="0" labelOnly="1" outline="0" fieldPosition="0">
        <references count="1">
          <reference field="1" count="1" defaultSubtotal="1">
            <x v="41"/>
          </reference>
        </references>
      </pivotArea>
    </format>
    <format dxfId="209">
      <pivotArea dataOnly="0" labelOnly="1" outline="0" fieldPosition="0">
        <references count="1">
          <reference field="1" count="1">
            <x v="42"/>
          </reference>
        </references>
      </pivotArea>
    </format>
    <format dxfId="208">
      <pivotArea dataOnly="0" labelOnly="1" outline="0" fieldPosition="0">
        <references count="1">
          <reference field="1" count="1" defaultSubtotal="1">
            <x v="42"/>
          </reference>
        </references>
      </pivotArea>
    </format>
    <format dxfId="207">
      <pivotArea dataOnly="0" labelOnly="1" outline="0" fieldPosition="0">
        <references count="1">
          <reference field="1" count="1">
            <x v="43"/>
          </reference>
        </references>
      </pivotArea>
    </format>
    <format dxfId="206">
      <pivotArea dataOnly="0" labelOnly="1" outline="0" fieldPosition="0">
        <references count="1">
          <reference field="1" count="1" defaultSubtotal="1">
            <x v="43"/>
          </reference>
        </references>
      </pivotArea>
    </format>
    <format dxfId="205">
      <pivotArea dataOnly="0" labelOnly="1" outline="0" fieldPosition="0">
        <references count="1">
          <reference field="1" count="1">
            <x v="44"/>
          </reference>
        </references>
      </pivotArea>
    </format>
    <format dxfId="204">
      <pivotArea dataOnly="0" labelOnly="1" outline="0" fieldPosition="0">
        <references count="1">
          <reference field="1" count="1" defaultSubtotal="1">
            <x v="44"/>
          </reference>
        </references>
      </pivotArea>
    </format>
    <format dxfId="203">
      <pivotArea dataOnly="0" labelOnly="1" grandRow="1" outline="0" fieldPosition="0"/>
    </format>
    <format dxfId="202">
      <pivotArea dataOnly="0" labelOnly="1" outline="0" fieldPosition="0">
        <references count="7">
          <reference field="1" count="1" selected="0">
            <x v="3"/>
          </reference>
          <reference field="7" count="1" selected="0">
            <x v="2"/>
          </reference>
          <reference field="9" count="1" selected="0">
            <x v="14"/>
          </reference>
          <reference field="10" count="1" selected="0">
            <x v="102"/>
          </reference>
          <reference field="11" count="1" selected="0">
            <x v="1"/>
          </reference>
          <reference field="12" count="1">
            <x v="5"/>
          </reference>
          <reference field="18" count="1" selected="0">
            <x v="4"/>
          </reference>
        </references>
      </pivotArea>
    </format>
  </formats>
  <pivotTableStyleInfo name="PivotStyleLight18"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Cod._Imputable" sourceName="Cod. Imputable">
  <extLst>
    <x:ext xmlns:x15="http://schemas.microsoft.com/office/spreadsheetml/2010/11/main" uri="{2F2917AC-EB37-4324-AD4E-5DD8C200BD13}">
      <x15:tableSlicerCache tableId="1" column="1"/>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Descripción_Principal" sourceName="Descripción Principal">
  <extLst>
    <x:ext xmlns:x15="http://schemas.microsoft.com/office/spreadsheetml/2010/11/main" uri="{2F2917AC-EB37-4324-AD4E-5DD8C200BD13}">
      <x15:tableSlicerCache tableId="1" column="4"/>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egmentaciónDeDatos_Descripcion__Parcial" sourceName="Descripcion  Parcial">
  <extLst>
    <x:ext xmlns:x15="http://schemas.microsoft.com/office/spreadsheetml/2010/11/main" uri="{2F2917AC-EB37-4324-AD4E-5DD8C200BD13}">
      <x15:tableSlicerCache tableId="1" column="6"/>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egmentaciónDeDatos_Descripcion_Cod._Sub_Parcial" sourceName="Descripcion Cod. Sub-Parcial">
  <extLst>
    <x:ext xmlns:x15="http://schemas.microsoft.com/office/spreadsheetml/2010/11/main" uri="{2F2917AC-EB37-4324-AD4E-5DD8C200BD13}">
      <x15:tableSlicerCache tableId="1" column="8"/>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egmentaciónDeDatos_Descripcion_Detalle" sourceName="Descripcion Detalle">
  <extLst>
    <x:ext xmlns:x15="http://schemas.microsoft.com/office/spreadsheetml/2010/11/main" uri="{2F2917AC-EB37-4324-AD4E-5DD8C200BD13}">
      <x15:tableSlicerCache tableId="1" column="10"/>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od. Imputable" cache="SegmentaciónDeDatos_Cod._Imputable" caption="Cod. Imputable" startItem="402" rowHeight="241300"/>
  <slicer name="Descripción Principal" cache="SegmentaciónDeDatos_Descripción_Principal" caption="Descripción Principal" rowHeight="241300"/>
  <slicer name="Descripcion  Parcial" cache="SegmentaciónDeDatos_Descripcion__Parcial" caption="Descripcion  Parcial" rowHeight="241300"/>
  <slicer name="Descripcion Cod. Sub-Parcial" cache="SegmentaciónDeDatos_Descripcion_Cod._Sub_Parcial" caption="Descripcion Cod. Sub-Parcial" rowHeight="241300"/>
  <slicer name="Descripcion Detalle" cache="SegmentaciónDeDatos_Descripcion_Detalle" caption="Descripcion Detalle" startItem="3" rowHeight="241300"/>
</slicers>
</file>

<file path=xl/tables/table1.xml><?xml version="1.0" encoding="utf-8"?>
<table xmlns="http://schemas.openxmlformats.org/spreadsheetml/2006/main" id="1" name="Tabla1" displayName="Tabla1" ref="A1:M535" totalsRowShown="0" headerRowDxfId="201" tableBorderDxfId="200">
  <autoFilter ref="A1:M535"/>
  <tableColumns count="13">
    <tableColumn id="1" name="Cod. Imputable" dataDxfId="199">
      <calculatedColumnFormula>+CONCATENATE(C2,".",E2,".",G2,".",I2)</calculatedColumnFormula>
    </tableColumn>
    <tableColumn id="2" name="#¿NOMBRE?" dataDxfId="198"/>
    <tableColumn id="3" name="Cod. PcipalPrincipal" dataDxfId="197">
      <calculatedColumnFormula>+LEFT(K2,2)</calculatedColumnFormula>
    </tableColumn>
    <tableColumn id="4" name="Descripción Principal" dataDxfId="196"/>
    <tableColumn id="5" name="Cod. Parcial" dataDxfId="195">
      <calculatedColumnFormula>+MID(K2,4,1)</calculatedColumnFormula>
    </tableColumn>
    <tableColumn id="6" name="Descripcion  Parcial" dataDxfId="194">
      <calculatedColumnFormula>IF(E2="0","",IF(E2=E1,F1,MID($K2,12,60)))</calculatedColumnFormula>
    </tableColumn>
    <tableColumn id="7" name="Cod. Sub-Parcial" dataDxfId="193">
      <calculatedColumnFormula>+MID(K2,6,1)</calculatedColumnFormula>
    </tableColumn>
    <tableColumn id="8" name="Descripcion Cod. Sub-Parcial" dataDxfId="192">
      <calculatedColumnFormula>IF(G2="0","",IF(G2=G1,H1,MID($K2,12,60)))</calculatedColumnFormula>
    </tableColumn>
    <tableColumn id="9" name="Cod. Detalle" dataDxfId="191">
      <calculatedColumnFormula>+MID($K2,8,3)</calculatedColumnFormula>
    </tableColumn>
    <tableColumn id="10" name="Descripcion Detalle" dataDxfId="190">
      <calculatedColumnFormula>IF(I2="000","",MID($K2,12,60))</calculatedColumnFormula>
    </tableColumn>
    <tableColumn id="11" name="Cod. Imputable2" dataDxfId="189"/>
    <tableColumn id="12" name="Cod. Imputable3" dataDxfId="188">
      <calculatedColumnFormula>+CONCATENATE(C2,".",E2,".",G2,".",I2)</calculatedColumnFormula>
    </tableColumn>
    <tableColumn id="13" name="Descripción Imputable" dataDxfId="187"/>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table" Target="../tables/table1.xml"/><Relationship Id="rId1" Type="http://schemas.openxmlformats.org/officeDocument/2006/relationships/drawing" Target="../drawings/drawing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08"/>
  <sheetViews>
    <sheetView tabSelected="1" topLeftCell="G1" workbookViewId="0">
      <selection activeCell="G1" sqref="A1:XFD1"/>
    </sheetView>
  </sheetViews>
  <sheetFormatPr baseColWidth="10" defaultRowHeight="14.4"/>
  <cols>
    <col min="1" max="1" width="103.109375" hidden="1" customWidth="1"/>
    <col min="2" max="2" width="0" hidden="1" customWidth="1"/>
    <col min="3" max="3" width="7.6640625" hidden="1" customWidth="1"/>
    <col min="4" max="4" width="22.6640625" hidden="1" customWidth="1"/>
    <col min="5" max="5" width="14.5546875" hidden="1" customWidth="1"/>
    <col min="6" max="6" width="44.109375" hidden="1" customWidth="1"/>
    <col min="7" max="7" width="7.88671875" customWidth="1"/>
    <col min="8" max="8" width="34.6640625" bestFit="1" customWidth="1"/>
    <col min="9" max="9" width="9.5546875" hidden="1" customWidth="1"/>
    <col min="10" max="10" width="16.109375" bestFit="1" customWidth="1"/>
    <col min="11" max="11" width="11" customWidth="1"/>
    <col min="12" max="12" width="50.44140625" customWidth="1"/>
    <col min="13" max="13" width="6.88671875" style="116" customWidth="1"/>
    <col min="14" max="14" width="30.5546875" customWidth="1"/>
    <col min="15" max="15" width="8.33203125" style="116" customWidth="1"/>
    <col min="16" max="16" width="37.33203125" customWidth="1"/>
    <col min="17" max="17" width="9.109375" style="116" customWidth="1"/>
    <col min="18" max="18" width="57.5546875" bestFit="1" customWidth="1"/>
    <col min="19" max="19" width="10.6640625" style="116" customWidth="1"/>
    <col min="20" max="20" width="48.5546875" customWidth="1"/>
    <col min="21" max="21" width="15.33203125" style="115" bestFit="1" customWidth="1"/>
    <col min="25" max="25" width="18.88671875" bestFit="1" customWidth="1"/>
    <col min="26" max="31" width="9" hidden="1" customWidth="1"/>
    <col min="32" max="32" width="0" hidden="1" customWidth="1"/>
    <col min="33" max="33" width="29.5546875" hidden="1" customWidth="1"/>
    <col min="34" max="34" width="0" hidden="1" customWidth="1"/>
    <col min="35" max="35" width="31.109375" hidden="1" customWidth="1"/>
    <col min="36" max="36" width="11.33203125" hidden="1" customWidth="1"/>
    <col min="37" max="40" width="0" hidden="1" customWidth="1"/>
  </cols>
  <sheetData>
    <row r="1" spans="1:39" ht="43.2">
      <c r="A1" t="s">
        <v>1338</v>
      </c>
      <c r="C1" s="122" t="s">
        <v>1340</v>
      </c>
      <c r="D1" t="s">
        <v>1341</v>
      </c>
      <c r="E1" s="122" t="s">
        <v>1342</v>
      </c>
      <c r="F1" s="122" t="s">
        <v>1343</v>
      </c>
      <c r="G1" s="122" t="s">
        <v>1344</v>
      </c>
      <c r="H1" s="122" t="s">
        <v>1345</v>
      </c>
      <c r="I1" s="122" t="s">
        <v>1193</v>
      </c>
      <c r="J1" s="426" t="s">
        <v>1346</v>
      </c>
      <c r="K1" s="122" t="s">
        <v>1347</v>
      </c>
      <c r="L1" s="122" t="s">
        <v>1348</v>
      </c>
      <c r="M1" s="121" t="s">
        <v>1679</v>
      </c>
      <c r="N1" s="122" t="s">
        <v>80</v>
      </c>
      <c r="O1" s="121" t="s">
        <v>1680</v>
      </c>
      <c r="P1" s="122" t="s">
        <v>82</v>
      </c>
      <c r="Q1" s="121" t="s">
        <v>1681</v>
      </c>
      <c r="R1" s="122" t="s">
        <v>83</v>
      </c>
      <c r="S1" s="121" t="s">
        <v>1682</v>
      </c>
      <c r="T1" s="122" t="s">
        <v>1678</v>
      </c>
      <c r="U1" s="164" t="s">
        <v>1339</v>
      </c>
      <c r="V1" t="s">
        <v>1349</v>
      </c>
      <c r="W1" t="s">
        <v>1350</v>
      </c>
      <c r="X1" t="s">
        <v>1351</v>
      </c>
      <c r="Y1" t="s">
        <v>1352</v>
      </c>
      <c r="Z1" t="s">
        <v>1353</v>
      </c>
      <c r="AA1" t="s">
        <v>1354</v>
      </c>
      <c r="AB1" t="s">
        <v>1355</v>
      </c>
      <c r="AC1" t="s">
        <v>1356</v>
      </c>
      <c r="AD1" t="s">
        <v>92</v>
      </c>
      <c r="AE1" t="s">
        <v>1357</v>
      </c>
      <c r="AF1" t="s">
        <v>1358</v>
      </c>
      <c r="AG1" t="s">
        <v>1359</v>
      </c>
      <c r="AH1" t="s">
        <v>1360</v>
      </c>
      <c r="AI1" t="s">
        <v>1361</v>
      </c>
      <c r="AJ1" t="s">
        <v>1362</v>
      </c>
      <c r="AK1" t="s">
        <v>1363</v>
      </c>
      <c r="AL1" t="s">
        <v>1364</v>
      </c>
      <c r="AM1" t="s">
        <v>1365</v>
      </c>
    </row>
    <row r="2" spans="1:39">
      <c r="A2" t="s">
        <v>598</v>
      </c>
      <c r="C2">
        <v>1</v>
      </c>
      <c r="D2" t="s">
        <v>1097</v>
      </c>
      <c r="E2" t="s">
        <v>1377</v>
      </c>
      <c r="F2" t="s">
        <v>1378</v>
      </c>
      <c r="G2" t="s">
        <v>1379</v>
      </c>
      <c r="H2" t="s">
        <v>1380</v>
      </c>
      <c r="I2" t="s">
        <v>1379</v>
      </c>
      <c r="J2">
        <v>0</v>
      </c>
      <c r="K2" t="s">
        <v>1382</v>
      </c>
      <c r="L2" t="s">
        <v>600</v>
      </c>
      <c r="M2" s="116">
        <v>17</v>
      </c>
      <c r="N2" t="s">
        <v>548</v>
      </c>
      <c r="O2" s="116">
        <v>2</v>
      </c>
      <c r="P2" t="s">
        <v>558</v>
      </c>
      <c r="Q2" s="116">
        <v>1</v>
      </c>
      <c r="R2" t="s">
        <v>560</v>
      </c>
      <c r="S2" s="116">
        <v>20</v>
      </c>
      <c r="T2" t="s">
        <v>1381</v>
      </c>
      <c r="U2" s="115">
        <v>18000000</v>
      </c>
      <c r="V2">
        <v>1</v>
      </c>
      <c r="W2" t="s">
        <v>1371</v>
      </c>
      <c r="X2">
        <v>1</v>
      </c>
      <c r="Y2" t="s">
        <v>1383</v>
      </c>
      <c r="Z2">
        <v>7</v>
      </c>
      <c r="AA2" t="s">
        <v>1384</v>
      </c>
      <c r="AB2">
        <v>2</v>
      </c>
      <c r="AC2" t="s">
        <v>1385</v>
      </c>
      <c r="AF2" t="s">
        <v>1373</v>
      </c>
      <c r="AG2" t="s">
        <v>1374</v>
      </c>
      <c r="AH2">
        <v>1</v>
      </c>
      <c r="AI2" t="s">
        <v>1375</v>
      </c>
      <c r="AJ2">
        <v>1</v>
      </c>
      <c r="AK2" t="s">
        <v>1374</v>
      </c>
      <c r="AL2" t="s">
        <v>1386</v>
      </c>
      <c r="AM2" t="s">
        <v>1384</v>
      </c>
    </row>
    <row r="3" spans="1:39">
      <c r="A3" t="s">
        <v>1387</v>
      </c>
      <c r="C3">
        <v>1</v>
      </c>
      <c r="D3" t="s">
        <v>1097</v>
      </c>
      <c r="E3" t="s">
        <v>1377</v>
      </c>
      <c r="F3" t="s">
        <v>1378</v>
      </c>
      <c r="G3" t="s">
        <v>1379</v>
      </c>
      <c r="H3" t="s">
        <v>1380</v>
      </c>
      <c r="I3" t="s">
        <v>1379</v>
      </c>
      <c r="J3">
        <v>0</v>
      </c>
      <c r="K3" t="s">
        <v>1382</v>
      </c>
      <c r="L3" t="s">
        <v>600</v>
      </c>
      <c r="M3" s="116">
        <v>17</v>
      </c>
      <c r="N3" t="s">
        <v>548</v>
      </c>
      <c r="O3" s="116">
        <v>2</v>
      </c>
      <c r="P3" t="s">
        <v>558</v>
      </c>
      <c r="Q3" s="116">
        <v>1</v>
      </c>
      <c r="R3" t="s">
        <v>560</v>
      </c>
      <c r="S3" s="116">
        <v>20</v>
      </c>
      <c r="T3" t="s">
        <v>1381</v>
      </c>
      <c r="U3" s="115">
        <v>40560000</v>
      </c>
      <c r="V3">
        <v>1</v>
      </c>
      <c r="W3" t="s">
        <v>1371</v>
      </c>
      <c r="X3">
        <v>1</v>
      </c>
      <c r="Y3" t="s">
        <v>1383</v>
      </c>
      <c r="Z3">
        <v>7</v>
      </c>
      <c r="AA3" t="s">
        <v>1384</v>
      </c>
      <c r="AB3">
        <v>2</v>
      </c>
      <c r="AC3" t="s">
        <v>1385</v>
      </c>
      <c r="AF3" t="s">
        <v>1373</v>
      </c>
      <c r="AG3" t="s">
        <v>1374</v>
      </c>
      <c r="AH3">
        <v>1</v>
      </c>
      <c r="AI3" t="s">
        <v>1375</v>
      </c>
      <c r="AJ3">
        <v>1</v>
      </c>
      <c r="AK3" t="s">
        <v>1374</v>
      </c>
      <c r="AL3" t="s">
        <v>1386</v>
      </c>
      <c r="AM3" t="s">
        <v>1384</v>
      </c>
    </row>
    <row r="4" spans="1:39">
      <c r="A4" t="s">
        <v>1404</v>
      </c>
      <c r="C4">
        <v>1</v>
      </c>
      <c r="D4" t="s">
        <v>1097</v>
      </c>
      <c r="E4" t="s">
        <v>1377</v>
      </c>
      <c r="F4" t="s">
        <v>1378</v>
      </c>
      <c r="G4" t="s">
        <v>1379</v>
      </c>
      <c r="H4" t="s">
        <v>1380</v>
      </c>
      <c r="I4" t="s">
        <v>1379</v>
      </c>
      <c r="J4">
        <v>0</v>
      </c>
      <c r="K4" t="s">
        <v>1406</v>
      </c>
      <c r="L4" t="s">
        <v>1369</v>
      </c>
      <c r="M4" s="116">
        <v>22</v>
      </c>
      <c r="N4" t="s">
        <v>684</v>
      </c>
      <c r="O4" s="116">
        <v>2</v>
      </c>
      <c r="P4" t="s">
        <v>558</v>
      </c>
      <c r="Q4" s="116">
        <v>1</v>
      </c>
      <c r="R4" t="s">
        <v>694</v>
      </c>
      <c r="S4" s="116">
        <v>10</v>
      </c>
      <c r="T4" t="s">
        <v>1405</v>
      </c>
      <c r="U4" s="115">
        <v>318160957</v>
      </c>
      <c r="V4">
        <v>1</v>
      </c>
      <c r="W4" t="s">
        <v>1371</v>
      </c>
      <c r="X4">
        <v>2</v>
      </c>
      <c r="Y4" t="s">
        <v>1372</v>
      </c>
      <c r="Z4">
        <v>2</v>
      </c>
      <c r="AA4" t="s">
        <v>1395</v>
      </c>
      <c r="AB4">
        <v>2</v>
      </c>
      <c r="AC4" t="s">
        <v>1396</v>
      </c>
      <c r="AF4" t="s">
        <v>1397</v>
      </c>
      <c r="AG4" t="s">
        <v>1398</v>
      </c>
      <c r="AH4">
        <v>2</v>
      </c>
      <c r="AI4" t="s">
        <v>1399</v>
      </c>
      <c r="AJ4">
        <v>2</v>
      </c>
      <c r="AK4" t="s">
        <v>1400</v>
      </c>
      <c r="AL4" t="s">
        <v>1407</v>
      </c>
      <c r="AM4" t="s">
        <v>1395</v>
      </c>
    </row>
    <row r="5" spans="1:39">
      <c r="A5" t="s">
        <v>1500</v>
      </c>
      <c r="C5" t="s">
        <v>1501</v>
      </c>
      <c r="D5" t="s">
        <v>1097</v>
      </c>
      <c r="E5" t="s">
        <v>1377</v>
      </c>
      <c r="F5" t="s">
        <v>1378</v>
      </c>
      <c r="G5" t="s">
        <v>1502</v>
      </c>
      <c r="H5" t="s">
        <v>1503</v>
      </c>
      <c r="I5" t="s">
        <v>1092</v>
      </c>
      <c r="J5">
        <v>0</v>
      </c>
      <c r="K5" t="s">
        <v>1505</v>
      </c>
      <c r="L5" t="s">
        <v>1504</v>
      </c>
      <c r="M5" s="116">
        <v>37</v>
      </c>
      <c r="N5" t="s">
        <v>913</v>
      </c>
      <c r="O5" s="116">
        <v>1</v>
      </c>
      <c r="P5" t="s">
        <v>550</v>
      </c>
      <c r="Q5" s="116">
        <v>1</v>
      </c>
      <c r="R5" t="s">
        <v>1504</v>
      </c>
      <c r="S5" s="116">
        <v>0</v>
      </c>
      <c r="U5" s="115">
        <v>4421732869</v>
      </c>
      <c r="V5">
        <v>1</v>
      </c>
      <c r="W5" t="s">
        <v>1371</v>
      </c>
      <c r="X5">
        <v>3</v>
      </c>
      <c r="Y5" t="s">
        <v>1390</v>
      </c>
      <c r="Z5">
        <v>2</v>
      </c>
      <c r="AA5" t="s">
        <v>1506</v>
      </c>
      <c r="AB5">
        <v>3</v>
      </c>
      <c r="AC5" t="s">
        <v>1507</v>
      </c>
      <c r="AD5">
        <v>1</v>
      </c>
      <c r="AE5" t="s">
        <v>1508</v>
      </c>
      <c r="AF5" t="s">
        <v>1373</v>
      </c>
      <c r="AG5" t="s">
        <v>1374</v>
      </c>
      <c r="AH5">
        <v>1</v>
      </c>
      <c r="AI5" t="s">
        <v>1375</v>
      </c>
      <c r="AJ5">
        <v>1</v>
      </c>
      <c r="AK5" t="s">
        <v>1374</v>
      </c>
      <c r="AL5" t="s">
        <v>1392</v>
      </c>
      <c r="AM5" t="s">
        <v>1374</v>
      </c>
    </row>
    <row r="6" spans="1:39">
      <c r="A6" t="s">
        <v>1460</v>
      </c>
      <c r="C6">
        <v>1</v>
      </c>
      <c r="D6" t="s">
        <v>1097</v>
      </c>
      <c r="E6" t="s">
        <v>1461</v>
      </c>
      <c r="F6" t="s">
        <v>1462</v>
      </c>
      <c r="G6" t="s">
        <v>1379</v>
      </c>
      <c r="H6" t="s">
        <v>1380</v>
      </c>
      <c r="I6" t="s">
        <v>1379</v>
      </c>
      <c r="J6">
        <v>12</v>
      </c>
      <c r="K6" t="s">
        <v>1464</v>
      </c>
      <c r="L6" t="s">
        <v>1463</v>
      </c>
      <c r="M6" s="116">
        <v>17</v>
      </c>
      <c r="N6" t="s">
        <v>548</v>
      </c>
      <c r="O6" s="116">
        <v>2</v>
      </c>
      <c r="P6" t="s">
        <v>558</v>
      </c>
      <c r="Q6" s="116">
        <v>1</v>
      </c>
      <c r="R6" t="s">
        <v>560</v>
      </c>
      <c r="S6" s="116">
        <v>12</v>
      </c>
      <c r="T6" t="s">
        <v>1463</v>
      </c>
      <c r="U6" s="115">
        <v>17515880</v>
      </c>
      <c r="V6">
        <v>1</v>
      </c>
      <c r="W6" t="s">
        <v>1371</v>
      </c>
      <c r="X6">
        <v>1</v>
      </c>
      <c r="Y6" t="s">
        <v>1383</v>
      </c>
      <c r="Z6">
        <v>7</v>
      </c>
      <c r="AA6" t="s">
        <v>1384</v>
      </c>
      <c r="AB6">
        <v>2</v>
      </c>
      <c r="AC6" t="s">
        <v>1385</v>
      </c>
      <c r="AF6" t="s">
        <v>1397</v>
      </c>
      <c r="AG6" t="s">
        <v>1398</v>
      </c>
      <c r="AH6">
        <v>2</v>
      </c>
      <c r="AI6" t="s">
        <v>1399</v>
      </c>
      <c r="AJ6">
        <v>2</v>
      </c>
      <c r="AK6" t="s">
        <v>1400</v>
      </c>
      <c r="AL6" t="s">
        <v>1386</v>
      </c>
      <c r="AM6" t="s">
        <v>1384</v>
      </c>
    </row>
    <row r="7" spans="1:39">
      <c r="A7" t="s">
        <v>329</v>
      </c>
      <c r="C7">
        <v>1</v>
      </c>
      <c r="D7" t="s">
        <v>1097</v>
      </c>
      <c r="E7" t="s">
        <v>1461</v>
      </c>
      <c r="F7" t="s">
        <v>1462</v>
      </c>
      <c r="G7" t="s">
        <v>1465</v>
      </c>
      <c r="H7" t="s">
        <v>1466</v>
      </c>
      <c r="I7" t="s">
        <v>1465</v>
      </c>
      <c r="J7">
        <v>12</v>
      </c>
      <c r="K7" t="s">
        <v>1467</v>
      </c>
      <c r="L7" t="s">
        <v>329</v>
      </c>
      <c r="M7" s="116">
        <v>12</v>
      </c>
      <c r="N7" t="s">
        <v>225</v>
      </c>
      <c r="O7" s="116">
        <v>2</v>
      </c>
      <c r="P7" t="s">
        <v>297</v>
      </c>
      <c r="Q7" s="116">
        <v>2</v>
      </c>
      <c r="R7" t="s">
        <v>305</v>
      </c>
      <c r="S7" s="116">
        <v>12</v>
      </c>
      <c r="T7" t="s">
        <v>329</v>
      </c>
      <c r="U7" s="115">
        <v>125794536</v>
      </c>
      <c r="V7">
        <v>1</v>
      </c>
      <c r="W7" t="s">
        <v>1371</v>
      </c>
      <c r="X7">
        <v>1</v>
      </c>
      <c r="Y7" t="s">
        <v>1383</v>
      </c>
      <c r="Z7">
        <v>3</v>
      </c>
      <c r="AA7" t="s">
        <v>1427</v>
      </c>
      <c r="AB7">
        <v>2</v>
      </c>
      <c r="AC7" t="s">
        <v>297</v>
      </c>
      <c r="AF7" t="s">
        <v>1468</v>
      </c>
      <c r="AG7" t="s">
        <v>1469</v>
      </c>
      <c r="AH7">
        <v>1</v>
      </c>
      <c r="AI7" t="s">
        <v>1375</v>
      </c>
      <c r="AJ7">
        <v>2</v>
      </c>
      <c r="AK7" t="s">
        <v>1469</v>
      </c>
      <c r="AL7" t="s">
        <v>1386</v>
      </c>
      <c r="AM7" t="s">
        <v>1427</v>
      </c>
    </row>
    <row r="8" spans="1:39">
      <c r="A8" t="s">
        <v>1470</v>
      </c>
      <c r="C8">
        <v>1</v>
      </c>
      <c r="D8" t="s">
        <v>1097</v>
      </c>
      <c r="E8" t="s">
        <v>1471</v>
      </c>
      <c r="F8" t="s">
        <v>19</v>
      </c>
      <c r="G8" t="s">
        <v>1379</v>
      </c>
      <c r="H8" t="s">
        <v>1380</v>
      </c>
      <c r="I8" t="s">
        <v>1379</v>
      </c>
      <c r="J8">
        <v>14</v>
      </c>
      <c r="K8" t="s">
        <v>1473</v>
      </c>
      <c r="L8" t="s">
        <v>568</v>
      </c>
      <c r="M8" s="116">
        <v>17</v>
      </c>
      <c r="N8" t="s">
        <v>548</v>
      </c>
      <c r="O8" s="116">
        <v>2</v>
      </c>
      <c r="P8" t="s">
        <v>558</v>
      </c>
      <c r="Q8" s="116">
        <v>1</v>
      </c>
      <c r="R8" t="s">
        <v>560</v>
      </c>
      <c r="S8" s="116" t="s">
        <v>1472</v>
      </c>
      <c r="T8" t="s">
        <v>568</v>
      </c>
      <c r="U8" s="115">
        <v>4212780</v>
      </c>
      <c r="V8">
        <v>1</v>
      </c>
      <c r="W8" t="s">
        <v>1371</v>
      </c>
      <c r="X8">
        <v>1</v>
      </c>
      <c r="Y8" t="s">
        <v>1383</v>
      </c>
      <c r="Z8">
        <v>7</v>
      </c>
      <c r="AA8" t="s">
        <v>1384</v>
      </c>
      <c r="AB8">
        <v>2</v>
      </c>
      <c r="AC8" t="s">
        <v>1385</v>
      </c>
      <c r="AF8" t="s">
        <v>1397</v>
      </c>
      <c r="AG8" t="s">
        <v>1398</v>
      </c>
      <c r="AH8">
        <v>2</v>
      </c>
      <c r="AI8" t="s">
        <v>1399</v>
      </c>
      <c r="AJ8">
        <v>2</v>
      </c>
      <c r="AK8" t="s">
        <v>1400</v>
      </c>
      <c r="AL8" t="s">
        <v>1386</v>
      </c>
      <c r="AM8" t="s">
        <v>1384</v>
      </c>
    </row>
    <row r="9" spans="1:39">
      <c r="A9" t="s">
        <v>1474</v>
      </c>
      <c r="C9">
        <v>1</v>
      </c>
      <c r="D9" t="s">
        <v>1097</v>
      </c>
      <c r="E9" t="s">
        <v>1471</v>
      </c>
      <c r="F9" t="s">
        <v>19</v>
      </c>
      <c r="G9" t="s">
        <v>1379</v>
      </c>
      <c r="H9" t="s">
        <v>1380</v>
      </c>
      <c r="I9" t="s">
        <v>1379</v>
      </c>
      <c r="J9">
        <v>14</v>
      </c>
      <c r="K9" t="s">
        <v>1473</v>
      </c>
      <c r="L9" t="s">
        <v>568</v>
      </c>
      <c r="M9" s="116">
        <v>17</v>
      </c>
      <c r="N9" t="s">
        <v>548</v>
      </c>
      <c r="O9" s="116">
        <v>2</v>
      </c>
      <c r="P9" t="s">
        <v>558</v>
      </c>
      <c r="Q9" s="116">
        <v>1</v>
      </c>
      <c r="R9" t="s">
        <v>560</v>
      </c>
      <c r="S9" s="116" t="s">
        <v>1472</v>
      </c>
      <c r="T9" t="s">
        <v>568</v>
      </c>
      <c r="U9" s="115">
        <v>32779452.010000002</v>
      </c>
      <c r="V9">
        <v>1</v>
      </c>
      <c r="W9" t="s">
        <v>1371</v>
      </c>
      <c r="X9">
        <v>1</v>
      </c>
      <c r="Y9" t="s">
        <v>1383</v>
      </c>
      <c r="Z9">
        <v>7</v>
      </c>
      <c r="AA9" t="s">
        <v>1384</v>
      </c>
      <c r="AB9">
        <v>2</v>
      </c>
      <c r="AC9" t="s">
        <v>1385</v>
      </c>
      <c r="AF9" t="s">
        <v>1397</v>
      </c>
      <c r="AG9" t="s">
        <v>1398</v>
      </c>
      <c r="AH9">
        <v>2</v>
      </c>
      <c r="AI9" t="s">
        <v>1399</v>
      </c>
      <c r="AJ9">
        <v>2</v>
      </c>
      <c r="AK9" t="s">
        <v>1400</v>
      </c>
      <c r="AL9" t="s">
        <v>1386</v>
      </c>
      <c r="AM9" t="s">
        <v>1384</v>
      </c>
    </row>
    <row r="10" spans="1:39">
      <c r="A10" t="s">
        <v>67</v>
      </c>
      <c r="C10">
        <v>1</v>
      </c>
      <c r="D10" t="s">
        <v>1097</v>
      </c>
      <c r="E10" t="s">
        <v>1471</v>
      </c>
      <c r="F10" t="s">
        <v>19</v>
      </c>
      <c r="G10" t="s">
        <v>1379</v>
      </c>
      <c r="H10" t="s">
        <v>1380</v>
      </c>
      <c r="I10" t="s">
        <v>1379</v>
      </c>
      <c r="J10">
        <v>14</v>
      </c>
      <c r="K10" t="s">
        <v>1473</v>
      </c>
      <c r="L10" t="s">
        <v>568</v>
      </c>
      <c r="M10" s="116">
        <v>17</v>
      </c>
      <c r="N10" t="s">
        <v>548</v>
      </c>
      <c r="O10" s="116">
        <v>2</v>
      </c>
      <c r="P10" t="s">
        <v>558</v>
      </c>
      <c r="Q10" s="116">
        <v>1</v>
      </c>
      <c r="R10" t="s">
        <v>560</v>
      </c>
      <c r="S10" s="116" t="s">
        <v>1472</v>
      </c>
      <c r="T10" t="s">
        <v>568</v>
      </c>
      <c r="U10" s="115">
        <v>3336747.9686099999</v>
      </c>
      <c r="V10">
        <v>1</v>
      </c>
      <c r="W10" t="s">
        <v>1371</v>
      </c>
      <c r="X10">
        <v>1</v>
      </c>
      <c r="Y10" t="s">
        <v>1383</v>
      </c>
      <c r="Z10">
        <v>7</v>
      </c>
      <c r="AA10" t="s">
        <v>1384</v>
      </c>
      <c r="AB10">
        <v>2</v>
      </c>
      <c r="AC10" t="s">
        <v>1385</v>
      </c>
      <c r="AF10" t="s">
        <v>1397</v>
      </c>
      <c r="AG10" t="s">
        <v>1398</v>
      </c>
      <c r="AH10">
        <v>2</v>
      </c>
      <c r="AI10" t="s">
        <v>1399</v>
      </c>
      <c r="AJ10">
        <v>2</v>
      </c>
      <c r="AK10" t="s">
        <v>1400</v>
      </c>
      <c r="AL10" t="s">
        <v>1386</v>
      </c>
      <c r="AM10" t="s">
        <v>1384</v>
      </c>
    </row>
    <row r="11" spans="1:39">
      <c r="A11" t="s">
        <v>68</v>
      </c>
      <c r="C11">
        <v>1</v>
      </c>
      <c r="D11" t="s">
        <v>1097</v>
      </c>
      <c r="E11" t="s">
        <v>1471</v>
      </c>
      <c r="F11" t="s">
        <v>19</v>
      </c>
      <c r="G11" t="s">
        <v>1379</v>
      </c>
      <c r="H11" t="s">
        <v>1380</v>
      </c>
      <c r="I11" t="s">
        <v>1379</v>
      </c>
      <c r="J11">
        <v>14</v>
      </c>
      <c r="K11" t="s">
        <v>1473</v>
      </c>
      <c r="L11" t="s">
        <v>568</v>
      </c>
      <c r="M11" s="116">
        <v>17</v>
      </c>
      <c r="N11" t="s">
        <v>548</v>
      </c>
      <c r="O11" s="116">
        <v>2</v>
      </c>
      <c r="P11" t="s">
        <v>558</v>
      </c>
      <c r="Q11" s="116">
        <v>1</v>
      </c>
      <c r="R11" t="s">
        <v>560</v>
      </c>
      <c r="S11" s="116" t="s">
        <v>1472</v>
      </c>
      <c r="T11" t="s">
        <v>568</v>
      </c>
      <c r="U11" s="115">
        <v>464528.22600000002</v>
      </c>
      <c r="V11">
        <v>1</v>
      </c>
      <c r="W11" t="s">
        <v>1371</v>
      </c>
      <c r="X11">
        <v>1</v>
      </c>
      <c r="Y11" t="s">
        <v>1383</v>
      </c>
      <c r="Z11">
        <v>7</v>
      </c>
      <c r="AA11" t="s">
        <v>1384</v>
      </c>
      <c r="AB11">
        <v>2</v>
      </c>
      <c r="AC11" t="s">
        <v>1385</v>
      </c>
      <c r="AF11" t="s">
        <v>1397</v>
      </c>
      <c r="AG11" t="s">
        <v>1398</v>
      </c>
      <c r="AH11">
        <v>2</v>
      </c>
      <c r="AI11" t="s">
        <v>1399</v>
      </c>
      <c r="AJ11">
        <v>2</v>
      </c>
      <c r="AK11" t="s">
        <v>1400</v>
      </c>
      <c r="AL11" t="s">
        <v>1386</v>
      </c>
      <c r="AM11" t="s">
        <v>1384</v>
      </c>
    </row>
    <row r="12" spans="1:39">
      <c r="A12" t="s">
        <v>1475</v>
      </c>
      <c r="C12">
        <v>1</v>
      </c>
      <c r="D12" t="s">
        <v>1097</v>
      </c>
      <c r="E12" t="s">
        <v>1471</v>
      </c>
      <c r="F12" t="s">
        <v>19</v>
      </c>
      <c r="G12" t="s">
        <v>1379</v>
      </c>
      <c r="H12" t="s">
        <v>1380</v>
      </c>
      <c r="I12" t="s">
        <v>1379</v>
      </c>
      <c r="J12">
        <v>14</v>
      </c>
      <c r="K12" t="s">
        <v>1473</v>
      </c>
      <c r="L12" t="s">
        <v>568</v>
      </c>
      <c r="M12" s="116">
        <v>17</v>
      </c>
      <c r="N12" t="s">
        <v>548</v>
      </c>
      <c r="O12" s="116">
        <v>2</v>
      </c>
      <c r="P12" t="s">
        <v>558</v>
      </c>
      <c r="Q12" s="116">
        <v>1</v>
      </c>
      <c r="R12" t="s">
        <v>560</v>
      </c>
      <c r="S12" s="116" t="s">
        <v>1472</v>
      </c>
      <c r="T12" t="s">
        <v>568</v>
      </c>
      <c r="U12" s="115">
        <v>341794.92</v>
      </c>
      <c r="V12">
        <v>1</v>
      </c>
      <c r="W12" t="s">
        <v>1371</v>
      </c>
      <c r="X12">
        <v>1</v>
      </c>
      <c r="Y12" t="s">
        <v>1383</v>
      </c>
      <c r="Z12">
        <v>7</v>
      </c>
      <c r="AA12" t="s">
        <v>1384</v>
      </c>
      <c r="AB12">
        <v>2</v>
      </c>
      <c r="AC12" t="s">
        <v>1385</v>
      </c>
      <c r="AF12" t="s">
        <v>1397</v>
      </c>
      <c r="AG12" t="s">
        <v>1398</v>
      </c>
      <c r="AH12">
        <v>2</v>
      </c>
      <c r="AI12" t="s">
        <v>1399</v>
      </c>
      <c r="AJ12">
        <v>2</v>
      </c>
      <c r="AK12" t="s">
        <v>1400</v>
      </c>
      <c r="AL12" t="s">
        <v>1386</v>
      </c>
      <c r="AM12" t="s">
        <v>1384</v>
      </c>
    </row>
    <row r="13" spans="1:39">
      <c r="A13" t="s">
        <v>70</v>
      </c>
      <c r="C13">
        <v>1</v>
      </c>
      <c r="D13" t="s">
        <v>1097</v>
      </c>
      <c r="E13" t="s">
        <v>1471</v>
      </c>
      <c r="F13" t="s">
        <v>19</v>
      </c>
      <c r="G13" t="s">
        <v>1379</v>
      </c>
      <c r="H13" t="s">
        <v>1380</v>
      </c>
      <c r="I13" t="s">
        <v>1379</v>
      </c>
      <c r="J13">
        <v>14</v>
      </c>
      <c r="K13" t="s">
        <v>1473</v>
      </c>
      <c r="L13" t="s">
        <v>568</v>
      </c>
      <c r="M13" s="116">
        <v>17</v>
      </c>
      <c r="N13" t="s">
        <v>548</v>
      </c>
      <c r="O13" s="116">
        <v>2</v>
      </c>
      <c r="P13" t="s">
        <v>558</v>
      </c>
      <c r="Q13" s="116">
        <v>1</v>
      </c>
      <c r="R13" t="s">
        <v>560</v>
      </c>
      <c r="S13" s="116" t="s">
        <v>1472</v>
      </c>
      <c r="T13" t="s">
        <v>568</v>
      </c>
      <c r="U13" s="115">
        <v>179054.93400000001</v>
      </c>
      <c r="V13">
        <v>1</v>
      </c>
      <c r="W13" t="s">
        <v>1371</v>
      </c>
      <c r="X13">
        <v>1</v>
      </c>
      <c r="Y13" t="s">
        <v>1383</v>
      </c>
      <c r="Z13">
        <v>7</v>
      </c>
      <c r="AA13" t="s">
        <v>1384</v>
      </c>
      <c r="AB13">
        <v>2</v>
      </c>
      <c r="AC13" t="s">
        <v>1385</v>
      </c>
      <c r="AF13" t="s">
        <v>1397</v>
      </c>
      <c r="AG13" t="s">
        <v>1398</v>
      </c>
      <c r="AH13">
        <v>2</v>
      </c>
      <c r="AI13" t="s">
        <v>1399</v>
      </c>
      <c r="AJ13">
        <v>2</v>
      </c>
      <c r="AK13" t="s">
        <v>1400</v>
      </c>
      <c r="AL13" t="s">
        <v>1386</v>
      </c>
      <c r="AM13" t="s">
        <v>1384</v>
      </c>
    </row>
    <row r="14" spans="1:39">
      <c r="A14" t="s">
        <v>71</v>
      </c>
      <c r="C14">
        <v>1</v>
      </c>
      <c r="D14" t="s">
        <v>1097</v>
      </c>
      <c r="E14" t="s">
        <v>1471</v>
      </c>
      <c r="F14" t="s">
        <v>19</v>
      </c>
      <c r="G14" t="s">
        <v>1379</v>
      </c>
      <c r="H14" t="s">
        <v>1380</v>
      </c>
      <c r="I14" t="s">
        <v>1379</v>
      </c>
      <c r="J14">
        <v>14</v>
      </c>
      <c r="K14" t="s">
        <v>1473</v>
      </c>
      <c r="L14" t="s">
        <v>568</v>
      </c>
      <c r="M14" s="116">
        <v>17</v>
      </c>
      <c r="N14" t="s">
        <v>548</v>
      </c>
      <c r="O14" s="116">
        <v>2</v>
      </c>
      <c r="P14" t="s">
        <v>558</v>
      </c>
      <c r="Q14" s="116">
        <v>1</v>
      </c>
      <c r="R14" t="s">
        <v>560</v>
      </c>
      <c r="S14" s="116" t="s">
        <v>1472</v>
      </c>
      <c r="T14" t="s">
        <v>568</v>
      </c>
      <c r="U14" s="115">
        <v>697195.94100000011</v>
      </c>
      <c r="V14">
        <v>1</v>
      </c>
      <c r="W14" t="s">
        <v>1371</v>
      </c>
      <c r="X14">
        <v>1</v>
      </c>
      <c r="Y14" t="s">
        <v>1383</v>
      </c>
      <c r="Z14">
        <v>7</v>
      </c>
      <c r="AA14" t="s">
        <v>1384</v>
      </c>
      <c r="AB14">
        <v>2</v>
      </c>
      <c r="AC14" t="s">
        <v>1385</v>
      </c>
      <c r="AF14" t="s">
        <v>1397</v>
      </c>
      <c r="AG14" t="s">
        <v>1398</v>
      </c>
      <c r="AH14">
        <v>2</v>
      </c>
      <c r="AI14" t="s">
        <v>1399</v>
      </c>
      <c r="AJ14">
        <v>2</v>
      </c>
      <c r="AK14" t="s">
        <v>1400</v>
      </c>
      <c r="AL14" t="s">
        <v>1386</v>
      </c>
      <c r="AM14" t="s">
        <v>1384</v>
      </c>
    </row>
    <row r="15" spans="1:39">
      <c r="A15" t="s">
        <v>1476</v>
      </c>
      <c r="C15">
        <v>1</v>
      </c>
      <c r="D15" t="s">
        <v>1097</v>
      </c>
      <c r="E15" t="s">
        <v>1471</v>
      </c>
      <c r="F15" t="s">
        <v>19</v>
      </c>
      <c r="G15" t="s">
        <v>1379</v>
      </c>
      <c r="H15" t="s">
        <v>1380</v>
      </c>
      <c r="I15" t="s">
        <v>1379</v>
      </c>
      <c r="J15">
        <v>14</v>
      </c>
      <c r="K15" t="s">
        <v>1473</v>
      </c>
      <c r="L15" t="s">
        <v>568</v>
      </c>
      <c r="M15" s="116">
        <v>17</v>
      </c>
      <c r="N15" t="s">
        <v>548</v>
      </c>
      <c r="O15" s="116">
        <v>2</v>
      </c>
      <c r="P15" t="s">
        <v>558</v>
      </c>
      <c r="Q15" s="116">
        <v>1</v>
      </c>
      <c r="R15" t="s">
        <v>560</v>
      </c>
      <c r="S15" s="116" t="s">
        <v>1472</v>
      </c>
      <c r="T15" t="s">
        <v>568</v>
      </c>
      <c r="U15" s="115">
        <v>52433767</v>
      </c>
      <c r="V15">
        <v>1</v>
      </c>
      <c r="W15" t="s">
        <v>1371</v>
      </c>
      <c r="X15">
        <v>1</v>
      </c>
      <c r="Y15" t="s">
        <v>1383</v>
      </c>
      <c r="Z15">
        <v>7</v>
      </c>
      <c r="AA15" t="s">
        <v>1384</v>
      </c>
      <c r="AB15">
        <v>2</v>
      </c>
      <c r="AC15" t="s">
        <v>1385</v>
      </c>
      <c r="AF15" t="s">
        <v>1397</v>
      </c>
      <c r="AG15" t="s">
        <v>1398</v>
      </c>
      <c r="AH15">
        <v>2</v>
      </c>
      <c r="AI15" t="s">
        <v>1399</v>
      </c>
      <c r="AJ15">
        <v>2</v>
      </c>
      <c r="AK15" t="s">
        <v>1400</v>
      </c>
      <c r="AL15" t="s">
        <v>1386</v>
      </c>
      <c r="AM15" t="s">
        <v>1384</v>
      </c>
    </row>
    <row r="16" spans="1:39">
      <c r="A16" t="s">
        <v>1477</v>
      </c>
      <c r="C16">
        <v>1</v>
      </c>
      <c r="D16" t="s">
        <v>1097</v>
      </c>
      <c r="E16" t="s">
        <v>1471</v>
      </c>
      <c r="F16" t="s">
        <v>19</v>
      </c>
      <c r="G16" t="s">
        <v>1379</v>
      </c>
      <c r="H16" t="s">
        <v>1380</v>
      </c>
      <c r="I16" t="s">
        <v>1379</v>
      </c>
      <c r="J16">
        <v>14</v>
      </c>
      <c r="K16" t="s">
        <v>1473</v>
      </c>
      <c r="L16" t="s">
        <v>568</v>
      </c>
      <c r="M16" s="116">
        <v>17</v>
      </c>
      <c r="N16" t="s">
        <v>548</v>
      </c>
      <c r="O16" s="116">
        <v>2</v>
      </c>
      <c r="P16" t="s">
        <v>558</v>
      </c>
      <c r="Q16" s="116">
        <v>1</v>
      </c>
      <c r="R16" t="s">
        <v>560</v>
      </c>
      <c r="S16" s="116" t="s">
        <v>1472</v>
      </c>
      <c r="T16" t="s">
        <v>568</v>
      </c>
      <c r="U16" s="115">
        <v>76773731</v>
      </c>
      <c r="V16">
        <v>1</v>
      </c>
      <c r="W16" t="s">
        <v>1371</v>
      </c>
      <c r="X16">
        <v>1</v>
      </c>
      <c r="Y16" t="s">
        <v>1383</v>
      </c>
      <c r="Z16">
        <v>7</v>
      </c>
      <c r="AA16" t="s">
        <v>1384</v>
      </c>
      <c r="AB16">
        <v>2</v>
      </c>
      <c r="AC16" t="s">
        <v>1385</v>
      </c>
      <c r="AF16" t="s">
        <v>1397</v>
      </c>
      <c r="AG16" t="s">
        <v>1398</v>
      </c>
      <c r="AH16">
        <v>2</v>
      </c>
      <c r="AI16" t="s">
        <v>1399</v>
      </c>
      <c r="AJ16">
        <v>2</v>
      </c>
      <c r="AK16" t="s">
        <v>1400</v>
      </c>
      <c r="AL16" t="s">
        <v>1386</v>
      </c>
      <c r="AM16" t="s">
        <v>1384</v>
      </c>
    </row>
    <row r="17" spans="1:39">
      <c r="A17" t="s">
        <v>1478</v>
      </c>
      <c r="C17">
        <v>1</v>
      </c>
      <c r="D17" t="s">
        <v>1097</v>
      </c>
      <c r="E17" t="s">
        <v>1471</v>
      </c>
      <c r="F17" t="s">
        <v>19</v>
      </c>
      <c r="G17" t="s">
        <v>1465</v>
      </c>
      <c r="H17" t="s">
        <v>1466</v>
      </c>
      <c r="I17" t="s">
        <v>1465</v>
      </c>
      <c r="J17">
        <v>14</v>
      </c>
      <c r="K17" t="s">
        <v>1479</v>
      </c>
      <c r="L17" t="s">
        <v>339</v>
      </c>
      <c r="M17" s="116">
        <v>12</v>
      </c>
      <c r="N17" t="s">
        <v>225</v>
      </c>
      <c r="O17" s="116">
        <v>2</v>
      </c>
      <c r="P17" t="s">
        <v>297</v>
      </c>
      <c r="Q17" s="116">
        <v>2</v>
      </c>
      <c r="R17" t="s">
        <v>305</v>
      </c>
      <c r="S17" s="116">
        <v>17</v>
      </c>
      <c r="T17" t="s">
        <v>339</v>
      </c>
      <c r="U17" s="115">
        <v>17256473</v>
      </c>
      <c r="V17">
        <v>1</v>
      </c>
      <c r="W17" t="s">
        <v>1371</v>
      </c>
      <c r="X17">
        <v>1</v>
      </c>
      <c r="Y17" t="s">
        <v>1383</v>
      </c>
      <c r="Z17">
        <v>3</v>
      </c>
      <c r="AA17" t="s">
        <v>1427</v>
      </c>
      <c r="AB17">
        <v>2</v>
      </c>
      <c r="AC17" t="s">
        <v>297</v>
      </c>
      <c r="AF17" t="s">
        <v>1468</v>
      </c>
      <c r="AG17" t="s">
        <v>1469</v>
      </c>
      <c r="AH17">
        <v>1</v>
      </c>
      <c r="AI17" t="s">
        <v>1375</v>
      </c>
      <c r="AJ17">
        <v>2</v>
      </c>
      <c r="AK17" t="s">
        <v>1469</v>
      </c>
      <c r="AL17" t="s">
        <v>1386</v>
      </c>
      <c r="AM17" t="s">
        <v>1427</v>
      </c>
    </row>
    <row r="18" spans="1:39">
      <c r="A18" t="s">
        <v>1480</v>
      </c>
      <c r="C18">
        <v>1</v>
      </c>
      <c r="D18" t="s">
        <v>1097</v>
      </c>
      <c r="E18" t="s">
        <v>1471</v>
      </c>
      <c r="F18" t="s">
        <v>19</v>
      </c>
      <c r="G18" t="s">
        <v>1465</v>
      </c>
      <c r="H18" t="s">
        <v>1466</v>
      </c>
      <c r="I18" t="s">
        <v>1465</v>
      </c>
      <c r="J18">
        <v>14</v>
      </c>
      <c r="K18" t="s">
        <v>1481</v>
      </c>
      <c r="L18" t="s">
        <v>345</v>
      </c>
      <c r="M18" s="116">
        <v>12</v>
      </c>
      <c r="N18" t="s">
        <v>225</v>
      </c>
      <c r="O18" s="116">
        <v>2</v>
      </c>
      <c r="P18" t="s">
        <v>297</v>
      </c>
      <c r="Q18" s="116">
        <v>2</v>
      </c>
      <c r="R18" t="s">
        <v>305</v>
      </c>
      <c r="S18" s="116">
        <v>20</v>
      </c>
      <c r="T18" t="s">
        <v>345</v>
      </c>
      <c r="U18" s="115">
        <v>7147557</v>
      </c>
      <c r="V18">
        <v>1</v>
      </c>
      <c r="W18" t="s">
        <v>1371</v>
      </c>
      <c r="X18">
        <v>1</v>
      </c>
      <c r="Y18" t="s">
        <v>1383</v>
      </c>
      <c r="Z18">
        <v>3</v>
      </c>
      <c r="AA18" t="s">
        <v>1427</v>
      </c>
      <c r="AB18">
        <v>2</v>
      </c>
      <c r="AC18" t="s">
        <v>297</v>
      </c>
      <c r="AF18" t="s">
        <v>1468</v>
      </c>
      <c r="AG18" t="s">
        <v>1469</v>
      </c>
      <c r="AH18">
        <v>1</v>
      </c>
      <c r="AI18" t="s">
        <v>1375</v>
      </c>
      <c r="AJ18">
        <v>2</v>
      </c>
      <c r="AK18" t="s">
        <v>1469</v>
      </c>
      <c r="AL18" t="s">
        <v>1386</v>
      </c>
      <c r="AM18" t="s">
        <v>1427</v>
      </c>
    </row>
    <row r="19" spans="1:39">
      <c r="A19" t="s">
        <v>1482</v>
      </c>
      <c r="C19">
        <v>1</v>
      </c>
      <c r="D19" t="s">
        <v>1097</v>
      </c>
      <c r="E19" t="s">
        <v>1471</v>
      </c>
      <c r="F19" t="s">
        <v>19</v>
      </c>
      <c r="G19" t="s">
        <v>1465</v>
      </c>
      <c r="H19" t="s">
        <v>1466</v>
      </c>
      <c r="I19" t="s">
        <v>1465</v>
      </c>
      <c r="J19">
        <v>14</v>
      </c>
      <c r="K19" t="s">
        <v>1483</v>
      </c>
      <c r="L19" t="s">
        <v>293</v>
      </c>
      <c r="M19" s="116">
        <v>12</v>
      </c>
      <c r="N19" t="s">
        <v>225</v>
      </c>
      <c r="O19" s="116">
        <v>1</v>
      </c>
      <c r="P19" t="s">
        <v>227</v>
      </c>
      <c r="Q19" s="116">
        <v>9</v>
      </c>
      <c r="R19" t="s">
        <v>288</v>
      </c>
      <c r="S19" s="116">
        <v>3</v>
      </c>
      <c r="T19" t="s">
        <v>293</v>
      </c>
      <c r="U19" s="115">
        <v>436883428</v>
      </c>
      <c r="V19">
        <v>1</v>
      </c>
      <c r="W19" t="s">
        <v>1371</v>
      </c>
      <c r="X19">
        <v>1</v>
      </c>
      <c r="Y19" t="s">
        <v>1383</v>
      </c>
      <c r="Z19">
        <v>3</v>
      </c>
      <c r="AA19" t="s">
        <v>1427</v>
      </c>
      <c r="AB19">
        <v>1</v>
      </c>
      <c r="AC19" t="s">
        <v>227</v>
      </c>
      <c r="AF19" t="s">
        <v>1468</v>
      </c>
      <c r="AG19" t="s">
        <v>1469</v>
      </c>
      <c r="AH19">
        <v>1</v>
      </c>
      <c r="AI19" t="s">
        <v>1375</v>
      </c>
      <c r="AJ19">
        <v>2</v>
      </c>
      <c r="AK19" t="s">
        <v>1469</v>
      </c>
      <c r="AL19" t="s">
        <v>1386</v>
      </c>
      <c r="AM19" t="s">
        <v>1427</v>
      </c>
    </row>
    <row r="20" spans="1:39">
      <c r="A20" t="s">
        <v>400</v>
      </c>
      <c r="C20">
        <v>1</v>
      </c>
      <c r="D20" t="s">
        <v>1097</v>
      </c>
      <c r="E20" t="s">
        <v>1471</v>
      </c>
      <c r="F20" t="s">
        <v>19</v>
      </c>
      <c r="G20" t="s">
        <v>1465</v>
      </c>
      <c r="H20" t="s">
        <v>1466</v>
      </c>
      <c r="I20" t="s">
        <v>1465</v>
      </c>
      <c r="J20">
        <v>14</v>
      </c>
      <c r="K20" t="s">
        <v>1484</v>
      </c>
      <c r="L20" t="s">
        <v>400</v>
      </c>
      <c r="M20" s="116">
        <v>12</v>
      </c>
      <c r="N20" t="s">
        <v>225</v>
      </c>
      <c r="O20" s="116">
        <v>6</v>
      </c>
      <c r="P20" t="s">
        <v>380</v>
      </c>
      <c r="Q20" s="116">
        <v>1</v>
      </c>
      <c r="R20" t="s">
        <v>382</v>
      </c>
      <c r="S20" s="116">
        <v>9</v>
      </c>
      <c r="T20" t="s">
        <v>400</v>
      </c>
      <c r="U20" s="115">
        <v>38725354</v>
      </c>
      <c r="V20">
        <v>1</v>
      </c>
      <c r="W20" t="s">
        <v>1371</v>
      </c>
      <c r="X20">
        <v>1</v>
      </c>
      <c r="Y20" t="s">
        <v>1383</v>
      </c>
      <c r="Z20">
        <v>3</v>
      </c>
      <c r="AA20" t="s">
        <v>1427</v>
      </c>
      <c r="AB20">
        <v>4</v>
      </c>
      <c r="AC20" t="s">
        <v>428</v>
      </c>
      <c r="AF20" t="s">
        <v>1468</v>
      </c>
      <c r="AG20" t="s">
        <v>1469</v>
      </c>
      <c r="AH20">
        <v>1</v>
      </c>
      <c r="AI20" t="s">
        <v>1375</v>
      </c>
      <c r="AJ20">
        <v>2</v>
      </c>
      <c r="AK20" t="s">
        <v>1469</v>
      </c>
      <c r="AL20" t="s">
        <v>1386</v>
      </c>
      <c r="AM20" t="s">
        <v>1427</v>
      </c>
    </row>
    <row r="21" spans="1:39">
      <c r="A21" t="s">
        <v>1485</v>
      </c>
      <c r="C21">
        <v>1</v>
      </c>
      <c r="D21" t="s">
        <v>1097</v>
      </c>
      <c r="E21" t="s">
        <v>1471</v>
      </c>
      <c r="F21" t="s">
        <v>19</v>
      </c>
      <c r="G21" t="s">
        <v>1465</v>
      </c>
      <c r="H21" t="s">
        <v>1466</v>
      </c>
      <c r="I21" t="s">
        <v>1465</v>
      </c>
      <c r="J21">
        <v>14</v>
      </c>
      <c r="K21" t="s">
        <v>1486</v>
      </c>
      <c r="L21" t="s">
        <v>518</v>
      </c>
      <c r="M21" s="116">
        <v>15</v>
      </c>
      <c r="N21" t="s">
        <v>495</v>
      </c>
      <c r="O21" s="116">
        <v>9</v>
      </c>
      <c r="P21" t="s">
        <v>507</v>
      </c>
      <c r="Q21" s="116">
        <v>2</v>
      </c>
      <c r="R21" t="s">
        <v>295</v>
      </c>
      <c r="S21" s="116">
        <v>3</v>
      </c>
      <c r="T21" t="s">
        <v>518</v>
      </c>
      <c r="U21" s="115">
        <v>42227250</v>
      </c>
      <c r="V21">
        <v>1</v>
      </c>
      <c r="W21" t="s">
        <v>1371</v>
      </c>
      <c r="X21">
        <v>1</v>
      </c>
      <c r="Y21" t="s">
        <v>1383</v>
      </c>
      <c r="Z21">
        <v>5</v>
      </c>
      <c r="AA21" t="s">
        <v>1451</v>
      </c>
      <c r="AF21" t="s">
        <v>1468</v>
      </c>
      <c r="AG21" t="s">
        <v>1469</v>
      </c>
      <c r="AH21">
        <v>1</v>
      </c>
      <c r="AI21" t="s">
        <v>1375</v>
      </c>
      <c r="AJ21">
        <v>2</v>
      </c>
      <c r="AK21" t="s">
        <v>1469</v>
      </c>
      <c r="AL21" t="s">
        <v>1386</v>
      </c>
      <c r="AM21" t="s">
        <v>1451</v>
      </c>
    </row>
    <row r="22" spans="1:39">
      <c r="A22" t="s">
        <v>511</v>
      </c>
      <c r="C22">
        <v>1</v>
      </c>
      <c r="D22" t="s">
        <v>1097</v>
      </c>
      <c r="E22" t="s">
        <v>1471</v>
      </c>
      <c r="F22" t="s">
        <v>19</v>
      </c>
      <c r="G22" t="s">
        <v>1465</v>
      </c>
      <c r="H22" t="s">
        <v>1466</v>
      </c>
      <c r="I22" t="s">
        <v>1465</v>
      </c>
      <c r="J22">
        <v>14</v>
      </c>
      <c r="K22" t="s">
        <v>1487</v>
      </c>
      <c r="L22" t="s">
        <v>511</v>
      </c>
      <c r="M22" s="116">
        <v>15</v>
      </c>
      <c r="N22" t="s">
        <v>495</v>
      </c>
      <c r="O22" s="116">
        <v>9</v>
      </c>
      <c r="P22" t="s">
        <v>507</v>
      </c>
      <c r="Q22" s="116">
        <v>1</v>
      </c>
      <c r="R22" t="s">
        <v>509</v>
      </c>
      <c r="S22" s="116">
        <v>1</v>
      </c>
      <c r="T22" t="s">
        <v>511</v>
      </c>
      <c r="U22" s="115">
        <v>123119131</v>
      </c>
      <c r="V22">
        <v>1</v>
      </c>
      <c r="W22" t="s">
        <v>1371</v>
      </c>
      <c r="X22">
        <v>1</v>
      </c>
      <c r="Y22" t="s">
        <v>1383</v>
      </c>
      <c r="Z22">
        <v>5</v>
      </c>
      <c r="AA22" t="s">
        <v>1451</v>
      </c>
      <c r="AF22" t="s">
        <v>1468</v>
      </c>
      <c r="AG22" t="s">
        <v>1469</v>
      </c>
      <c r="AH22">
        <v>1</v>
      </c>
      <c r="AI22" t="s">
        <v>1375</v>
      </c>
      <c r="AJ22">
        <v>2</v>
      </c>
      <c r="AK22" t="s">
        <v>1469</v>
      </c>
      <c r="AL22" t="s">
        <v>1386</v>
      </c>
      <c r="AM22" t="s">
        <v>1451</v>
      </c>
    </row>
    <row r="23" spans="1:39">
      <c r="A23" t="s">
        <v>1488</v>
      </c>
      <c r="C23">
        <v>1</v>
      </c>
      <c r="D23" t="s">
        <v>1097</v>
      </c>
      <c r="E23" t="s">
        <v>1489</v>
      </c>
      <c r="F23" t="s">
        <v>566</v>
      </c>
      <c r="G23" t="s">
        <v>1379</v>
      </c>
      <c r="H23" t="s">
        <v>1380</v>
      </c>
      <c r="I23" t="s">
        <v>1379</v>
      </c>
      <c r="J23">
        <v>15</v>
      </c>
      <c r="K23" t="s">
        <v>1490</v>
      </c>
      <c r="L23" t="s">
        <v>566</v>
      </c>
      <c r="M23" s="116">
        <v>17</v>
      </c>
      <c r="N23" t="s">
        <v>548</v>
      </c>
      <c r="O23" s="116">
        <v>2</v>
      </c>
      <c r="P23" t="s">
        <v>558</v>
      </c>
      <c r="Q23" s="116">
        <v>1</v>
      </c>
      <c r="R23" t="s">
        <v>560</v>
      </c>
      <c r="S23" s="116">
        <v>3</v>
      </c>
      <c r="T23" t="s">
        <v>566</v>
      </c>
      <c r="U23" s="115">
        <v>131020790</v>
      </c>
      <c r="V23">
        <v>1</v>
      </c>
      <c r="W23" t="s">
        <v>1371</v>
      </c>
      <c r="X23">
        <v>1</v>
      </c>
      <c r="Y23" t="s">
        <v>1383</v>
      </c>
      <c r="Z23">
        <v>7</v>
      </c>
      <c r="AA23" t="s">
        <v>1384</v>
      </c>
      <c r="AB23">
        <v>2</v>
      </c>
      <c r="AC23" t="s">
        <v>1385</v>
      </c>
      <c r="AF23" t="s">
        <v>1397</v>
      </c>
      <c r="AG23" t="s">
        <v>1398</v>
      </c>
      <c r="AH23">
        <v>2</v>
      </c>
      <c r="AI23" t="s">
        <v>1399</v>
      </c>
      <c r="AJ23">
        <v>2</v>
      </c>
      <c r="AK23" t="s">
        <v>1400</v>
      </c>
      <c r="AL23" t="s">
        <v>1386</v>
      </c>
      <c r="AM23" t="s">
        <v>1384</v>
      </c>
    </row>
    <row r="24" spans="1:39">
      <c r="A24" t="s">
        <v>1491</v>
      </c>
      <c r="C24">
        <v>1</v>
      </c>
      <c r="D24" t="s">
        <v>1097</v>
      </c>
      <c r="E24" t="s">
        <v>1489</v>
      </c>
      <c r="F24" t="s">
        <v>566</v>
      </c>
      <c r="G24" t="s">
        <v>1379</v>
      </c>
      <c r="H24" t="s">
        <v>1380</v>
      </c>
      <c r="I24" t="s">
        <v>1379</v>
      </c>
      <c r="J24">
        <v>15</v>
      </c>
      <c r="K24" t="s">
        <v>1490</v>
      </c>
      <c r="L24" t="s">
        <v>566</v>
      </c>
      <c r="M24" s="116">
        <v>17</v>
      </c>
      <c r="N24" t="s">
        <v>548</v>
      </c>
      <c r="O24" s="116">
        <v>2</v>
      </c>
      <c r="P24" t="s">
        <v>558</v>
      </c>
      <c r="Q24" s="116">
        <v>1</v>
      </c>
      <c r="R24" t="s">
        <v>560</v>
      </c>
      <c r="S24" s="116">
        <v>3</v>
      </c>
      <c r="T24" t="s">
        <v>566</v>
      </c>
      <c r="U24" s="115">
        <v>300768125</v>
      </c>
      <c r="V24">
        <v>1</v>
      </c>
      <c r="W24" t="s">
        <v>1371</v>
      </c>
      <c r="X24">
        <v>1</v>
      </c>
      <c r="Y24" t="s">
        <v>1383</v>
      </c>
      <c r="Z24">
        <v>7</v>
      </c>
      <c r="AA24" t="s">
        <v>1384</v>
      </c>
      <c r="AB24">
        <v>2</v>
      </c>
      <c r="AC24" t="s">
        <v>1385</v>
      </c>
      <c r="AF24" t="s">
        <v>1397</v>
      </c>
      <c r="AG24" t="s">
        <v>1398</v>
      </c>
      <c r="AH24">
        <v>2</v>
      </c>
      <c r="AI24" t="s">
        <v>1399</v>
      </c>
      <c r="AJ24">
        <v>2</v>
      </c>
      <c r="AK24" t="s">
        <v>1400</v>
      </c>
      <c r="AL24" t="s">
        <v>1386</v>
      </c>
      <c r="AM24" t="s">
        <v>1384</v>
      </c>
    </row>
    <row r="25" spans="1:39">
      <c r="A25" t="s">
        <v>1492</v>
      </c>
      <c r="C25">
        <v>1</v>
      </c>
      <c r="D25" t="s">
        <v>1097</v>
      </c>
      <c r="E25" t="s">
        <v>1489</v>
      </c>
      <c r="F25" t="s">
        <v>566</v>
      </c>
      <c r="G25" t="s">
        <v>1379</v>
      </c>
      <c r="H25" t="s">
        <v>1380</v>
      </c>
      <c r="I25" t="s">
        <v>1379</v>
      </c>
      <c r="J25">
        <v>15</v>
      </c>
      <c r="K25" t="s">
        <v>1490</v>
      </c>
      <c r="L25" t="s">
        <v>566</v>
      </c>
      <c r="M25" s="116">
        <v>17</v>
      </c>
      <c r="N25" t="s">
        <v>548</v>
      </c>
      <c r="O25" s="116">
        <v>2</v>
      </c>
      <c r="P25" t="s">
        <v>558</v>
      </c>
      <c r="Q25" s="116">
        <v>1</v>
      </c>
      <c r="R25" t="s">
        <v>560</v>
      </c>
      <c r="S25" s="116">
        <v>3</v>
      </c>
      <c r="T25" t="s">
        <v>566</v>
      </c>
      <c r="U25" s="115">
        <v>10752000</v>
      </c>
      <c r="V25">
        <v>1</v>
      </c>
      <c r="W25" t="s">
        <v>1371</v>
      </c>
      <c r="X25">
        <v>1</v>
      </c>
      <c r="Y25" t="s">
        <v>1383</v>
      </c>
      <c r="Z25">
        <v>7</v>
      </c>
      <c r="AA25" t="s">
        <v>1384</v>
      </c>
      <c r="AB25">
        <v>2</v>
      </c>
      <c r="AC25" t="s">
        <v>1385</v>
      </c>
      <c r="AF25" t="s">
        <v>1397</v>
      </c>
      <c r="AG25" t="s">
        <v>1398</v>
      </c>
      <c r="AH25">
        <v>2</v>
      </c>
      <c r="AI25" t="s">
        <v>1399</v>
      </c>
      <c r="AJ25">
        <v>2</v>
      </c>
      <c r="AK25" t="s">
        <v>1400</v>
      </c>
      <c r="AL25" t="s">
        <v>1386</v>
      </c>
      <c r="AM25" t="s">
        <v>1384</v>
      </c>
    </row>
    <row r="26" spans="1:39">
      <c r="A26" t="s">
        <v>1493</v>
      </c>
      <c r="C26">
        <v>1</v>
      </c>
      <c r="D26" t="s">
        <v>1097</v>
      </c>
      <c r="E26" t="s">
        <v>1489</v>
      </c>
      <c r="F26" t="s">
        <v>566</v>
      </c>
      <c r="G26" t="s">
        <v>1465</v>
      </c>
      <c r="H26" t="s">
        <v>1466</v>
      </c>
      <c r="I26" t="s">
        <v>1465</v>
      </c>
      <c r="J26">
        <v>15</v>
      </c>
      <c r="K26" t="s">
        <v>1494</v>
      </c>
      <c r="L26" t="s">
        <v>384</v>
      </c>
      <c r="M26" s="116">
        <v>12</v>
      </c>
      <c r="N26" t="s">
        <v>225</v>
      </c>
      <c r="O26" s="116">
        <v>6</v>
      </c>
      <c r="P26" t="s">
        <v>380</v>
      </c>
      <c r="Q26" s="116">
        <v>1</v>
      </c>
      <c r="R26" t="s">
        <v>382</v>
      </c>
      <c r="S26" s="116">
        <v>1</v>
      </c>
      <c r="T26" t="s">
        <v>384</v>
      </c>
      <c r="U26" s="115">
        <v>7108598</v>
      </c>
      <c r="V26">
        <v>1</v>
      </c>
      <c r="W26" t="s">
        <v>1371</v>
      </c>
      <c r="X26">
        <v>1</v>
      </c>
      <c r="Y26" t="s">
        <v>1383</v>
      </c>
      <c r="Z26">
        <v>3</v>
      </c>
      <c r="AA26" t="s">
        <v>1427</v>
      </c>
      <c r="AB26">
        <v>4</v>
      </c>
      <c r="AC26" t="s">
        <v>428</v>
      </c>
      <c r="AF26" t="s">
        <v>1373</v>
      </c>
      <c r="AG26" t="s">
        <v>1374</v>
      </c>
      <c r="AH26">
        <v>1</v>
      </c>
      <c r="AI26" t="s">
        <v>1375</v>
      </c>
      <c r="AJ26">
        <v>1</v>
      </c>
      <c r="AK26" t="s">
        <v>1374</v>
      </c>
      <c r="AL26" t="s">
        <v>1386</v>
      </c>
      <c r="AM26" t="s">
        <v>1427</v>
      </c>
    </row>
    <row r="27" spans="1:39">
      <c r="A27" t="s">
        <v>1485</v>
      </c>
      <c r="C27">
        <v>1</v>
      </c>
      <c r="D27" t="s">
        <v>1097</v>
      </c>
      <c r="E27" t="s">
        <v>1489</v>
      </c>
      <c r="F27" t="s">
        <v>566</v>
      </c>
      <c r="G27" t="s">
        <v>1465</v>
      </c>
      <c r="H27" t="s">
        <v>1466</v>
      </c>
      <c r="I27" t="s">
        <v>1465</v>
      </c>
      <c r="J27">
        <v>15</v>
      </c>
      <c r="K27" t="s">
        <v>1486</v>
      </c>
      <c r="L27" t="s">
        <v>518</v>
      </c>
      <c r="M27" s="116">
        <v>15</v>
      </c>
      <c r="N27" t="s">
        <v>495</v>
      </c>
      <c r="O27" s="116">
        <v>9</v>
      </c>
      <c r="P27" t="s">
        <v>507</v>
      </c>
      <c r="Q27" s="116">
        <v>2</v>
      </c>
      <c r="R27" t="s">
        <v>295</v>
      </c>
      <c r="S27" s="116">
        <v>3</v>
      </c>
      <c r="T27" t="s">
        <v>518</v>
      </c>
      <c r="U27" s="115">
        <v>42227249</v>
      </c>
      <c r="V27">
        <v>1</v>
      </c>
      <c r="W27" t="s">
        <v>1371</v>
      </c>
      <c r="X27">
        <v>1</v>
      </c>
      <c r="Y27" t="s">
        <v>1383</v>
      </c>
      <c r="Z27">
        <v>5</v>
      </c>
      <c r="AA27" t="s">
        <v>1451</v>
      </c>
      <c r="AF27" t="s">
        <v>1468</v>
      </c>
      <c r="AG27" t="s">
        <v>1469</v>
      </c>
      <c r="AH27">
        <v>1</v>
      </c>
      <c r="AI27" t="s">
        <v>1375</v>
      </c>
      <c r="AJ27">
        <v>2</v>
      </c>
      <c r="AK27" t="s">
        <v>1469</v>
      </c>
      <c r="AL27" t="s">
        <v>1386</v>
      </c>
      <c r="AM27" t="s">
        <v>1451</v>
      </c>
    </row>
    <row r="28" spans="1:39">
      <c r="A28" t="s">
        <v>511</v>
      </c>
      <c r="C28">
        <v>1</v>
      </c>
      <c r="D28" t="s">
        <v>1097</v>
      </c>
      <c r="E28" t="s">
        <v>1489</v>
      </c>
      <c r="F28" t="s">
        <v>566</v>
      </c>
      <c r="G28" t="s">
        <v>1465</v>
      </c>
      <c r="H28" t="s">
        <v>1466</v>
      </c>
      <c r="I28" t="s">
        <v>1465</v>
      </c>
      <c r="J28">
        <v>15</v>
      </c>
      <c r="K28" t="s">
        <v>1487</v>
      </c>
      <c r="L28" t="s">
        <v>511</v>
      </c>
      <c r="M28" s="116">
        <v>15</v>
      </c>
      <c r="N28" t="s">
        <v>495</v>
      </c>
      <c r="O28" s="116">
        <v>9</v>
      </c>
      <c r="P28" t="s">
        <v>507</v>
      </c>
      <c r="Q28" s="116">
        <v>1</v>
      </c>
      <c r="R28" t="s">
        <v>509</v>
      </c>
      <c r="S28" s="116">
        <v>1</v>
      </c>
      <c r="T28" t="s">
        <v>511</v>
      </c>
      <c r="U28" s="115">
        <v>123119131</v>
      </c>
      <c r="V28">
        <v>1</v>
      </c>
      <c r="W28" t="s">
        <v>1371</v>
      </c>
      <c r="X28">
        <v>1</v>
      </c>
      <c r="Y28" t="s">
        <v>1383</v>
      </c>
      <c r="Z28">
        <v>5</v>
      </c>
      <c r="AA28" t="s">
        <v>1451</v>
      </c>
      <c r="AF28" t="s">
        <v>1468</v>
      </c>
      <c r="AG28" t="s">
        <v>1469</v>
      </c>
      <c r="AH28">
        <v>1</v>
      </c>
      <c r="AI28" t="s">
        <v>1375</v>
      </c>
      <c r="AJ28">
        <v>2</v>
      </c>
      <c r="AK28" t="s">
        <v>1469</v>
      </c>
      <c r="AL28" t="s">
        <v>1386</v>
      </c>
      <c r="AM28" t="s">
        <v>1451</v>
      </c>
    </row>
    <row r="29" spans="1:39">
      <c r="A29" t="s">
        <v>1495</v>
      </c>
      <c r="C29">
        <v>1</v>
      </c>
      <c r="D29" t="s">
        <v>1097</v>
      </c>
      <c r="E29" t="s">
        <v>1489</v>
      </c>
      <c r="F29" t="s">
        <v>566</v>
      </c>
      <c r="G29" t="s">
        <v>1465</v>
      </c>
      <c r="H29" t="s">
        <v>1466</v>
      </c>
      <c r="I29" t="s">
        <v>1465</v>
      </c>
      <c r="J29">
        <v>15</v>
      </c>
      <c r="K29" t="s">
        <v>1456</v>
      </c>
      <c r="L29" t="s">
        <v>1496</v>
      </c>
      <c r="M29" s="116">
        <v>11</v>
      </c>
      <c r="N29" t="s">
        <v>94</v>
      </c>
      <c r="O29" s="116">
        <v>7</v>
      </c>
      <c r="P29" t="s">
        <v>160</v>
      </c>
      <c r="Q29" s="116">
        <v>1</v>
      </c>
      <c r="R29" t="s">
        <v>162</v>
      </c>
      <c r="S29" s="116">
        <v>2</v>
      </c>
      <c r="T29" t="s">
        <v>1496</v>
      </c>
      <c r="U29" s="115">
        <v>6173146</v>
      </c>
      <c r="V29">
        <v>1</v>
      </c>
      <c r="W29" t="s">
        <v>1371</v>
      </c>
      <c r="X29">
        <v>1</v>
      </c>
      <c r="Y29" t="s">
        <v>1383</v>
      </c>
      <c r="Z29">
        <v>1</v>
      </c>
      <c r="AA29" t="s">
        <v>1409</v>
      </c>
      <c r="AB29">
        <v>3</v>
      </c>
      <c r="AC29" t="s">
        <v>1497</v>
      </c>
      <c r="AF29" t="s">
        <v>1498</v>
      </c>
      <c r="AG29" t="s">
        <v>1499</v>
      </c>
      <c r="AH29">
        <v>2</v>
      </c>
      <c r="AI29" t="s">
        <v>1399</v>
      </c>
      <c r="AJ29">
        <v>2</v>
      </c>
      <c r="AK29" t="s">
        <v>1400</v>
      </c>
      <c r="AL29" t="s">
        <v>1386</v>
      </c>
      <c r="AM29" t="s">
        <v>1409</v>
      </c>
    </row>
    <row r="30" spans="1:39">
      <c r="A30" t="s">
        <v>1509</v>
      </c>
      <c r="C30">
        <v>1</v>
      </c>
      <c r="D30" t="s">
        <v>1097</v>
      </c>
      <c r="E30" t="s">
        <v>1510</v>
      </c>
      <c r="F30" t="s">
        <v>1511</v>
      </c>
      <c r="G30" t="s">
        <v>1379</v>
      </c>
      <c r="H30" t="s">
        <v>1380</v>
      </c>
      <c r="I30" t="s">
        <v>1379</v>
      </c>
      <c r="J30">
        <v>16</v>
      </c>
      <c r="K30" t="s">
        <v>1513</v>
      </c>
      <c r="L30" t="s">
        <v>1512</v>
      </c>
      <c r="M30" s="116">
        <v>17</v>
      </c>
      <c r="N30" t="s">
        <v>548</v>
      </c>
      <c r="O30" s="116">
        <v>2</v>
      </c>
      <c r="P30" t="s">
        <v>558</v>
      </c>
      <c r="Q30" s="116">
        <v>2</v>
      </c>
      <c r="R30" t="s">
        <v>605</v>
      </c>
      <c r="S30" s="116">
        <v>4</v>
      </c>
      <c r="T30" t="s">
        <v>1512</v>
      </c>
      <c r="U30" s="115">
        <v>1512873</v>
      </c>
      <c r="V30">
        <v>1</v>
      </c>
      <c r="W30" t="s">
        <v>1371</v>
      </c>
      <c r="X30">
        <v>1</v>
      </c>
      <c r="Y30" t="s">
        <v>1383</v>
      </c>
      <c r="Z30">
        <v>7</v>
      </c>
      <c r="AA30" t="s">
        <v>1384</v>
      </c>
      <c r="AB30">
        <v>2</v>
      </c>
      <c r="AC30" t="s">
        <v>1385</v>
      </c>
      <c r="AF30" t="s">
        <v>1373</v>
      </c>
      <c r="AG30" t="s">
        <v>1374</v>
      </c>
      <c r="AH30">
        <v>1</v>
      </c>
      <c r="AI30" t="s">
        <v>1375</v>
      </c>
      <c r="AJ30">
        <v>1</v>
      </c>
      <c r="AK30" t="s">
        <v>1374</v>
      </c>
      <c r="AL30" t="s">
        <v>1386</v>
      </c>
      <c r="AM30" t="s">
        <v>1384</v>
      </c>
    </row>
    <row r="31" spans="1:39">
      <c r="A31" t="s">
        <v>1514</v>
      </c>
      <c r="C31">
        <v>1</v>
      </c>
      <c r="D31" t="s">
        <v>1097</v>
      </c>
      <c r="E31" t="s">
        <v>1510</v>
      </c>
      <c r="F31" t="s">
        <v>1511</v>
      </c>
      <c r="G31" t="s">
        <v>1465</v>
      </c>
      <c r="H31" t="s">
        <v>1466</v>
      </c>
      <c r="I31" t="s">
        <v>1465</v>
      </c>
      <c r="J31">
        <v>16</v>
      </c>
      <c r="K31" t="s">
        <v>1515</v>
      </c>
      <c r="L31" t="s">
        <v>337</v>
      </c>
      <c r="M31" s="116">
        <v>12</v>
      </c>
      <c r="N31" t="s">
        <v>225</v>
      </c>
      <c r="O31" s="116">
        <v>2</v>
      </c>
      <c r="P31" t="s">
        <v>297</v>
      </c>
      <c r="Q31" s="116">
        <v>2</v>
      </c>
      <c r="R31" t="s">
        <v>305</v>
      </c>
      <c r="S31" s="116">
        <v>16</v>
      </c>
      <c r="T31" t="s">
        <v>337</v>
      </c>
      <c r="U31" s="115">
        <v>15834586</v>
      </c>
      <c r="V31">
        <v>1</v>
      </c>
      <c r="W31" t="s">
        <v>1371</v>
      </c>
      <c r="X31">
        <v>1</v>
      </c>
      <c r="Y31" t="s">
        <v>1383</v>
      </c>
      <c r="Z31">
        <v>3</v>
      </c>
      <c r="AA31" t="s">
        <v>1427</v>
      </c>
      <c r="AB31">
        <v>2</v>
      </c>
      <c r="AC31" t="s">
        <v>297</v>
      </c>
      <c r="AF31" t="s">
        <v>1468</v>
      </c>
      <c r="AG31" t="s">
        <v>1469</v>
      </c>
      <c r="AH31">
        <v>1</v>
      </c>
      <c r="AI31" t="s">
        <v>1375</v>
      </c>
      <c r="AJ31">
        <v>2</v>
      </c>
      <c r="AK31" t="s">
        <v>1469</v>
      </c>
      <c r="AL31" t="s">
        <v>1386</v>
      </c>
      <c r="AM31" t="s">
        <v>1427</v>
      </c>
    </row>
    <row r="32" spans="1:39">
      <c r="A32" t="s">
        <v>1493</v>
      </c>
      <c r="C32">
        <v>1</v>
      </c>
      <c r="D32" t="s">
        <v>1097</v>
      </c>
      <c r="E32" t="s">
        <v>1510</v>
      </c>
      <c r="F32" t="s">
        <v>1511</v>
      </c>
      <c r="G32" t="s">
        <v>1465</v>
      </c>
      <c r="H32" t="s">
        <v>1466</v>
      </c>
      <c r="I32" t="s">
        <v>1465</v>
      </c>
      <c r="J32">
        <v>16</v>
      </c>
      <c r="K32" t="s">
        <v>1494</v>
      </c>
      <c r="L32" t="s">
        <v>384</v>
      </c>
      <c r="M32" s="116">
        <v>12</v>
      </c>
      <c r="N32" t="s">
        <v>225</v>
      </c>
      <c r="O32" s="116">
        <v>6</v>
      </c>
      <c r="P32" t="s">
        <v>380</v>
      </c>
      <c r="Q32" s="116">
        <v>1</v>
      </c>
      <c r="R32" t="s">
        <v>382</v>
      </c>
      <c r="S32" s="116">
        <v>1</v>
      </c>
      <c r="T32" t="s">
        <v>384</v>
      </c>
      <c r="U32" s="115">
        <v>8221200</v>
      </c>
      <c r="V32">
        <v>1</v>
      </c>
      <c r="W32" t="s">
        <v>1371</v>
      </c>
      <c r="X32">
        <v>1</v>
      </c>
      <c r="Y32" t="s">
        <v>1383</v>
      </c>
      <c r="Z32">
        <v>3</v>
      </c>
      <c r="AA32" t="s">
        <v>1427</v>
      </c>
      <c r="AB32">
        <v>4</v>
      </c>
      <c r="AC32" t="s">
        <v>428</v>
      </c>
      <c r="AF32" t="s">
        <v>1373</v>
      </c>
      <c r="AG32" t="s">
        <v>1374</v>
      </c>
      <c r="AH32">
        <v>1</v>
      </c>
      <c r="AI32" t="s">
        <v>1375</v>
      </c>
      <c r="AJ32">
        <v>1</v>
      </c>
      <c r="AK32" t="s">
        <v>1374</v>
      </c>
      <c r="AL32" t="s">
        <v>1386</v>
      </c>
      <c r="AM32" t="s">
        <v>1427</v>
      </c>
    </row>
    <row r="33" spans="1:39">
      <c r="A33" t="s">
        <v>1516</v>
      </c>
      <c r="C33">
        <v>1</v>
      </c>
      <c r="D33" t="s">
        <v>1097</v>
      </c>
      <c r="E33" t="s">
        <v>1510</v>
      </c>
      <c r="F33" t="s">
        <v>1511</v>
      </c>
      <c r="G33" t="s">
        <v>1465</v>
      </c>
      <c r="H33" t="s">
        <v>1466</v>
      </c>
      <c r="I33" t="s">
        <v>1465</v>
      </c>
      <c r="J33">
        <v>16</v>
      </c>
      <c r="K33" t="s">
        <v>1401</v>
      </c>
      <c r="L33" t="s">
        <v>842</v>
      </c>
      <c r="M33" s="116">
        <v>35</v>
      </c>
      <c r="N33" t="s">
        <v>836</v>
      </c>
      <c r="O33" s="116">
        <v>1</v>
      </c>
      <c r="P33" t="s">
        <v>838</v>
      </c>
      <c r="Q33" s="116">
        <v>1</v>
      </c>
      <c r="R33" t="s">
        <v>840</v>
      </c>
      <c r="S33" s="116">
        <v>1</v>
      </c>
      <c r="T33" t="s">
        <v>1517</v>
      </c>
      <c r="U33" s="115">
        <v>8179556</v>
      </c>
      <c r="V33">
        <v>1</v>
      </c>
      <c r="W33" t="s">
        <v>1371</v>
      </c>
      <c r="X33">
        <v>3</v>
      </c>
      <c r="Y33" t="s">
        <v>1390</v>
      </c>
      <c r="Z33">
        <v>1</v>
      </c>
      <c r="AA33" t="s">
        <v>1391</v>
      </c>
      <c r="AB33">
        <v>4</v>
      </c>
      <c r="AC33" t="s">
        <v>1402</v>
      </c>
      <c r="AD33">
        <v>1</v>
      </c>
      <c r="AE33" t="s">
        <v>1403</v>
      </c>
      <c r="AF33" t="s">
        <v>1468</v>
      </c>
      <c r="AG33" t="s">
        <v>1469</v>
      </c>
      <c r="AH33">
        <v>1</v>
      </c>
      <c r="AI33" t="s">
        <v>1375</v>
      </c>
      <c r="AJ33">
        <v>2</v>
      </c>
      <c r="AK33" t="s">
        <v>1469</v>
      </c>
      <c r="AL33" t="s">
        <v>1386</v>
      </c>
      <c r="AM33" t="s">
        <v>1391</v>
      </c>
    </row>
    <row r="34" spans="1:39">
      <c r="A34" t="s">
        <v>1518</v>
      </c>
      <c r="C34">
        <v>1</v>
      </c>
      <c r="D34" t="s">
        <v>1097</v>
      </c>
      <c r="E34" t="s">
        <v>1510</v>
      </c>
      <c r="F34" t="s">
        <v>1511</v>
      </c>
      <c r="G34" t="s">
        <v>1465</v>
      </c>
      <c r="H34" t="s">
        <v>1466</v>
      </c>
      <c r="I34" t="s">
        <v>1465</v>
      </c>
      <c r="J34">
        <v>16</v>
      </c>
      <c r="K34" t="s">
        <v>1519</v>
      </c>
      <c r="L34" t="s">
        <v>343</v>
      </c>
      <c r="M34" s="116">
        <v>12</v>
      </c>
      <c r="N34" t="s">
        <v>225</v>
      </c>
      <c r="O34" s="116">
        <v>2</v>
      </c>
      <c r="P34" t="s">
        <v>297</v>
      </c>
      <c r="Q34" s="116">
        <v>2</v>
      </c>
      <c r="R34" t="s">
        <v>305</v>
      </c>
      <c r="S34" s="116">
        <v>19</v>
      </c>
      <c r="T34" t="s">
        <v>343</v>
      </c>
      <c r="U34" s="115">
        <v>3665414</v>
      </c>
      <c r="V34">
        <v>1</v>
      </c>
      <c r="W34" t="s">
        <v>1371</v>
      </c>
      <c r="X34">
        <v>1</v>
      </c>
      <c r="Y34" t="s">
        <v>1383</v>
      </c>
      <c r="Z34">
        <v>3</v>
      </c>
      <c r="AA34" t="s">
        <v>1427</v>
      </c>
      <c r="AB34">
        <v>2</v>
      </c>
      <c r="AC34" t="s">
        <v>297</v>
      </c>
      <c r="AF34" t="s">
        <v>1468</v>
      </c>
      <c r="AG34" t="s">
        <v>1469</v>
      </c>
      <c r="AH34">
        <v>1</v>
      </c>
      <c r="AI34" t="s">
        <v>1375</v>
      </c>
      <c r="AJ34">
        <v>2</v>
      </c>
      <c r="AK34" t="s">
        <v>1469</v>
      </c>
      <c r="AL34" t="s">
        <v>1386</v>
      </c>
      <c r="AM34" t="s">
        <v>1427</v>
      </c>
    </row>
    <row r="35" spans="1:39">
      <c r="A35" t="s">
        <v>489</v>
      </c>
      <c r="C35">
        <v>1</v>
      </c>
      <c r="D35" t="s">
        <v>1097</v>
      </c>
      <c r="E35" t="s">
        <v>1520</v>
      </c>
      <c r="F35" t="s">
        <v>1209</v>
      </c>
      <c r="G35" t="s">
        <v>1465</v>
      </c>
      <c r="H35" t="s">
        <v>1466</v>
      </c>
      <c r="I35" t="s">
        <v>1465</v>
      </c>
      <c r="J35">
        <v>110</v>
      </c>
      <c r="K35" t="s">
        <v>1521</v>
      </c>
      <c r="L35" t="s">
        <v>489</v>
      </c>
      <c r="M35" s="116">
        <v>14</v>
      </c>
      <c r="N35" t="s">
        <v>461</v>
      </c>
      <c r="O35" s="116">
        <v>2</v>
      </c>
      <c r="P35" t="s">
        <v>469</v>
      </c>
      <c r="Q35" s="116">
        <v>6</v>
      </c>
      <c r="R35" t="s">
        <v>489</v>
      </c>
      <c r="S35" s="116">
        <v>0</v>
      </c>
      <c r="T35" t="s">
        <v>1388</v>
      </c>
      <c r="U35" s="115">
        <v>2504100</v>
      </c>
      <c r="V35">
        <v>1</v>
      </c>
      <c r="W35" t="s">
        <v>1371</v>
      </c>
      <c r="X35">
        <v>1</v>
      </c>
      <c r="Y35" t="s">
        <v>1383</v>
      </c>
      <c r="Z35">
        <v>4</v>
      </c>
      <c r="AA35" t="s">
        <v>1522</v>
      </c>
      <c r="AF35" t="s">
        <v>1373</v>
      </c>
      <c r="AG35" t="s">
        <v>1374</v>
      </c>
      <c r="AH35">
        <v>1</v>
      </c>
      <c r="AI35" t="s">
        <v>1375</v>
      </c>
      <c r="AJ35">
        <v>1</v>
      </c>
      <c r="AK35" t="s">
        <v>1374</v>
      </c>
      <c r="AL35" t="s">
        <v>1386</v>
      </c>
      <c r="AM35" t="s">
        <v>1522</v>
      </c>
    </row>
    <row r="36" spans="1:39">
      <c r="A36" t="s">
        <v>317</v>
      </c>
      <c r="C36">
        <v>2</v>
      </c>
      <c r="D36" t="s">
        <v>1300</v>
      </c>
      <c r="E36" t="s">
        <v>1634</v>
      </c>
      <c r="F36" t="s">
        <v>1239</v>
      </c>
      <c r="G36" t="s">
        <v>1608</v>
      </c>
      <c r="H36" t="s">
        <v>1609</v>
      </c>
      <c r="I36" t="s">
        <v>1608</v>
      </c>
      <c r="J36">
        <v>134</v>
      </c>
      <c r="K36" t="s">
        <v>1635</v>
      </c>
      <c r="L36" t="s">
        <v>317</v>
      </c>
      <c r="M36" s="116">
        <v>12</v>
      </c>
      <c r="N36" t="s">
        <v>225</v>
      </c>
      <c r="O36" s="116">
        <v>2</v>
      </c>
      <c r="P36" t="s">
        <v>297</v>
      </c>
      <c r="Q36" s="116">
        <v>2</v>
      </c>
      <c r="R36" t="s">
        <v>305</v>
      </c>
      <c r="S36" s="116">
        <v>6</v>
      </c>
      <c r="T36" t="s">
        <v>317</v>
      </c>
      <c r="U36" s="115">
        <v>145000000</v>
      </c>
      <c r="V36">
        <v>1</v>
      </c>
      <c r="W36" t="s">
        <v>1371</v>
      </c>
      <c r="X36">
        <v>1</v>
      </c>
      <c r="Y36" t="s">
        <v>1383</v>
      </c>
      <c r="Z36">
        <v>3</v>
      </c>
      <c r="AA36" t="s">
        <v>1427</v>
      </c>
      <c r="AB36">
        <v>2</v>
      </c>
      <c r="AC36" t="s">
        <v>297</v>
      </c>
      <c r="AF36" t="s">
        <v>1373</v>
      </c>
      <c r="AG36" t="s">
        <v>1374</v>
      </c>
      <c r="AH36">
        <v>1</v>
      </c>
      <c r="AI36" t="s">
        <v>1375</v>
      </c>
      <c r="AJ36">
        <v>1</v>
      </c>
      <c r="AK36" t="s">
        <v>1374</v>
      </c>
      <c r="AL36" t="s">
        <v>1386</v>
      </c>
      <c r="AM36" t="s">
        <v>1427</v>
      </c>
    </row>
    <row r="37" spans="1:39">
      <c r="A37" t="s">
        <v>1636</v>
      </c>
      <c r="C37">
        <v>2</v>
      </c>
      <c r="D37" t="s">
        <v>1300</v>
      </c>
      <c r="E37" t="s">
        <v>1634</v>
      </c>
      <c r="F37" t="s">
        <v>1239</v>
      </c>
      <c r="G37" t="s">
        <v>1608</v>
      </c>
      <c r="H37" t="s">
        <v>1609</v>
      </c>
      <c r="I37" t="s">
        <v>1608</v>
      </c>
      <c r="J37">
        <v>134</v>
      </c>
      <c r="K37" t="s">
        <v>1637</v>
      </c>
      <c r="L37" t="s">
        <v>432</v>
      </c>
      <c r="M37" s="116">
        <v>12</v>
      </c>
      <c r="N37" t="s">
        <v>225</v>
      </c>
      <c r="O37" s="116">
        <v>9</v>
      </c>
      <c r="P37" t="s">
        <v>428</v>
      </c>
      <c r="Q37" s="116">
        <v>2</v>
      </c>
      <c r="R37" t="s">
        <v>432</v>
      </c>
      <c r="S37" s="116">
        <v>0</v>
      </c>
      <c r="T37" t="s">
        <v>1388</v>
      </c>
      <c r="U37" s="115">
        <v>31110000</v>
      </c>
      <c r="V37">
        <v>1</v>
      </c>
      <c r="W37" t="s">
        <v>1371</v>
      </c>
      <c r="X37">
        <v>1</v>
      </c>
      <c r="Y37" t="s">
        <v>1383</v>
      </c>
      <c r="Z37">
        <v>3</v>
      </c>
      <c r="AA37" t="s">
        <v>1427</v>
      </c>
      <c r="AB37">
        <v>4</v>
      </c>
      <c r="AC37" t="s">
        <v>428</v>
      </c>
      <c r="AF37" t="s">
        <v>1373</v>
      </c>
      <c r="AG37" t="s">
        <v>1374</v>
      </c>
      <c r="AH37">
        <v>1</v>
      </c>
      <c r="AI37" t="s">
        <v>1375</v>
      </c>
      <c r="AJ37">
        <v>1</v>
      </c>
      <c r="AK37" t="s">
        <v>1374</v>
      </c>
      <c r="AL37" t="s">
        <v>1386</v>
      </c>
      <c r="AM37" t="s">
        <v>1427</v>
      </c>
    </row>
    <row r="38" spans="1:39">
      <c r="A38" t="s">
        <v>1638</v>
      </c>
      <c r="C38">
        <v>2</v>
      </c>
      <c r="D38" t="s">
        <v>1300</v>
      </c>
      <c r="E38" t="s">
        <v>1634</v>
      </c>
      <c r="F38" t="s">
        <v>1239</v>
      </c>
      <c r="G38" t="s">
        <v>1608</v>
      </c>
      <c r="H38" t="s">
        <v>1609</v>
      </c>
      <c r="I38" t="s">
        <v>1608</v>
      </c>
      <c r="J38">
        <v>134</v>
      </c>
      <c r="K38" t="s">
        <v>1639</v>
      </c>
      <c r="L38" t="s">
        <v>335</v>
      </c>
      <c r="M38" s="116">
        <v>12</v>
      </c>
      <c r="N38" t="s">
        <v>225</v>
      </c>
      <c r="O38" s="116">
        <v>2</v>
      </c>
      <c r="P38" t="s">
        <v>297</v>
      </c>
      <c r="Q38" s="116">
        <v>2</v>
      </c>
      <c r="R38" t="s">
        <v>305</v>
      </c>
      <c r="S38" s="116">
        <v>15</v>
      </c>
      <c r="T38" t="s">
        <v>335</v>
      </c>
      <c r="U38" s="115">
        <v>32519640</v>
      </c>
      <c r="V38">
        <v>1</v>
      </c>
      <c r="W38" t="s">
        <v>1371</v>
      </c>
      <c r="X38">
        <v>1</v>
      </c>
      <c r="Y38" t="s">
        <v>1383</v>
      </c>
      <c r="Z38">
        <v>3</v>
      </c>
      <c r="AA38" t="s">
        <v>1427</v>
      </c>
      <c r="AB38">
        <v>2</v>
      </c>
      <c r="AC38" t="s">
        <v>297</v>
      </c>
      <c r="AF38" t="s">
        <v>1468</v>
      </c>
      <c r="AG38" t="s">
        <v>1469</v>
      </c>
      <c r="AH38">
        <v>1</v>
      </c>
      <c r="AI38" t="s">
        <v>1375</v>
      </c>
      <c r="AJ38">
        <v>2</v>
      </c>
      <c r="AK38" t="s">
        <v>1469</v>
      </c>
      <c r="AL38" t="s">
        <v>1386</v>
      </c>
      <c r="AM38" t="s">
        <v>1427</v>
      </c>
    </row>
    <row r="39" spans="1:39">
      <c r="A39" t="s">
        <v>341</v>
      </c>
      <c r="C39">
        <v>2</v>
      </c>
      <c r="D39" t="s">
        <v>1300</v>
      </c>
      <c r="E39" t="s">
        <v>1634</v>
      </c>
      <c r="F39" t="s">
        <v>1239</v>
      </c>
      <c r="G39" t="s">
        <v>1608</v>
      </c>
      <c r="H39" t="s">
        <v>1609</v>
      </c>
      <c r="I39" t="s">
        <v>1608</v>
      </c>
      <c r="J39">
        <v>134</v>
      </c>
      <c r="K39" t="s">
        <v>1640</v>
      </c>
      <c r="L39" t="s">
        <v>341</v>
      </c>
      <c r="M39" s="116">
        <v>12</v>
      </c>
      <c r="N39" t="s">
        <v>225</v>
      </c>
      <c r="O39" s="116">
        <v>2</v>
      </c>
      <c r="P39" t="s">
        <v>297</v>
      </c>
      <c r="Q39" s="116">
        <v>2</v>
      </c>
      <c r="R39" t="s">
        <v>305</v>
      </c>
      <c r="S39" s="116">
        <v>18</v>
      </c>
      <c r="T39" t="s">
        <v>341</v>
      </c>
      <c r="U39" s="115">
        <v>55275432</v>
      </c>
      <c r="V39">
        <v>1</v>
      </c>
      <c r="W39" t="s">
        <v>1371</v>
      </c>
      <c r="X39">
        <v>1</v>
      </c>
      <c r="Y39" t="s">
        <v>1383</v>
      </c>
      <c r="Z39">
        <v>3</v>
      </c>
      <c r="AA39" t="s">
        <v>1427</v>
      </c>
      <c r="AB39">
        <v>2</v>
      </c>
      <c r="AC39" t="s">
        <v>297</v>
      </c>
      <c r="AF39" t="s">
        <v>1468</v>
      </c>
      <c r="AG39" t="s">
        <v>1469</v>
      </c>
      <c r="AH39">
        <v>1</v>
      </c>
      <c r="AI39" t="s">
        <v>1375</v>
      </c>
      <c r="AJ39">
        <v>2</v>
      </c>
      <c r="AK39" t="s">
        <v>1469</v>
      </c>
      <c r="AL39" t="s">
        <v>1386</v>
      </c>
      <c r="AM39" t="s">
        <v>1427</v>
      </c>
    </row>
    <row r="40" spans="1:39">
      <c r="A40" t="s">
        <v>1523</v>
      </c>
      <c r="C40">
        <v>1</v>
      </c>
      <c r="D40" t="s">
        <v>1097</v>
      </c>
      <c r="E40" t="s">
        <v>1471</v>
      </c>
      <c r="F40" t="s">
        <v>19</v>
      </c>
      <c r="G40" t="s">
        <v>1465</v>
      </c>
      <c r="H40" t="s">
        <v>1466</v>
      </c>
      <c r="I40" t="s">
        <v>1465</v>
      </c>
      <c r="J40">
        <v>141</v>
      </c>
      <c r="K40" t="s">
        <v>1524</v>
      </c>
      <c r="L40" t="s">
        <v>1525</v>
      </c>
      <c r="M40" s="116">
        <v>12</v>
      </c>
      <c r="N40" t="s">
        <v>225</v>
      </c>
      <c r="O40" s="116">
        <v>7</v>
      </c>
      <c r="P40" t="s">
        <v>426</v>
      </c>
      <c r="Q40" s="116">
        <v>1</v>
      </c>
      <c r="R40" t="s">
        <v>1523</v>
      </c>
      <c r="S40" s="116">
        <v>141</v>
      </c>
      <c r="T40" t="s">
        <v>1523</v>
      </c>
      <c r="U40" s="115">
        <v>446177386</v>
      </c>
      <c r="V40">
        <v>1</v>
      </c>
      <c r="W40" t="s">
        <v>1371</v>
      </c>
      <c r="X40">
        <v>1</v>
      </c>
      <c r="Y40" t="s">
        <v>1383</v>
      </c>
      <c r="Z40">
        <v>3</v>
      </c>
      <c r="AA40" t="s">
        <v>1427</v>
      </c>
      <c r="AB40">
        <v>1</v>
      </c>
      <c r="AC40" t="s">
        <v>227</v>
      </c>
      <c r="AF40" t="s">
        <v>1373</v>
      </c>
      <c r="AG40" t="s">
        <v>1374</v>
      </c>
      <c r="AH40">
        <v>1</v>
      </c>
      <c r="AI40" t="s">
        <v>1375</v>
      </c>
      <c r="AJ40">
        <v>1</v>
      </c>
      <c r="AK40" t="s">
        <v>1374</v>
      </c>
      <c r="AL40" t="s">
        <v>1386</v>
      </c>
      <c r="AM40" t="s">
        <v>1427</v>
      </c>
    </row>
    <row r="41" spans="1:39">
      <c r="A41" t="s">
        <v>1523</v>
      </c>
      <c r="C41">
        <v>1</v>
      </c>
      <c r="D41" t="s">
        <v>1097</v>
      </c>
      <c r="E41" t="s">
        <v>1471</v>
      </c>
      <c r="F41" t="s">
        <v>19</v>
      </c>
      <c r="G41" t="s">
        <v>1465</v>
      </c>
      <c r="H41" t="s">
        <v>1466</v>
      </c>
      <c r="I41" t="s">
        <v>1465</v>
      </c>
      <c r="J41">
        <v>142</v>
      </c>
      <c r="K41" t="s">
        <v>1526</v>
      </c>
      <c r="L41" t="s">
        <v>1527</v>
      </c>
      <c r="M41" s="116">
        <v>12</v>
      </c>
      <c r="N41" t="s">
        <v>225</v>
      </c>
      <c r="O41" s="116">
        <v>7</v>
      </c>
      <c r="P41" t="s">
        <v>426</v>
      </c>
      <c r="Q41" s="116">
        <v>1</v>
      </c>
      <c r="R41" t="s">
        <v>1523</v>
      </c>
      <c r="S41" s="116">
        <v>142</v>
      </c>
      <c r="T41" t="s">
        <v>1523</v>
      </c>
      <c r="U41" s="115">
        <v>23236762</v>
      </c>
      <c r="V41">
        <v>1</v>
      </c>
      <c r="W41" t="s">
        <v>1371</v>
      </c>
      <c r="X41">
        <v>1</v>
      </c>
      <c r="Y41" t="s">
        <v>1383</v>
      </c>
      <c r="Z41">
        <v>3</v>
      </c>
      <c r="AA41" t="s">
        <v>1427</v>
      </c>
      <c r="AB41">
        <v>1</v>
      </c>
      <c r="AC41" t="s">
        <v>227</v>
      </c>
      <c r="AF41" t="s">
        <v>1373</v>
      </c>
      <c r="AG41" t="s">
        <v>1374</v>
      </c>
      <c r="AH41">
        <v>1</v>
      </c>
      <c r="AI41" t="s">
        <v>1375</v>
      </c>
      <c r="AJ41">
        <v>1</v>
      </c>
      <c r="AK41" t="s">
        <v>1374</v>
      </c>
      <c r="AL41" t="s">
        <v>1386</v>
      </c>
      <c r="AM41" t="s">
        <v>1427</v>
      </c>
    </row>
    <row r="42" spans="1:39">
      <c r="A42" t="s">
        <v>1523</v>
      </c>
      <c r="C42">
        <v>1</v>
      </c>
      <c r="D42" t="s">
        <v>1097</v>
      </c>
      <c r="E42" t="s">
        <v>1471</v>
      </c>
      <c r="F42" t="s">
        <v>19</v>
      </c>
      <c r="G42" t="s">
        <v>1465</v>
      </c>
      <c r="H42" t="s">
        <v>1466</v>
      </c>
      <c r="I42" t="s">
        <v>1465</v>
      </c>
      <c r="J42">
        <v>143</v>
      </c>
      <c r="K42" t="s">
        <v>1528</v>
      </c>
      <c r="L42" t="s">
        <v>1529</v>
      </c>
      <c r="M42" s="116">
        <v>12</v>
      </c>
      <c r="N42" t="s">
        <v>225</v>
      </c>
      <c r="O42" s="116">
        <v>7</v>
      </c>
      <c r="P42" t="s">
        <v>426</v>
      </c>
      <c r="Q42" s="116">
        <v>1</v>
      </c>
      <c r="R42" t="s">
        <v>1523</v>
      </c>
      <c r="S42" s="116">
        <v>143</v>
      </c>
      <c r="T42" t="s">
        <v>1523</v>
      </c>
      <c r="U42" s="115">
        <v>70000000</v>
      </c>
      <c r="V42">
        <v>1</v>
      </c>
      <c r="W42" t="s">
        <v>1371</v>
      </c>
      <c r="X42">
        <v>1</v>
      </c>
      <c r="Y42" t="s">
        <v>1383</v>
      </c>
      <c r="Z42">
        <v>3</v>
      </c>
      <c r="AA42" t="s">
        <v>1427</v>
      </c>
      <c r="AB42">
        <v>1</v>
      </c>
      <c r="AC42" t="s">
        <v>227</v>
      </c>
      <c r="AF42" t="s">
        <v>1373</v>
      </c>
      <c r="AG42" t="s">
        <v>1374</v>
      </c>
      <c r="AH42">
        <v>1</v>
      </c>
      <c r="AI42" t="s">
        <v>1375</v>
      </c>
      <c r="AJ42">
        <v>1</v>
      </c>
      <c r="AK42" t="s">
        <v>1374</v>
      </c>
      <c r="AL42" t="s">
        <v>1386</v>
      </c>
      <c r="AM42" t="s">
        <v>1427</v>
      </c>
    </row>
    <row r="43" spans="1:39">
      <c r="A43" t="s">
        <v>1523</v>
      </c>
      <c r="C43">
        <v>1</v>
      </c>
      <c r="D43" t="s">
        <v>1097</v>
      </c>
      <c r="E43" t="s">
        <v>1471</v>
      </c>
      <c r="F43" t="s">
        <v>19</v>
      </c>
      <c r="G43" t="s">
        <v>1465</v>
      </c>
      <c r="H43" t="s">
        <v>1466</v>
      </c>
      <c r="I43" t="s">
        <v>1465</v>
      </c>
      <c r="J43">
        <v>144</v>
      </c>
      <c r="K43" t="s">
        <v>1530</v>
      </c>
      <c r="L43" t="s">
        <v>1531</v>
      </c>
      <c r="M43" s="116">
        <v>12</v>
      </c>
      <c r="N43" t="s">
        <v>225</v>
      </c>
      <c r="O43" s="116">
        <v>7</v>
      </c>
      <c r="P43" t="s">
        <v>426</v>
      </c>
      <c r="Q43" s="116">
        <v>1</v>
      </c>
      <c r="R43" t="s">
        <v>1523</v>
      </c>
      <c r="S43" s="116">
        <v>144</v>
      </c>
      <c r="T43" t="s">
        <v>1523</v>
      </c>
      <c r="U43" s="115">
        <v>15511077</v>
      </c>
      <c r="V43">
        <v>1</v>
      </c>
      <c r="W43" t="s">
        <v>1371</v>
      </c>
      <c r="X43">
        <v>1</v>
      </c>
      <c r="Y43" t="s">
        <v>1383</v>
      </c>
      <c r="Z43">
        <v>3</v>
      </c>
      <c r="AA43" t="s">
        <v>1427</v>
      </c>
      <c r="AB43">
        <v>1</v>
      </c>
      <c r="AC43" t="s">
        <v>227</v>
      </c>
      <c r="AF43" t="s">
        <v>1373</v>
      </c>
      <c r="AG43" t="s">
        <v>1374</v>
      </c>
      <c r="AH43">
        <v>1</v>
      </c>
      <c r="AI43" t="s">
        <v>1375</v>
      </c>
      <c r="AJ43">
        <v>1</v>
      </c>
      <c r="AK43" t="s">
        <v>1374</v>
      </c>
      <c r="AL43" t="s">
        <v>1386</v>
      </c>
      <c r="AM43" t="s">
        <v>1427</v>
      </c>
    </row>
    <row r="44" spans="1:39">
      <c r="A44" t="s">
        <v>1523</v>
      </c>
      <c r="C44">
        <v>1</v>
      </c>
      <c r="D44" t="s">
        <v>1097</v>
      </c>
      <c r="E44" t="s">
        <v>1471</v>
      </c>
      <c r="F44" t="s">
        <v>19</v>
      </c>
      <c r="G44" t="s">
        <v>1465</v>
      </c>
      <c r="H44" t="s">
        <v>1466</v>
      </c>
      <c r="I44" t="s">
        <v>1465</v>
      </c>
      <c r="J44">
        <v>145</v>
      </c>
      <c r="K44" t="s">
        <v>1532</v>
      </c>
      <c r="L44" t="s">
        <v>1533</v>
      </c>
      <c r="M44" s="116">
        <v>12</v>
      </c>
      <c r="N44" t="s">
        <v>225</v>
      </c>
      <c r="O44" s="116">
        <v>7</v>
      </c>
      <c r="P44" t="s">
        <v>426</v>
      </c>
      <c r="Q44" s="116">
        <v>1</v>
      </c>
      <c r="R44" t="s">
        <v>1523</v>
      </c>
      <c r="S44" s="116">
        <v>145</v>
      </c>
      <c r="T44" t="s">
        <v>1523</v>
      </c>
      <c r="U44" s="115">
        <v>39700000</v>
      </c>
      <c r="V44">
        <v>1</v>
      </c>
      <c r="W44" t="s">
        <v>1371</v>
      </c>
      <c r="X44">
        <v>1</v>
      </c>
      <c r="Y44" t="s">
        <v>1383</v>
      </c>
      <c r="Z44">
        <v>3</v>
      </c>
      <c r="AA44" t="s">
        <v>1427</v>
      </c>
      <c r="AB44">
        <v>1</v>
      </c>
      <c r="AC44" t="s">
        <v>227</v>
      </c>
      <c r="AF44" t="s">
        <v>1373</v>
      </c>
      <c r="AG44" t="s">
        <v>1374</v>
      </c>
      <c r="AH44">
        <v>1</v>
      </c>
      <c r="AI44" t="s">
        <v>1375</v>
      </c>
      <c r="AJ44">
        <v>1</v>
      </c>
      <c r="AK44" t="s">
        <v>1374</v>
      </c>
      <c r="AL44" t="s">
        <v>1386</v>
      </c>
      <c r="AM44" t="s">
        <v>1427</v>
      </c>
    </row>
    <row r="45" spans="1:39">
      <c r="A45" t="s">
        <v>1523</v>
      </c>
      <c r="C45">
        <v>1</v>
      </c>
      <c r="D45" t="s">
        <v>1097</v>
      </c>
      <c r="E45" t="s">
        <v>1471</v>
      </c>
      <c r="F45" t="s">
        <v>19</v>
      </c>
      <c r="G45" t="s">
        <v>1465</v>
      </c>
      <c r="H45" t="s">
        <v>1466</v>
      </c>
      <c r="I45" t="s">
        <v>1465</v>
      </c>
      <c r="J45">
        <v>146</v>
      </c>
      <c r="K45" t="s">
        <v>1534</v>
      </c>
      <c r="L45" t="s">
        <v>1535</v>
      </c>
      <c r="M45" s="116">
        <v>12</v>
      </c>
      <c r="N45" t="s">
        <v>225</v>
      </c>
      <c r="O45" s="116">
        <v>7</v>
      </c>
      <c r="P45" t="s">
        <v>426</v>
      </c>
      <c r="Q45" s="116">
        <v>1</v>
      </c>
      <c r="R45" t="s">
        <v>1523</v>
      </c>
      <c r="S45" s="116">
        <v>146</v>
      </c>
      <c r="T45" t="s">
        <v>1523</v>
      </c>
      <c r="U45" s="115">
        <v>13471848</v>
      </c>
      <c r="V45">
        <v>1</v>
      </c>
      <c r="W45" t="s">
        <v>1371</v>
      </c>
      <c r="X45">
        <v>1</v>
      </c>
      <c r="Y45" t="s">
        <v>1383</v>
      </c>
      <c r="Z45">
        <v>3</v>
      </c>
      <c r="AA45" t="s">
        <v>1427</v>
      </c>
      <c r="AB45">
        <v>1</v>
      </c>
      <c r="AC45" t="s">
        <v>227</v>
      </c>
      <c r="AF45" t="s">
        <v>1373</v>
      </c>
      <c r="AG45" t="s">
        <v>1374</v>
      </c>
      <c r="AH45">
        <v>1</v>
      </c>
      <c r="AI45" t="s">
        <v>1375</v>
      </c>
      <c r="AJ45">
        <v>1</v>
      </c>
      <c r="AK45" t="s">
        <v>1374</v>
      </c>
      <c r="AL45" t="s">
        <v>1386</v>
      </c>
      <c r="AM45" t="s">
        <v>1427</v>
      </c>
    </row>
    <row r="46" spans="1:39">
      <c r="A46" t="s">
        <v>1523</v>
      </c>
      <c r="C46">
        <v>1</v>
      </c>
      <c r="D46" t="s">
        <v>1097</v>
      </c>
      <c r="E46" t="s">
        <v>1471</v>
      </c>
      <c r="F46" t="s">
        <v>19</v>
      </c>
      <c r="G46" t="s">
        <v>1465</v>
      </c>
      <c r="H46" t="s">
        <v>1466</v>
      </c>
      <c r="I46" t="s">
        <v>1465</v>
      </c>
      <c r="J46">
        <v>147</v>
      </c>
      <c r="K46" t="s">
        <v>1536</v>
      </c>
      <c r="L46" t="s">
        <v>1537</v>
      </c>
      <c r="M46" s="116">
        <v>12</v>
      </c>
      <c r="N46" t="s">
        <v>225</v>
      </c>
      <c r="O46" s="116">
        <v>7</v>
      </c>
      <c r="P46" t="s">
        <v>426</v>
      </c>
      <c r="Q46" s="116">
        <v>1</v>
      </c>
      <c r="R46" t="s">
        <v>1523</v>
      </c>
      <c r="S46" s="116">
        <v>147</v>
      </c>
      <c r="T46" t="s">
        <v>1523</v>
      </c>
      <c r="U46" s="115">
        <v>93549243</v>
      </c>
      <c r="V46">
        <v>1</v>
      </c>
      <c r="W46" t="s">
        <v>1371</v>
      </c>
      <c r="X46">
        <v>1</v>
      </c>
      <c r="Y46" t="s">
        <v>1383</v>
      </c>
      <c r="Z46">
        <v>3</v>
      </c>
      <c r="AA46" t="s">
        <v>1427</v>
      </c>
      <c r="AB46">
        <v>1</v>
      </c>
      <c r="AC46" t="s">
        <v>227</v>
      </c>
      <c r="AF46" t="s">
        <v>1373</v>
      </c>
      <c r="AG46" t="s">
        <v>1374</v>
      </c>
      <c r="AH46">
        <v>1</v>
      </c>
      <c r="AI46" t="s">
        <v>1375</v>
      </c>
      <c r="AJ46">
        <v>1</v>
      </c>
      <c r="AK46" t="s">
        <v>1374</v>
      </c>
      <c r="AL46" t="s">
        <v>1386</v>
      </c>
      <c r="AM46" t="s">
        <v>1427</v>
      </c>
    </row>
    <row r="47" spans="1:39">
      <c r="A47" t="s">
        <v>1523</v>
      </c>
      <c r="C47">
        <v>1</v>
      </c>
      <c r="D47" t="s">
        <v>1097</v>
      </c>
      <c r="E47" t="s">
        <v>1471</v>
      </c>
      <c r="F47" t="s">
        <v>19</v>
      </c>
      <c r="G47" t="s">
        <v>1465</v>
      </c>
      <c r="H47" t="s">
        <v>1466</v>
      </c>
      <c r="I47" t="s">
        <v>1465</v>
      </c>
      <c r="J47">
        <v>148</v>
      </c>
      <c r="K47" t="s">
        <v>1538</v>
      </c>
      <c r="L47" t="s">
        <v>1539</v>
      </c>
      <c r="M47" s="116">
        <v>12</v>
      </c>
      <c r="N47" t="s">
        <v>225</v>
      </c>
      <c r="O47" s="116">
        <v>7</v>
      </c>
      <c r="P47" t="s">
        <v>426</v>
      </c>
      <c r="Q47" s="116">
        <v>1</v>
      </c>
      <c r="R47" t="s">
        <v>1523</v>
      </c>
      <c r="S47" s="116">
        <v>148</v>
      </c>
      <c r="T47" t="s">
        <v>1523</v>
      </c>
      <c r="U47" s="115">
        <v>66000000</v>
      </c>
      <c r="V47">
        <v>1</v>
      </c>
      <c r="W47" t="s">
        <v>1371</v>
      </c>
      <c r="X47">
        <v>1</v>
      </c>
      <c r="Y47" t="s">
        <v>1383</v>
      </c>
      <c r="Z47">
        <v>3</v>
      </c>
      <c r="AA47" t="s">
        <v>1427</v>
      </c>
      <c r="AB47">
        <v>1</v>
      </c>
      <c r="AC47" t="s">
        <v>227</v>
      </c>
      <c r="AF47" t="s">
        <v>1373</v>
      </c>
      <c r="AG47" t="s">
        <v>1374</v>
      </c>
      <c r="AH47">
        <v>1</v>
      </c>
      <c r="AI47" t="s">
        <v>1375</v>
      </c>
      <c r="AJ47">
        <v>1</v>
      </c>
      <c r="AK47" t="s">
        <v>1374</v>
      </c>
      <c r="AL47" t="s">
        <v>1386</v>
      </c>
      <c r="AM47" t="s">
        <v>1427</v>
      </c>
    </row>
    <row r="48" spans="1:39">
      <c r="A48" t="s">
        <v>1523</v>
      </c>
      <c r="C48">
        <v>1</v>
      </c>
      <c r="D48" t="s">
        <v>1097</v>
      </c>
      <c r="E48" t="s">
        <v>1471</v>
      </c>
      <c r="F48" t="s">
        <v>19</v>
      </c>
      <c r="G48" t="s">
        <v>1465</v>
      </c>
      <c r="H48" t="s">
        <v>1466</v>
      </c>
      <c r="I48" t="s">
        <v>1465</v>
      </c>
      <c r="J48">
        <v>149</v>
      </c>
      <c r="K48" t="s">
        <v>1540</v>
      </c>
      <c r="L48" t="s">
        <v>1539</v>
      </c>
      <c r="M48" s="116">
        <v>12</v>
      </c>
      <c r="N48" t="s">
        <v>225</v>
      </c>
      <c r="O48" s="116">
        <v>7</v>
      </c>
      <c r="P48" t="s">
        <v>426</v>
      </c>
      <c r="Q48" s="116">
        <v>1</v>
      </c>
      <c r="R48" t="s">
        <v>1523</v>
      </c>
      <c r="S48" s="116">
        <v>149</v>
      </c>
      <c r="T48" t="s">
        <v>1523</v>
      </c>
      <c r="U48" s="115">
        <v>316743839</v>
      </c>
      <c r="V48">
        <v>1</v>
      </c>
      <c r="W48" t="s">
        <v>1371</v>
      </c>
      <c r="X48">
        <v>1</v>
      </c>
      <c r="Y48" t="s">
        <v>1383</v>
      </c>
      <c r="Z48">
        <v>3</v>
      </c>
      <c r="AA48" t="s">
        <v>1427</v>
      </c>
      <c r="AB48">
        <v>1</v>
      </c>
      <c r="AC48" t="s">
        <v>227</v>
      </c>
      <c r="AF48" t="s">
        <v>1373</v>
      </c>
      <c r="AG48" t="s">
        <v>1374</v>
      </c>
      <c r="AH48">
        <v>1</v>
      </c>
      <c r="AI48" t="s">
        <v>1375</v>
      </c>
      <c r="AJ48">
        <v>1</v>
      </c>
      <c r="AK48" t="s">
        <v>1374</v>
      </c>
      <c r="AL48" t="s">
        <v>1386</v>
      </c>
      <c r="AM48" t="s">
        <v>1427</v>
      </c>
    </row>
    <row r="49" spans="1:39">
      <c r="A49" t="s">
        <v>1523</v>
      </c>
      <c r="C49">
        <v>1</v>
      </c>
      <c r="D49" t="s">
        <v>1097</v>
      </c>
      <c r="E49" t="s">
        <v>1471</v>
      </c>
      <c r="F49" t="s">
        <v>19</v>
      </c>
      <c r="G49" t="s">
        <v>1465</v>
      </c>
      <c r="H49" t="s">
        <v>1466</v>
      </c>
      <c r="I49" t="s">
        <v>1465</v>
      </c>
      <c r="J49">
        <v>150</v>
      </c>
      <c r="K49" t="s">
        <v>1541</v>
      </c>
      <c r="L49" t="s">
        <v>1542</v>
      </c>
      <c r="M49" s="116">
        <v>12</v>
      </c>
      <c r="N49" t="s">
        <v>225</v>
      </c>
      <c r="O49" s="116">
        <v>7</v>
      </c>
      <c r="P49" t="s">
        <v>426</v>
      </c>
      <c r="Q49" s="116">
        <v>1</v>
      </c>
      <c r="R49" t="s">
        <v>1523</v>
      </c>
      <c r="S49" s="116">
        <v>150</v>
      </c>
      <c r="T49" t="s">
        <v>1523</v>
      </c>
      <c r="U49" s="115">
        <v>128191283</v>
      </c>
      <c r="V49">
        <v>1</v>
      </c>
      <c r="W49" t="s">
        <v>1371</v>
      </c>
      <c r="X49">
        <v>1</v>
      </c>
      <c r="Y49" t="s">
        <v>1383</v>
      </c>
      <c r="Z49">
        <v>3</v>
      </c>
      <c r="AA49" t="s">
        <v>1427</v>
      </c>
      <c r="AB49">
        <v>1</v>
      </c>
      <c r="AC49" t="s">
        <v>227</v>
      </c>
      <c r="AF49" t="s">
        <v>1373</v>
      </c>
      <c r="AG49" t="s">
        <v>1374</v>
      </c>
      <c r="AH49">
        <v>1</v>
      </c>
      <c r="AI49" t="s">
        <v>1375</v>
      </c>
      <c r="AJ49">
        <v>1</v>
      </c>
      <c r="AK49" t="s">
        <v>1374</v>
      </c>
      <c r="AL49" t="s">
        <v>1386</v>
      </c>
      <c r="AM49" t="s">
        <v>1427</v>
      </c>
    </row>
    <row r="50" spans="1:39">
      <c r="A50" t="s">
        <v>1523</v>
      </c>
      <c r="C50">
        <v>1</v>
      </c>
      <c r="D50" t="s">
        <v>1097</v>
      </c>
      <c r="E50" t="s">
        <v>1471</v>
      </c>
      <c r="F50" t="s">
        <v>19</v>
      </c>
      <c r="G50" t="s">
        <v>1465</v>
      </c>
      <c r="H50" t="s">
        <v>1466</v>
      </c>
      <c r="I50" t="s">
        <v>1465</v>
      </c>
      <c r="J50">
        <v>151</v>
      </c>
      <c r="K50" t="s">
        <v>1543</v>
      </c>
      <c r="L50" t="s">
        <v>1544</v>
      </c>
      <c r="M50" s="116">
        <v>12</v>
      </c>
      <c r="N50" t="s">
        <v>225</v>
      </c>
      <c r="O50" s="116">
        <v>7</v>
      </c>
      <c r="P50" t="s">
        <v>426</v>
      </c>
      <c r="Q50" s="116">
        <v>1</v>
      </c>
      <c r="R50" t="s">
        <v>1523</v>
      </c>
      <c r="S50" s="116">
        <v>151</v>
      </c>
      <c r="T50" t="s">
        <v>1523</v>
      </c>
      <c r="U50" s="115">
        <v>307584500</v>
      </c>
      <c r="V50">
        <v>1</v>
      </c>
      <c r="W50" t="s">
        <v>1371</v>
      </c>
      <c r="X50">
        <v>1</v>
      </c>
      <c r="Y50" t="s">
        <v>1383</v>
      </c>
      <c r="Z50">
        <v>3</v>
      </c>
      <c r="AA50" t="s">
        <v>1427</v>
      </c>
      <c r="AB50">
        <v>1</v>
      </c>
      <c r="AC50" t="s">
        <v>227</v>
      </c>
      <c r="AF50" t="s">
        <v>1373</v>
      </c>
      <c r="AG50" t="s">
        <v>1374</v>
      </c>
      <c r="AH50">
        <v>1</v>
      </c>
      <c r="AI50" t="s">
        <v>1375</v>
      </c>
      <c r="AJ50">
        <v>1</v>
      </c>
      <c r="AK50" t="s">
        <v>1374</v>
      </c>
      <c r="AL50" t="s">
        <v>1386</v>
      </c>
      <c r="AM50" t="s">
        <v>1427</v>
      </c>
    </row>
    <row r="51" spans="1:39">
      <c r="A51" t="s">
        <v>1523</v>
      </c>
      <c r="C51">
        <v>1</v>
      </c>
      <c r="D51" t="s">
        <v>1097</v>
      </c>
      <c r="E51" t="s">
        <v>1471</v>
      </c>
      <c r="F51" t="s">
        <v>19</v>
      </c>
      <c r="G51" t="s">
        <v>1465</v>
      </c>
      <c r="H51" t="s">
        <v>1466</v>
      </c>
      <c r="I51" t="s">
        <v>1465</v>
      </c>
      <c r="J51">
        <v>152</v>
      </c>
      <c r="K51" t="s">
        <v>1545</v>
      </c>
      <c r="L51" t="s">
        <v>1546</v>
      </c>
      <c r="M51" s="116">
        <v>12</v>
      </c>
      <c r="N51" t="s">
        <v>225</v>
      </c>
      <c r="O51" s="116">
        <v>7</v>
      </c>
      <c r="P51" t="s">
        <v>426</v>
      </c>
      <c r="Q51" s="116">
        <v>1</v>
      </c>
      <c r="R51" t="s">
        <v>1523</v>
      </c>
      <c r="S51" s="116">
        <v>152</v>
      </c>
      <c r="T51" t="s">
        <v>1523</v>
      </c>
      <c r="U51" s="115">
        <v>44980134</v>
      </c>
      <c r="V51">
        <v>1</v>
      </c>
      <c r="W51" t="s">
        <v>1371</v>
      </c>
      <c r="X51">
        <v>1</v>
      </c>
      <c r="Y51" t="s">
        <v>1383</v>
      </c>
      <c r="Z51">
        <v>3</v>
      </c>
      <c r="AA51" t="s">
        <v>1427</v>
      </c>
      <c r="AB51">
        <v>1</v>
      </c>
      <c r="AC51" t="s">
        <v>227</v>
      </c>
      <c r="AF51" t="s">
        <v>1373</v>
      </c>
      <c r="AG51" t="s">
        <v>1374</v>
      </c>
      <c r="AH51">
        <v>1</v>
      </c>
      <c r="AI51" t="s">
        <v>1375</v>
      </c>
      <c r="AJ51">
        <v>1</v>
      </c>
      <c r="AK51" t="s">
        <v>1374</v>
      </c>
      <c r="AL51" t="s">
        <v>1386</v>
      </c>
      <c r="AM51" t="s">
        <v>1427</v>
      </c>
    </row>
    <row r="52" spans="1:39">
      <c r="A52" t="s">
        <v>1523</v>
      </c>
      <c r="C52">
        <v>1</v>
      </c>
      <c r="D52" t="s">
        <v>1097</v>
      </c>
      <c r="E52" t="s">
        <v>1471</v>
      </c>
      <c r="F52" t="s">
        <v>19</v>
      </c>
      <c r="G52" t="s">
        <v>1465</v>
      </c>
      <c r="H52" t="s">
        <v>1466</v>
      </c>
      <c r="I52" t="s">
        <v>1465</v>
      </c>
      <c r="J52">
        <v>153</v>
      </c>
      <c r="K52" t="s">
        <v>1547</v>
      </c>
      <c r="L52" t="s">
        <v>1548</v>
      </c>
      <c r="M52" s="116">
        <v>12</v>
      </c>
      <c r="N52" t="s">
        <v>225</v>
      </c>
      <c r="O52" s="116">
        <v>7</v>
      </c>
      <c r="P52" t="s">
        <v>426</v>
      </c>
      <c r="Q52" s="116">
        <v>1</v>
      </c>
      <c r="R52" t="s">
        <v>1523</v>
      </c>
      <c r="S52" s="116">
        <v>153</v>
      </c>
      <c r="T52" t="s">
        <v>1523</v>
      </c>
      <c r="U52" s="115">
        <v>22607622</v>
      </c>
      <c r="V52">
        <v>1</v>
      </c>
      <c r="W52" t="s">
        <v>1371</v>
      </c>
      <c r="X52">
        <v>1</v>
      </c>
      <c r="Y52" t="s">
        <v>1383</v>
      </c>
      <c r="Z52">
        <v>3</v>
      </c>
      <c r="AA52" t="s">
        <v>1427</v>
      </c>
      <c r="AB52">
        <v>1</v>
      </c>
      <c r="AC52" t="s">
        <v>227</v>
      </c>
      <c r="AF52" t="s">
        <v>1373</v>
      </c>
      <c r="AG52" t="s">
        <v>1374</v>
      </c>
      <c r="AH52">
        <v>1</v>
      </c>
      <c r="AI52" t="s">
        <v>1375</v>
      </c>
      <c r="AJ52">
        <v>1</v>
      </c>
      <c r="AK52" t="s">
        <v>1374</v>
      </c>
      <c r="AL52" t="s">
        <v>1386</v>
      </c>
      <c r="AM52" t="s">
        <v>1427</v>
      </c>
    </row>
    <row r="53" spans="1:39">
      <c r="A53" t="s">
        <v>1523</v>
      </c>
      <c r="C53">
        <v>1</v>
      </c>
      <c r="D53" t="s">
        <v>1097</v>
      </c>
      <c r="E53" t="s">
        <v>1471</v>
      </c>
      <c r="F53" t="s">
        <v>19</v>
      </c>
      <c r="G53" t="s">
        <v>1465</v>
      </c>
      <c r="H53" t="s">
        <v>1466</v>
      </c>
      <c r="I53" t="s">
        <v>1465</v>
      </c>
      <c r="J53">
        <v>154</v>
      </c>
      <c r="K53" t="s">
        <v>1549</v>
      </c>
      <c r="L53" t="s">
        <v>1550</v>
      </c>
      <c r="M53" s="116">
        <v>12</v>
      </c>
      <c r="N53" t="s">
        <v>225</v>
      </c>
      <c r="O53" s="116">
        <v>7</v>
      </c>
      <c r="P53" t="s">
        <v>426</v>
      </c>
      <c r="Q53" s="116">
        <v>1</v>
      </c>
      <c r="R53" t="s">
        <v>1523</v>
      </c>
      <c r="S53" s="116">
        <v>154</v>
      </c>
      <c r="T53" t="s">
        <v>1523</v>
      </c>
      <c r="U53" s="115">
        <v>16861646</v>
      </c>
      <c r="V53">
        <v>1</v>
      </c>
      <c r="W53" t="s">
        <v>1371</v>
      </c>
      <c r="X53">
        <v>1</v>
      </c>
      <c r="Y53" t="s">
        <v>1383</v>
      </c>
      <c r="Z53">
        <v>3</v>
      </c>
      <c r="AA53" t="s">
        <v>1427</v>
      </c>
      <c r="AB53">
        <v>1</v>
      </c>
      <c r="AC53" t="s">
        <v>227</v>
      </c>
      <c r="AF53" t="s">
        <v>1373</v>
      </c>
      <c r="AG53" t="s">
        <v>1374</v>
      </c>
      <c r="AH53">
        <v>1</v>
      </c>
      <c r="AI53" t="s">
        <v>1375</v>
      </c>
      <c r="AJ53">
        <v>1</v>
      </c>
      <c r="AK53" t="s">
        <v>1374</v>
      </c>
      <c r="AL53" t="s">
        <v>1386</v>
      </c>
      <c r="AM53" t="s">
        <v>1427</v>
      </c>
    </row>
    <row r="54" spans="1:39">
      <c r="A54" t="s">
        <v>1551</v>
      </c>
      <c r="C54">
        <v>1</v>
      </c>
      <c r="D54" t="s">
        <v>1097</v>
      </c>
      <c r="E54" t="s">
        <v>1552</v>
      </c>
      <c r="F54" t="s">
        <v>1553</v>
      </c>
      <c r="G54" t="s">
        <v>1465</v>
      </c>
      <c r="H54" t="s">
        <v>1466</v>
      </c>
      <c r="I54" t="s">
        <v>1465</v>
      </c>
      <c r="J54">
        <v>210</v>
      </c>
      <c r="K54" t="s">
        <v>1554</v>
      </c>
      <c r="L54" t="s">
        <v>239</v>
      </c>
      <c r="M54" s="116">
        <v>12</v>
      </c>
      <c r="N54" t="s">
        <v>225</v>
      </c>
      <c r="O54" s="116">
        <v>1</v>
      </c>
      <c r="P54" t="s">
        <v>227</v>
      </c>
      <c r="Q54" s="116">
        <v>2</v>
      </c>
      <c r="R54" t="s">
        <v>237</v>
      </c>
      <c r="S54" s="116">
        <v>1</v>
      </c>
      <c r="T54" t="s">
        <v>239</v>
      </c>
      <c r="U54" s="115">
        <v>205071834</v>
      </c>
      <c r="V54">
        <v>1</v>
      </c>
      <c r="W54" t="s">
        <v>1371</v>
      </c>
      <c r="X54">
        <v>1</v>
      </c>
      <c r="Y54" t="s">
        <v>1383</v>
      </c>
      <c r="Z54">
        <v>3</v>
      </c>
      <c r="AA54" t="s">
        <v>1427</v>
      </c>
      <c r="AB54">
        <v>1</v>
      </c>
      <c r="AC54" t="s">
        <v>227</v>
      </c>
      <c r="AF54" t="s">
        <v>1468</v>
      </c>
      <c r="AG54" t="s">
        <v>1469</v>
      </c>
      <c r="AH54">
        <v>1</v>
      </c>
      <c r="AI54" t="s">
        <v>1375</v>
      </c>
      <c r="AJ54">
        <v>2</v>
      </c>
      <c r="AK54" t="s">
        <v>1469</v>
      </c>
    </row>
    <row r="55" spans="1:39">
      <c r="A55" t="s">
        <v>402</v>
      </c>
      <c r="C55">
        <v>1</v>
      </c>
      <c r="D55" t="s">
        <v>1097</v>
      </c>
      <c r="E55" t="s">
        <v>1555</v>
      </c>
      <c r="F55" t="s">
        <v>1556</v>
      </c>
      <c r="G55" t="s">
        <v>1465</v>
      </c>
      <c r="H55" t="s">
        <v>1466</v>
      </c>
      <c r="I55" t="s">
        <v>1465</v>
      </c>
      <c r="J55">
        <v>310</v>
      </c>
      <c r="K55" t="s">
        <v>1557</v>
      </c>
      <c r="L55" t="s">
        <v>402</v>
      </c>
      <c r="M55" s="116">
        <v>12</v>
      </c>
      <c r="N55" t="s">
        <v>225</v>
      </c>
      <c r="O55" s="116">
        <v>6</v>
      </c>
      <c r="P55" t="s">
        <v>380</v>
      </c>
      <c r="Q55" s="116">
        <v>1</v>
      </c>
      <c r="R55" t="s">
        <v>382</v>
      </c>
      <c r="S55" s="116">
        <v>10</v>
      </c>
      <c r="T55" t="s">
        <v>402</v>
      </c>
      <c r="U55" s="115">
        <v>400000</v>
      </c>
      <c r="V55">
        <v>1</v>
      </c>
      <c r="W55" t="s">
        <v>1371</v>
      </c>
      <c r="X55">
        <v>1</v>
      </c>
      <c r="Y55" t="s">
        <v>1383</v>
      </c>
      <c r="Z55">
        <v>3</v>
      </c>
      <c r="AA55" t="s">
        <v>1427</v>
      </c>
      <c r="AB55">
        <v>4</v>
      </c>
      <c r="AC55" t="s">
        <v>428</v>
      </c>
      <c r="AF55" t="s">
        <v>1468</v>
      </c>
      <c r="AG55" t="s">
        <v>1469</v>
      </c>
      <c r="AH55">
        <v>1</v>
      </c>
      <c r="AI55" t="s">
        <v>1375</v>
      </c>
      <c r="AJ55">
        <v>2</v>
      </c>
      <c r="AK55" t="s">
        <v>1469</v>
      </c>
      <c r="AL55" t="s">
        <v>1386</v>
      </c>
      <c r="AM55" t="s">
        <v>1427</v>
      </c>
    </row>
    <row r="56" spans="1:39">
      <c r="A56" t="s">
        <v>1558</v>
      </c>
      <c r="C56">
        <v>1</v>
      </c>
      <c r="D56" t="s">
        <v>1097</v>
      </c>
      <c r="E56" t="s">
        <v>1559</v>
      </c>
      <c r="F56" t="s">
        <v>249</v>
      </c>
      <c r="G56" t="s">
        <v>1465</v>
      </c>
      <c r="H56" t="s">
        <v>1466</v>
      </c>
      <c r="I56" t="s">
        <v>1465</v>
      </c>
      <c r="J56">
        <v>410</v>
      </c>
      <c r="K56" t="s">
        <v>1560</v>
      </c>
      <c r="L56" t="s">
        <v>295</v>
      </c>
      <c r="M56" s="116">
        <v>12</v>
      </c>
      <c r="N56" t="s">
        <v>225</v>
      </c>
      <c r="O56" s="116">
        <v>1</v>
      </c>
      <c r="P56" t="s">
        <v>227</v>
      </c>
      <c r="Q56" s="116">
        <v>9</v>
      </c>
      <c r="R56" t="s">
        <v>288</v>
      </c>
      <c r="S56" s="116">
        <v>4</v>
      </c>
      <c r="T56" t="s">
        <v>295</v>
      </c>
      <c r="U56" s="115">
        <v>6624180</v>
      </c>
      <c r="V56">
        <v>1</v>
      </c>
      <c r="W56" t="s">
        <v>1371</v>
      </c>
      <c r="X56">
        <v>1</v>
      </c>
      <c r="Y56" t="s">
        <v>1383</v>
      </c>
      <c r="Z56">
        <v>3</v>
      </c>
      <c r="AA56" t="s">
        <v>1427</v>
      </c>
      <c r="AB56">
        <v>1</v>
      </c>
      <c r="AC56" t="s">
        <v>227</v>
      </c>
      <c r="AF56" t="s">
        <v>1468</v>
      </c>
      <c r="AG56" t="s">
        <v>1469</v>
      </c>
      <c r="AH56">
        <v>1</v>
      </c>
      <c r="AI56" t="s">
        <v>1375</v>
      </c>
      <c r="AJ56">
        <v>2</v>
      </c>
      <c r="AK56" t="s">
        <v>1469</v>
      </c>
      <c r="AL56" t="s">
        <v>1386</v>
      </c>
      <c r="AM56" t="s">
        <v>1427</v>
      </c>
    </row>
    <row r="57" spans="1:39">
      <c r="A57" t="s">
        <v>291</v>
      </c>
      <c r="C57">
        <v>1</v>
      </c>
      <c r="D57" t="s">
        <v>1097</v>
      </c>
      <c r="E57" t="s">
        <v>1559</v>
      </c>
      <c r="F57" t="s">
        <v>249</v>
      </c>
      <c r="G57" t="s">
        <v>1465</v>
      </c>
      <c r="H57" t="s">
        <v>1466</v>
      </c>
      <c r="I57" t="s">
        <v>1465</v>
      </c>
      <c r="J57">
        <v>410</v>
      </c>
      <c r="K57" t="s">
        <v>1561</v>
      </c>
      <c r="L57" t="s">
        <v>291</v>
      </c>
      <c r="M57" s="116">
        <v>12</v>
      </c>
      <c r="N57" t="s">
        <v>225</v>
      </c>
      <c r="O57" s="116">
        <v>1</v>
      </c>
      <c r="P57" t="s">
        <v>227</v>
      </c>
      <c r="Q57" s="116">
        <v>9</v>
      </c>
      <c r="R57" t="s">
        <v>288</v>
      </c>
      <c r="S57" s="116">
        <v>2</v>
      </c>
      <c r="T57" t="s">
        <v>291</v>
      </c>
      <c r="U57" s="115">
        <v>1993096</v>
      </c>
      <c r="V57">
        <v>1</v>
      </c>
      <c r="W57" t="s">
        <v>1371</v>
      </c>
      <c r="X57">
        <v>1</v>
      </c>
      <c r="Y57" t="s">
        <v>1383</v>
      </c>
      <c r="Z57">
        <v>3</v>
      </c>
      <c r="AA57" t="s">
        <v>1427</v>
      </c>
      <c r="AB57">
        <v>1</v>
      </c>
      <c r="AC57" t="s">
        <v>227</v>
      </c>
      <c r="AF57" t="s">
        <v>1468</v>
      </c>
      <c r="AG57" t="s">
        <v>1469</v>
      </c>
      <c r="AH57">
        <v>1</v>
      </c>
      <c r="AI57" t="s">
        <v>1375</v>
      </c>
      <c r="AJ57">
        <v>2</v>
      </c>
      <c r="AK57" t="s">
        <v>1469</v>
      </c>
      <c r="AL57" t="s">
        <v>1386</v>
      </c>
      <c r="AM57" t="s">
        <v>1427</v>
      </c>
    </row>
    <row r="58" spans="1:39">
      <c r="A58" t="s">
        <v>471</v>
      </c>
      <c r="C58">
        <v>1</v>
      </c>
      <c r="D58" t="s">
        <v>1097</v>
      </c>
      <c r="E58" t="s">
        <v>1562</v>
      </c>
      <c r="F58" t="s">
        <v>588</v>
      </c>
      <c r="G58" t="s">
        <v>1465</v>
      </c>
      <c r="H58" t="s">
        <v>1466</v>
      </c>
      <c r="I58" t="s">
        <v>1465</v>
      </c>
      <c r="J58">
        <v>420</v>
      </c>
      <c r="K58" t="s">
        <v>1563</v>
      </c>
      <c r="L58" t="s">
        <v>471</v>
      </c>
      <c r="M58" s="116">
        <v>14</v>
      </c>
      <c r="N58" t="s">
        <v>461</v>
      </c>
      <c r="O58" s="116">
        <v>2</v>
      </c>
      <c r="P58" t="s">
        <v>469</v>
      </c>
      <c r="Q58" s="116">
        <v>1</v>
      </c>
      <c r="R58" t="s">
        <v>471</v>
      </c>
      <c r="S58" s="116">
        <v>0</v>
      </c>
      <c r="T58" t="s">
        <v>1388</v>
      </c>
      <c r="U58" s="115">
        <v>11466323</v>
      </c>
      <c r="V58">
        <v>1</v>
      </c>
      <c r="W58" t="s">
        <v>1371</v>
      </c>
      <c r="X58">
        <v>1</v>
      </c>
      <c r="Y58" t="s">
        <v>1383</v>
      </c>
      <c r="Z58">
        <v>4</v>
      </c>
      <c r="AA58" t="s">
        <v>1522</v>
      </c>
      <c r="AF58" t="s">
        <v>1373</v>
      </c>
      <c r="AG58" t="s">
        <v>1374</v>
      </c>
      <c r="AH58">
        <v>1</v>
      </c>
      <c r="AI58" t="s">
        <v>1375</v>
      </c>
      <c r="AJ58">
        <v>1</v>
      </c>
      <c r="AK58" t="s">
        <v>1374</v>
      </c>
      <c r="AL58" t="s">
        <v>1386</v>
      </c>
      <c r="AM58" t="s">
        <v>1522</v>
      </c>
    </row>
    <row r="59" spans="1:39">
      <c r="A59" t="s">
        <v>1564</v>
      </c>
      <c r="C59">
        <v>1</v>
      </c>
      <c r="D59" t="s">
        <v>1097</v>
      </c>
      <c r="E59" t="s">
        <v>1565</v>
      </c>
      <c r="F59" t="s">
        <v>1216</v>
      </c>
      <c r="G59" t="s">
        <v>1465</v>
      </c>
      <c r="H59" t="s">
        <v>1466</v>
      </c>
      <c r="I59" t="s">
        <v>1465</v>
      </c>
      <c r="J59">
        <v>520</v>
      </c>
      <c r="K59" t="s">
        <v>1445</v>
      </c>
      <c r="L59" t="s">
        <v>311</v>
      </c>
      <c r="M59" s="116">
        <v>12</v>
      </c>
      <c r="N59" t="s">
        <v>225</v>
      </c>
      <c r="O59" s="116">
        <v>2</v>
      </c>
      <c r="P59" t="s">
        <v>297</v>
      </c>
      <c r="Q59" s="116">
        <v>2</v>
      </c>
      <c r="R59" t="s">
        <v>305</v>
      </c>
      <c r="S59" s="116">
        <v>3</v>
      </c>
      <c r="T59" t="s">
        <v>311</v>
      </c>
      <c r="U59" s="115">
        <v>3000000</v>
      </c>
      <c r="V59">
        <v>1</v>
      </c>
      <c r="W59" t="s">
        <v>1371</v>
      </c>
      <c r="X59">
        <v>1</v>
      </c>
      <c r="Y59" t="s">
        <v>1383</v>
      </c>
      <c r="Z59">
        <v>3</v>
      </c>
      <c r="AA59" t="s">
        <v>1427</v>
      </c>
      <c r="AB59">
        <v>2</v>
      </c>
      <c r="AC59" t="s">
        <v>297</v>
      </c>
      <c r="AF59" t="s">
        <v>1468</v>
      </c>
      <c r="AG59" t="s">
        <v>1469</v>
      </c>
      <c r="AH59">
        <v>1</v>
      </c>
      <c r="AI59" t="s">
        <v>1375</v>
      </c>
      <c r="AJ59">
        <v>2</v>
      </c>
      <c r="AK59" t="s">
        <v>1469</v>
      </c>
      <c r="AL59" t="s">
        <v>1386</v>
      </c>
      <c r="AM59" t="s">
        <v>1427</v>
      </c>
    </row>
    <row r="60" spans="1:39">
      <c r="A60" t="s">
        <v>1566</v>
      </c>
      <c r="C60">
        <v>1</v>
      </c>
      <c r="D60" t="s">
        <v>1097</v>
      </c>
      <c r="E60" t="s">
        <v>1565</v>
      </c>
      <c r="F60" t="s">
        <v>1216</v>
      </c>
      <c r="G60" t="s">
        <v>1465</v>
      </c>
      <c r="H60" t="s">
        <v>1466</v>
      </c>
      <c r="I60" t="s">
        <v>1465</v>
      </c>
      <c r="J60">
        <v>520</v>
      </c>
      <c r="K60" t="s">
        <v>1567</v>
      </c>
      <c r="L60" t="s">
        <v>256</v>
      </c>
      <c r="M60" s="116">
        <v>12</v>
      </c>
      <c r="N60" t="s">
        <v>225</v>
      </c>
      <c r="O60" s="116">
        <v>1</v>
      </c>
      <c r="P60" t="s">
        <v>227</v>
      </c>
      <c r="Q60" s="116">
        <v>8</v>
      </c>
      <c r="R60" t="s">
        <v>1216</v>
      </c>
      <c r="S60" s="116">
        <v>1</v>
      </c>
      <c r="T60" t="s">
        <v>256</v>
      </c>
      <c r="U60" s="115">
        <v>2000000</v>
      </c>
      <c r="V60">
        <v>1</v>
      </c>
      <c r="W60" t="s">
        <v>1371</v>
      </c>
      <c r="X60">
        <v>1</v>
      </c>
      <c r="Y60" t="s">
        <v>1383</v>
      </c>
      <c r="Z60">
        <v>3</v>
      </c>
      <c r="AA60" t="s">
        <v>1427</v>
      </c>
      <c r="AB60">
        <v>1</v>
      </c>
      <c r="AC60" t="s">
        <v>227</v>
      </c>
      <c r="AF60" t="s">
        <v>1468</v>
      </c>
      <c r="AG60" t="s">
        <v>1469</v>
      </c>
      <c r="AH60">
        <v>1</v>
      </c>
      <c r="AI60" t="s">
        <v>1375</v>
      </c>
      <c r="AJ60">
        <v>2</v>
      </c>
      <c r="AK60" t="s">
        <v>1469</v>
      </c>
      <c r="AL60" t="s">
        <v>1386</v>
      </c>
      <c r="AM60" t="s">
        <v>1427</v>
      </c>
    </row>
    <row r="61" spans="1:39">
      <c r="A61" t="s">
        <v>272</v>
      </c>
      <c r="C61">
        <v>1</v>
      </c>
      <c r="D61" t="s">
        <v>1097</v>
      </c>
      <c r="E61" t="s">
        <v>1565</v>
      </c>
      <c r="F61" t="s">
        <v>1216</v>
      </c>
      <c r="G61" t="s">
        <v>1465</v>
      </c>
      <c r="H61" t="s">
        <v>1466</v>
      </c>
      <c r="I61" t="s">
        <v>1465</v>
      </c>
      <c r="J61">
        <v>520</v>
      </c>
      <c r="K61" t="s">
        <v>1568</v>
      </c>
      <c r="L61" t="s">
        <v>272</v>
      </c>
      <c r="M61" s="116">
        <v>12</v>
      </c>
      <c r="N61" t="s">
        <v>225</v>
      </c>
      <c r="O61" s="116">
        <v>1</v>
      </c>
      <c r="P61" t="s">
        <v>227</v>
      </c>
      <c r="Q61" s="116">
        <v>8</v>
      </c>
      <c r="R61" t="s">
        <v>253</v>
      </c>
      <c r="S61" s="116">
        <v>9</v>
      </c>
      <c r="T61" t="s">
        <v>272</v>
      </c>
      <c r="U61" s="115">
        <v>1500000</v>
      </c>
      <c r="V61">
        <v>1</v>
      </c>
      <c r="W61" t="s">
        <v>1371</v>
      </c>
      <c r="X61">
        <v>1</v>
      </c>
      <c r="Y61" t="s">
        <v>1383</v>
      </c>
      <c r="Z61">
        <v>3</v>
      </c>
      <c r="AA61" t="s">
        <v>1427</v>
      </c>
      <c r="AB61">
        <v>1</v>
      </c>
      <c r="AC61" t="s">
        <v>227</v>
      </c>
      <c r="AF61" t="s">
        <v>1373</v>
      </c>
      <c r="AG61" t="s">
        <v>1374</v>
      </c>
      <c r="AH61">
        <v>1</v>
      </c>
      <c r="AI61" t="s">
        <v>1375</v>
      </c>
      <c r="AJ61">
        <v>2</v>
      </c>
      <c r="AK61" t="s">
        <v>1374</v>
      </c>
      <c r="AL61" t="s">
        <v>1386</v>
      </c>
      <c r="AM61" t="s">
        <v>1427</v>
      </c>
    </row>
    <row r="62" spans="1:39">
      <c r="A62" t="s">
        <v>1569</v>
      </c>
      <c r="C62">
        <v>1</v>
      </c>
      <c r="D62" t="s">
        <v>1097</v>
      </c>
      <c r="E62" t="s">
        <v>1565</v>
      </c>
      <c r="F62" t="s">
        <v>1216</v>
      </c>
      <c r="G62" t="s">
        <v>1379</v>
      </c>
      <c r="H62" t="s">
        <v>1380</v>
      </c>
      <c r="I62" t="s">
        <v>1379</v>
      </c>
      <c r="J62">
        <v>520</v>
      </c>
      <c r="K62" t="s">
        <v>1570</v>
      </c>
      <c r="L62" t="s">
        <v>578</v>
      </c>
      <c r="M62" s="116">
        <v>17</v>
      </c>
      <c r="N62" t="s">
        <v>548</v>
      </c>
      <c r="O62" s="116">
        <v>2</v>
      </c>
      <c r="P62" t="s">
        <v>558</v>
      </c>
      <c r="Q62" s="116">
        <v>1</v>
      </c>
      <c r="R62" t="s">
        <v>560</v>
      </c>
      <c r="S62" s="116">
        <v>9</v>
      </c>
      <c r="T62" t="s">
        <v>578</v>
      </c>
      <c r="U62" s="115">
        <v>16000000</v>
      </c>
      <c r="V62">
        <v>1</v>
      </c>
      <c r="W62" t="s">
        <v>1371</v>
      </c>
      <c r="X62">
        <v>1</v>
      </c>
      <c r="Y62" t="s">
        <v>1383</v>
      </c>
      <c r="Z62">
        <v>7</v>
      </c>
      <c r="AA62" t="s">
        <v>1571</v>
      </c>
      <c r="AB62">
        <v>2</v>
      </c>
      <c r="AC62" t="s">
        <v>1385</v>
      </c>
      <c r="AF62" t="s">
        <v>1572</v>
      </c>
      <c r="AG62" t="s">
        <v>1469</v>
      </c>
      <c r="AH62">
        <v>2</v>
      </c>
      <c r="AI62" t="s">
        <v>1399</v>
      </c>
      <c r="AJ62">
        <v>2</v>
      </c>
      <c r="AK62" t="s">
        <v>1400</v>
      </c>
      <c r="AL62" t="s">
        <v>1386</v>
      </c>
      <c r="AM62" t="s">
        <v>1571</v>
      </c>
    </row>
    <row r="63" spans="1:39">
      <c r="A63" t="s">
        <v>1393</v>
      </c>
      <c r="C63">
        <v>2</v>
      </c>
      <c r="D63" t="s">
        <v>1300</v>
      </c>
      <c r="E63" t="s">
        <v>1366</v>
      </c>
      <c r="F63" t="s">
        <v>1367</v>
      </c>
      <c r="G63" t="s">
        <v>1379</v>
      </c>
      <c r="H63" t="s">
        <v>1380</v>
      </c>
      <c r="I63" t="s">
        <v>1379</v>
      </c>
      <c r="J63">
        <v>529</v>
      </c>
      <c r="K63" t="s">
        <v>1394</v>
      </c>
      <c r="L63" t="s">
        <v>611</v>
      </c>
      <c r="M63" s="116">
        <v>22</v>
      </c>
      <c r="N63" t="s">
        <v>684</v>
      </c>
      <c r="O63" s="116">
        <v>2</v>
      </c>
      <c r="P63" t="s">
        <v>558</v>
      </c>
      <c r="Q63" s="116">
        <v>2</v>
      </c>
      <c r="R63" t="s">
        <v>605</v>
      </c>
      <c r="S63" s="116">
        <v>3</v>
      </c>
      <c r="T63" t="s">
        <v>611</v>
      </c>
      <c r="U63" s="115">
        <v>641200000</v>
      </c>
      <c r="V63">
        <v>1</v>
      </c>
      <c r="W63" t="s">
        <v>1371</v>
      </c>
      <c r="X63">
        <v>2</v>
      </c>
      <c r="Y63" t="s">
        <v>1372</v>
      </c>
      <c r="Z63">
        <v>2</v>
      </c>
      <c r="AA63" t="s">
        <v>1395</v>
      </c>
      <c r="AB63">
        <v>2</v>
      </c>
      <c r="AC63" t="s">
        <v>1396</v>
      </c>
      <c r="AF63" t="s">
        <v>1397</v>
      </c>
      <c r="AG63" t="s">
        <v>1398</v>
      </c>
      <c r="AH63">
        <v>2</v>
      </c>
      <c r="AI63" t="s">
        <v>1399</v>
      </c>
      <c r="AJ63">
        <v>2</v>
      </c>
      <c r="AK63" t="s">
        <v>1400</v>
      </c>
    </row>
    <row r="64" spans="1:39">
      <c r="A64" t="s">
        <v>247</v>
      </c>
      <c r="C64">
        <v>2</v>
      </c>
      <c r="D64" t="s">
        <v>1300</v>
      </c>
      <c r="E64" t="s">
        <v>1366</v>
      </c>
      <c r="F64" t="s">
        <v>1367</v>
      </c>
      <c r="G64" t="s">
        <v>1608</v>
      </c>
      <c r="H64" t="s">
        <v>1609</v>
      </c>
      <c r="I64" t="s">
        <v>1608</v>
      </c>
      <c r="J64">
        <v>529</v>
      </c>
      <c r="K64" t="s">
        <v>1435</v>
      </c>
      <c r="L64" t="s">
        <v>247</v>
      </c>
      <c r="M64" s="116">
        <v>12</v>
      </c>
      <c r="N64" t="s">
        <v>225</v>
      </c>
      <c r="O64" s="116">
        <v>1</v>
      </c>
      <c r="P64" t="s">
        <v>227</v>
      </c>
      <c r="Q64" s="116">
        <v>6</v>
      </c>
      <c r="R64" t="s">
        <v>247</v>
      </c>
      <c r="S64" s="116">
        <v>0</v>
      </c>
      <c r="T64" t="s">
        <v>1388</v>
      </c>
      <c r="U64" s="115">
        <v>84000000</v>
      </c>
      <c r="V64">
        <v>1</v>
      </c>
      <c r="W64" t="s">
        <v>1371</v>
      </c>
      <c r="X64">
        <v>1</v>
      </c>
      <c r="Y64" t="s">
        <v>1383</v>
      </c>
      <c r="Z64">
        <v>3</v>
      </c>
      <c r="AA64" t="s">
        <v>1427</v>
      </c>
      <c r="AB64">
        <v>1</v>
      </c>
      <c r="AC64" t="s">
        <v>227</v>
      </c>
      <c r="AF64" t="s">
        <v>1373</v>
      </c>
      <c r="AG64" t="s">
        <v>1374</v>
      </c>
      <c r="AH64">
        <v>1</v>
      </c>
      <c r="AI64" t="s">
        <v>1375</v>
      </c>
      <c r="AJ64">
        <v>1</v>
      </c>
      <c r="AK64" t="s">
        <v>1374</v>
      </c>
    </row>
    <row r="65" spans="1:39">
      <c r="A65" t="s">
        <v>530</v>
      </c>
      <c r="C65">
        <v>2</v>
      </c>
      <c r="D65" t="s">
        <v>1300</v>
      </c>
      <c r="E65" t="s">
        <v>1366</v>
      </c>
      <c r="F65" t="s">
        <v>1367</v>
      </c>
      <c r="G65" t="s">
        <v>1608</v>
      </c>
      <c r="H65" t="s">
        <v>1609</v>
      </c>
      <c r="I65" t="s">
        <v>1608</v>
      </c>
      <c r="J65">
        <v>529</v>
      </c>
      <c r="K65" t="s">
        <v>1641</v>
      </c>
      <c r="L65" t="s">
        <v>530</v>
      </c>
      <c r="M65" s="116">
        <v>16</v>
      </c>
      <c r="N65" t="s">
        <v>520</v>
      </c>
      <c r="O65" s="116">
        <v>2</v>
      </c>
      <c r="P65" t="s">
        <v>528</v>
      </c>
      <c r="Q65" s="116">
        <v>1</v>
      </c>
      <c r="R65" t="s">
        <v>530</v>
      </c>
      <c r="S65" s="116">
        <v>0</v>
      </c>
      <c r="T65" t="s">
        <v>1388</v>
      </c>
      <c r="U65" s="115">
        <v>20000000</v>
      </c>
      <c r="V65">
        <v>1</v>
      </c>
      <c r="W65" t="s">
        <v>1371</v>
      </c>
      <c r="X65">
        <v>1</v>
      </c>
      <c r="Y65" t="s">
        <v>1383</v>
      </c>
      <c r="Z65">
        <v>6</v>
      </c>
      <c r="AA65" t="s">
        <v>1453</v>
      </c>
      <c r="AB65">
        <v>1</v>
      </c>
      <c r="AC65" t="s">
        <v>1455</v>
      </c>
      <c r="AD65">
        <v>2</v>
      </c>
      <c r="AE65" t="s">
        <v>528</v>
      </c>
      <c r="AF65" t="s">
        <v>1373</v>
      </c>
      <c r="AG65" t="s">
        <v>1374</v>
      </c>
      <c r="AH65">
        <v>1</v>
      </c>
      <c r="AI65" t="s">
        <v>1375</v>
      </c>
      <c r="AJ65">
        <v>1</v>
      </c>
      <c r="AK65" t="s">
        <v>1374</v>
      </c>
    </row>
    <row r="66" spans="1:39">
      <c r="A66" t="s">
        <v>1642</v>
      </c>
      <c r="C66">
        <v>2</v>
      </c>
      <c r="D66" t="s">
        <v>1300</v>
      </c>
      <c r="E66" t="s">
        <v>1366</v>
      </c>
      <c r="F66" t="s">
        <v>1367</v>
      </c>
      <c r="G66" t="s">
        <v>1608</v>
      </c>
      <c r="H66" t="s">
        <v>1609</v>
      </c>
      <c r="I66" t="s">
        <v>1608</v>
      </c>
      <c r="J66">
        <v>529</v>
      </c>
      <c r="K66" t="s">
        <v>1644</v>
      </c>
      <c r="L66" t="s">
        <v>189</v>
      </c>
      <c r="M66" s="116">
        <v>11</v>
      </c>
      <c r="N66" t="s">
        <v>94</v>
      </c>
      <c r="O66" s="116">
        <v>9</v>
      </c>
      <c r="P66" t="s">
        <v>1619</v>
      </c>
      <c r="Q66" s="116">
        <v>3</v>
      </c>
      <c r="R66" t="s">
        <v>213</v>
      </c>
      <c r="S66" s="116">
        <v>2</v>
      </c>
      <c r="T66" t="s">
        <v>1643</v>
      </c>
      <c r="U66" s="115">
        <v>361411100</v>
      </c>
      <c r="V66">
        <v>1</v>
      </c>
      <c r="W66" t="s">
        <v>1371</v>
      </c>
      <c r="X66">
        <v>1</v>
      </c>
      <c r="Y66" t="s">
        <v>1383</v>
      </c>
      <c r="Z66">
        <v>1</v>
      </c>
      <c r="AA66" t="s">
        <v>1409</v>
      </c>
      <c r="AF66" t="s">
        <v>1645</v>
      </c>
      <c r="AG66" t="s">
        <v>1646</v>
      </c>
      <c r="AH66">
        <v>2</v>
      </c>
      <c r="AI66" t="s">
        <v>1399</v>
      </c>
      <c r="AJ66">
        <v>2</v>
      </c>
      <c r="AK66" t="s">
        <v>1400</v>
      </c>
    </row>
    <row r="67" spans="1:39">
      <c r="A67" t="s">
        <v>388</v>
      </c>
      <c r="C67">
        <v>2</v>
      </c>
      <c r="D67" t="s">
        <v>1300</v>
      </c>
      <c r="E67" t="s">
        <v>1366</v>
      </c>
      <c r="F67" t="s">
        <v>1367</v>
      </c>
      <c r="G67" t="s">
        <v>1608</v>
      </c>
      <c r="H67" t="s">
        <v>1609</v>
      </c>
      <c r="I67" t="s">
        <v>1608</v>
      </c>
      <c r="J67">
        <v>529</v>
      </c>
      <c r="K67" t="s">
        <v>1647</v>
      </c>
      <c r="L67" t="s">
        <v>388</v>
      </c>
      <c r="M67" s="116">
        <v>12</v>
      </c>
      <c r="N67" t="s">
        <v>225</v>
      </c>
      <c r="O67" s="116">
        <v>6</v>
      </c>
      <c r="P67" t="s">
        <v>380</v>
      </c>
      <c r="Q67" s="116">
        <v>1</v>
      </c>
      <c r="R67" t="s">
        <v>382</v>
      </c>
      <c r="S67" s="116">
        <v>3</v>
      </c>
      <c r="T67" t="s">
        <v>388</v>
      </c>
      <c r="U67" s="115">
        <v>3000000</v>
      </c>
      <c r="V67">
        <v>1</v>
      </c>
      <c r="W67" t="s">
        <v>1371</v>
      </c>
      <c r="X67">
        <v>1</v>
      </c>
      <c r="Y67" t="s">
        <v>1383</v>
      </c>
      <c r="Z67">
        <v>3</v>
      </c>
      <c r="AA67" t="s">
        <v>1427</v>
      </c>
      <c r="AB67">
        <v>4</v>
      </c>
      <c r="AC67" t="s">
        <v>428</v>
      </c>
      <c r="AF67" t="s">
        <v>1468</v>
      </c>
      <c r="AG67" t="s">
        <v>1469</v>
      </c>
      <c r="AH67">
        <v>1</v>
      </c>
      <c r="AI67" t="s">
        <v>1375</v>
      </c>
      <c r="AJ67">
        <v>2</v>
      </c>
      <c r="AK67" t="s">
        <v>1469</v>
      </c>
    </row>
    <row r="68" spans="1:39">
      <c r="A68" t="s">
        <v>1648</v>
      </c>
      <c r="C68">
        <v>2</v>
      </c>
      <c r="D68" t="s">
        <v>1300</v>
      </c>
      <c r="E68" t="s">
        <v>1366</v>
      </c>
      <c r="F68" t="s">
        <v>1367</v>
      </c>
      <c r="G68" t="s">
        <v>1608</v>
      </c>
      <c r="H68" t="s">
        <v>1609</v>
      </c>
      <c r="I68" t="s">
        <v>1608</v>
      </c>
      <c r="J68">
        <v>529</v>
      </c>
      <c r="K68" t="s">
        <v>1649</v>
      </c>
      <c r="L68" t="s">
        <v>481</v>
      </c>
      <c r="M68" s="116">
        <v>14</v>
      </c>
      <c r="N68" t="s">
        <v>461</v>
      </c>
      <c r="O68" s="116">
        <v>2</v>
      </c>
      <c r="P68" t="s">
        <v>469</v>
      </c>
      <c r="Q68" s="116">
        <v>5</v>
      </c>
      <c r="R68" t="s">
        <v>479</v>
      </c>
      <c r="S68" s="116">
        <v>1</v>
      </c>
      <c r="T68" t="s">
        <v>481</v>
      </c>
      <c r="U68" s="115">
        <v>300000</v>
      </c>
      <c r="V68">
        <v>1</v>
      </c>
      <c r="W68" t="s">
        <v>1371</v>
      </c>
      <c r="X68">
        <v>1</v>
      </c>
      <c r="Y68" t="s">
        <v>1383</v>
      </c>
      <c r="Z68">
        <v>4</v>
      </c>
      <c r="AA68" t="s">
        <v>1522</v>
      </c>
      <c r="AF68" t="s">
        <v>1373</v>
      </c>
      <c r="AG68" t="s">
        <v>1374</v>
      </c>
      <c r="AH68">
        <v>1</v>
      </c>
      <c r="AI68" t="s">
        <v>1375</v>
      </c>
      <c r="AJ68">
        <v>1</v>
      </c>
      <c r="AK68" t="s">
        <v>1374</v>
      </c>
    </row>
    <row r="69" spans="1:39">
      <c r="A69" t="s">
        <v>483</v>
      </c>
      <c r="C69">
        <v>2</v>
      </c>
      <c r="D69" t="s">
        <v>1300</v>
      </c>
      <c r="E69" t="s">
        <v>1366</v>
      </c>
      <c r="F69" t="s">
        <v>1367</v>
      </c>
      <c r="G69" t="s">
        <v>1608</v>
      </c>
      <c r="H69" t="s">
        <v>1609</v>
      </c>
      <c r="I69" t="s">
        <v>1608</v>
      </c>
      <c r="J69">
        <v>529</v>
      </c>
      <c r="K69" t="s">
        <v>1650</v>
      </c>
      <c r="L69" t="s">
        <v>483</v>
      </c>
      <c r="M69" s="116">
        <v>14</v>
      </c>
      <c r="N69" t="s">
        <v>461</v>
      </c>
      <c r="O69" s="116">
        <v>2</v>
      </c>
      <c r="P69" t="s">
        <v>469</v>
      </c>
      <c r="Q69" s="116">
        <v>5</v>
      </c>
      <c r="R69" t="s">
        <v>479</v>
      </c>
      <c r="S69" s="116">
        <v>2</v>
      </c>
      <c r="T69" t="s">
        <v>483</v>
      </c>
      <c r="U69" s="115">
        <v>85000</v>
      </c>
      <c r="V69">
        <v>1</v>
      </c>
      <c r="W69" t="s">
        <v>1371</v>
      </c>
      <c r="X69">
        <v>1</v>
      </c>
      <c r="Y69" t="s">
        <v>1383</v>
      </c>
      <c r="Z69">
        <v>4</v>
      </c>
      <c r="AA69" t="s">
        <v>1522</v>
      </c>
      <c r="AF69" t="s">
        <v>1373</v>
      </c>
      <c r="AG69" t="s">
        <v>1374</v>
      </c>
      <c r="AH69">
        <v>1</v>
      </c>
      <c r="AI69" t="s">
        <v>1375</v>
      </c>
      <c r="AJ69">
        <v>1</v>
      </c>
      <c r="AK69" t="s">
        <v>1374</v>
      </c>
    </row>
    <row r="70" spans="1:39">
      <c r="A70" t="s">
        <v>1404</v>
      </c>
      <c r="C70">
        <v>2</v>
      </c>
      <c r="D70" t="s">
        <v>1300</v>
      </c>
      <c r="E70" t="s">
        <v>1458</v>
      </c>
      <c r="F70" t="s">
        <v>1281</v>
      </c>
      <c r="G70" t="s">
        <v>1379</v>
      </c>
      <c r="H70" t="s">
        <v>1380</v>
      </c>
      <c r="I70" t="s">
        <v>1379</v>
      </c>
      <c r="J70">
        <v>530</v>
      </c>
      <c r="K70" t="s">
        <v>1370</v>
      </c>
      <c r="L70" t="s">
        <v>1369</v>
      </c>
      <c r="M70" s="116">
        <v>41</v>
      </c>
      <c r="N70" t="s">
        <v>1050</v>
      </c>
      <c r="O70" s="116">
        <v>2</v>
      </c>
      <c r="P70" t="s">
        <v>1066</v>
      </c>
      <c r="Q70" s="116">
        <v>1</v>
      </c>
      <c r="R70" t="s">
        <v>1368</v>
      </c>
      <c r="S70" s="116">
        <v>1</v>
      </c>
      <c r="T70" t="s">
        <v>1369</v>
      </c>
      <c r="U70" s="115">
        <v>318160957</v>
      </c>
      <c r="V70">
        <v>1</v>
      </c>
      <c r="W70" t="s">
        <v>1371</v>
      </c>
      <c r="X70">
        <v>2</v>
      </c>
      <c r="Y70" t="s">
        <v>1372</v>
      </c>
      <c r="Z70">
        <v>4</v>
      </c>
      <c r="AA70" t="s">
        <v>1459</v>
      </c>
      <c r="AF70" t="s">
        <v>1373</v>
      </c>
      <c r="AG70" t="s">
        <v>1374</v>
      </c>
      <c r="AH70">
        <v>1</v>
      </c>
      <c r="AI70" t="s">
        <v>1375</v>
      </c>
      <c r="AJ70">
        <v>1</v>
      </c>
      <c r="AK70" t="s">
        <v>1374</v>
      </c>
      <c r="AL70" t="s">
        <v>1376</v>
      </c>
      <c r="AM70" t="s">
        <v>1459</v>
      </c>
    </row>
    <row r="71" spans="1:39">
      <c r="A71" t="s">
        <v>1651</v>
      </c>
      <c r="C71">
        <v>2</v>
      </c>
      <c r="D71" t="s">
        <v>1300</v>
      </c>
      <c r="E71" t="s">
        <v>1458</v>
      </c>
      <c r="F71" t="s">
        <v>1281</v>
      </c>
      <c r="G71" t="s">
        <v>1608</v>
      </c>
      <c r="H71" t="s">
        <v>1609</v>
      </c>
      <c r="I71" t="s">
        <v>1608</v>
      </c>
      <c r="J71">
        <v>530</v>
      </c>
      <c r="K71" t="s">
        <v>1652</v>
      </c>
      <c r="L71" t="s">
        <v>219</v>
      </c>
      <c r="M71" s="116">
        <v>11</v>
      </c>
      <c r="N71" t="s">
        <v>94</v>
      </c>
      <c r="O71" s="116">
        <v>9</v>
      </c>
      <c r="P71" t="s">
        <v>1619</v>
      </c>
      <c r="Q71" s="116">
        <v>3</v>
      </c>
      <c r="R71" t="s">
        <v>213</v>
      </c>
      <c r="S71" s="116">
        <v>3</v>
      </c>
      <c r="T71" t="s">
        <v>219</v>
      </c>
      <c r="U71" s="115">
        <v>1282863400</v>
      </c>
      <c r="V71">
        <v>1</v>
      </c>
      <c r="W71" t="s">
        <v>1371</v>
      </c>
      <c r="X71">
        <v>1</v>
      </c>
      <c r="Y71" t="s">
        <v>1383</v>
      </c>
      <c r="Z71">
        <v>1</v>
      </c>
      <c r="AA71" t="s">
        <v>1409</v>
      </c>
      <c r="AB71">
        <v>3</v>
      </c>
      <c r="AC71" t="s">
        <v>1497</v>
      </c>
      <c r="AF71" t="s">
        <v>1653</v>
      </c>
      <c r="AG71" t="s">
        <v>1654</v>
      </c>
      <c r="AH71">
        <v>2</v>
      </c>
      <c r="AI71" t="s">
        <v>1399</v>
      </c>
      <c r="AJ71">
        <v>2</v>
      </c>
      <c r="AK71" t="s">
        <v>1400</v>
      </c>
      <c r="AL71" t="s">
        <v>1386</v>
      </c>
      <c r="AM71" t="s">
        <v>1409</v>
      </c>
    </row>
    <row r="72" spans="1:39">
      <c r="A72" t="s">
        <v>778</v>
      </c>
      <c r="C72">
        <v>2</v>
      </c>
      <c r="D72" t="s">
        <v>1300</v>
      </c>
      <c r="E72" t="s">
        <v>1458</v>
      </c>
      <c r="F72" t="s">
        <v>1281</v>
      </c>
      <c r="G72" t="s">
        <v>1608</v>
      </c>
      <c r="H72" t="s">
        <v>1609</v>
      </c>
      <c r="I72" t="s">
        <v>1608</v>
      </c>
      <c r="J72">
        <v>530</v>
      </c>
      <c r="K72" t="s">
        <v>1655</v>
      </c>
      <c r="L72" t="s">
        <v>778</v>
      </c>
      <c r="M72" s="116">
        <v>33</v>
      </c>
      <c r="N72" t="s">
        <v>773</v>
      </c>
      <c r="O72" s="116">
        <v>1</v>
      </c>
      <c r="P72" t="s">
        <v>550</v>
      </c>
      <c r="Q72" s="116">
        <v>2</v>
      </c>
      <c r="R72" t="s">
        <v>778</v>
      </c>
      <c r="S72" s="116">
        <v>0</v>
      </c>
      <c r="T72" t="s">
        <v>778</v>
      </c>
      <c r="U72" s="115">
        <v>124771400</v>
      </c>
      <c r="V72">
        <v>1</v>
      </c>
      <c r="W72" t="s">
        <v>1371</v>
      </c>
      <c r="X72">
        <v>2</v>
      </c>
      <c r="Y72" t="s">
        <v>1372</v>
      </c>
      <c r="Z72">
        <v>3</v>
      </c>
      <c r="AA72" t="s">
        <v>1391</v>
      </c>
      <c r="AB72">
        <v>2</v>
      </c>
      <c r="AC72" t="s">
        <v>773</v>
      </c>
      <c r="AF72" t="s">
        <v>1373</v>
      </c>
      <c r="AG72" t="s">
        <v>1374</v>
      </c>
      <c r="AH72">
        <v>1</v>
      </c>
      <c r="AI72" t="s">
        <v>1375</v>
      </c>
      <c r="AJ72">
        <v>1</v>
      </c>
      <c r="AK72" t="s">
        <v>1374</v>
      </c>
      <c r="AL72" t="s">
        <v>1392</v>
      </c>
      <c r="AM72" t="s">
        <v>1391</v>
      </c>
    </row>
    <row r="73" spans="1:39">
      <c r="A73" t="s">
        <v>1656</v>
      </c>
      <c r="C73">
        <v>2</v>
      </c>
      <c r="D73" t="s">
        <v>1300</v>
      </c>
      <c r="E73" t="s">
        <v>1458</v>
      </c>
      <c r="F73" t="s">
        <v>1281</v>
      </c>
      <c r="G73" t="s">
        <v>1379</v>
      </c>
      <c r="H73" t="s">
        <v>1380</v>
      </c>
      <c r="I73" t="s">
        <v>1379</v>
      </c>
      <c r="J73">
        <v>530</v>
      </c>
      <c r="K73" t="s">
        <v>1658</v>
      </c>
      <c r="L73" t="s">
        <v>1657</v>
      </c>
      <c r="M73" s="116">
        <v>22</v>
      </c>
      <c r="N73" t="s">
        <v>684</v>
      </c>
      <c r="O73" s="116">
        <v>2</v>
      </c>
      <c r="P73" t="s">
        <v>558</v>
      </c>
      <c r="Q73" s="116">
        <v>1</v>
      </c>
      <c r="R73" t="s">
        <v>694</v>
      </c>
      <c r="S73" s="116">
        <v>10</v>
      </c>
      <c r="T73" t="s">
        <v>1657</v>
      </c>
      <c r="U73" s="115">
        <v>20196126</v>
      </c>
      <c r="V73">
        <v>1</v>
      </c>
      <c r="W73" t="s">
        <v>1371</v>
      </c>
      <c r="X73">
        <v>2</v>
      </c>
      <c r="Y73" t="s">
        <v>1372</v>
      </c>
      <c r="Z73">
        <v>2</v>
      </c>
      <c r="AA73" t="s">
        <v>1395</v>
      </c>
      <c r="AB73">
        <v>2</v>
      </c>
      <c r="AC73" t="s">
        <v>1659</v>
      </c>
      <c r="AD73">
        <v>1</v>
      </c>
      <c r="AE73" t="s">
        <v>1660</v>
      </c>
      <c r="AF73" t="s">
        <v>1397</v>
      </c>
      <c r="AG73" t="s">
        <v>1398</v>
      </c>
      <c r="AH73">
        <v>2</v>
      </c>
      <c r="AI73" t="s">
        <v>1399</v>
      </c>
      <c r="AJ73">
        <v>2</v>
      </c>
      <c r="AK73" t="s">
        <v>1400</v>
      </c>
      <c r="AL73" t="s">
        <v>1407</v>
      </c>
      <c r="AM73" t="s">
        <v>1395</v>
      </c>
    </row>
    <row r="74" spans="1:39">
      <c r="A74" t="s">
        <v>1662</v>
      </c>
      <c r="C74">
        <v>2</v>
      </c>
      <c r="D74" t="s">
        <v>1300</v>
      </c>
      <c r="E74" t="s">
        <v>1458</v>
      </c>
      <c r="F74" t="s">
        <v>1281</v>
      </c>
      <c r="G74" t="s">
        <v>1608</v>
      </c>
      <c r="H74" t="s">
        <v>1609</v>
      </c>
      <c r="I74" t="s">
        <v>1608</v>
      </c>
      <c r="J74">
        <v>530</v>
      </c>
      <c r="K74" t="s">
        <v>1663</v>
      </c>
      <c r="L74" t="s">
        <v>776</v>
      </c>
      <c r="M74" s="116">
        <v>33</v>
      </c>
      <c r="N74" t="s">
        <v>773</v>
      </c>
      <c r="O74" s="116">
        <v>1</v>
      </c>
      <c r="P74" t="s">
        <v>550</v>
      </c>
      <c r="Q74" s="116">
        <v>1</v>
      </c>
      <c r="R74" t="s">
        <v>776</v>
      </c>
      <c r="S74" s="116">
        <v>0</v>
      </c>
      <c r="T74" t="s">
        <v>1388</v>
      </c>
      <c r="U74" s="115">
        <v>1213992</v>
      </c>
      <c r="V74">
        <v>1</v>
      </c>
      <c r="W74" t="s">
        <v>1371</v>
      </c>
      <c r="X74">
        <v>3</v>
      </c>
      <c r="Y74" t="s">
        <v>1390</v>
      </c>
      <c r="Z74">
        <v>1</v>
      </c>
      <c r="AA74" t="s">
        <v>1391</v>
      </c>
      <c r="AB74">
        <v>4</v>
      </c>
      <c r="AC74" t="s">
        <v>1402</v>
      </c>
      <c r="AD74">
        <v>1</v>
      </c>
      <c r="AE74" t="s">
        <v>1403</v>
      </c>
      <c r="AF74" t="s">
        <v>1373</v>
      </c>
      <c r="AG74" t="s">
        <v>1374</v>
      </c>
      <c r="AH74">
        <v>1</v>
      </c>
      <c r="AI74" t="s">
        <v>1375</v>
      </c>
      <c r="AJ74">
        <v>1</v>
      </c>
      <c r="AK74" t="s">
        <v>1374</v>
      </c>
      <c r="AL74" t="s">
        <v>1392</v>
      </c>
      <c r="AM74" t="s">
        <v>1391</v>
      </c>
    </row>
    <row r="75" spans="1:39">
      <c r="A75" t="s">
        <v>390</v>
      </c>
      <c r="C75">
        <v>1</v>
      </c>
      <c r="D75" t="s">
        <v>1097</v>
      </c>
      <c r="E75" t="s">
        <v>1461</v>
      </c>
      <c r="F75" t="s">
        <v>1462</v>
      </c>
      <c r="G75" t="s">
        <v>1465</v>
      </c>
      <c r="H75" t="s">
        <v>1466</v>
      </c>
      <c r="I75" t="s">
        <v>1465</v>
      </c>
      <c r="J75">
        <v>532</v>
      </c>
      <c r="K75" t="s">
        <v>1573</v>
      </c>
      <c r="L75" t="s">
        <v>390</v>
      </c>
      <c r="M75" s="116">
        <v>12</v>
      </c>
      <c r="N75" t="s">
        <v>225</v>
      </c>
      <c r="O75" s="116">
        <v>6</v>
      </c>
      <c r="P75" t="s">
        <v>380</v>
      </c>
      <c r="Q75" s="116">
        <v>1</v>
      </c>
      <c r="R75" t="s">
        <v>382</v>
      </c>
      <c r="S75" s="116">
        <v>4</v>
      </c>
      <c r="T75" t="s">
        <v>390</v>
      </c>
      <c r="U75" s="115">
        <v>1300000</v>
      </c>
      <c r="V75">
        <v>1</v>
      </c>
      <c r="W75" t="s">
        <v>1371</v>
      </c>
      <c r="X75">
        <v>1</v>
      </c>
      <c r="Y75" t="s">
        <v>1383</v>
      </c>
      <c r="Z75">
        <v>3</v>
      </c>
      <c r="AA75" t="s">
        <v>1427</v>
      </c>
      <c r="AB75">
        <v>4</v>
      </c>
      <c r="AC75" t="s">
        <v>428</v>
      </c>
      <c r="AF75" t="s">
        <v>1468</v>
      </c>
      <c r="AG75" t="s">
        <v>1469</v>
      </c>
      <c r="AH75">
        <v>1</v>
      </c>
      <c r="AI75" t="s">
        <v>1375</v>
      </c>
      <c r="AJ75">
        <v>2</v>
      </c>
      <c r="AK75" t="s">
        <v>1469</v>
      </c>
      <c r="AL75" t="s">
        <v>1386</v>
      </c>
      <c r="AM75" t="s">
        <v>1427</v>
      </c>
    </row>
    <row r="76" spans="1:39">
      <c r="A76" t="s">
        <v>1574</v>
      </c>
      <c r="C76">
        <v>1</v>
      </c>
      <c r="D76" t="s">
        <v>1097</v>
      </c>
      <c r="E76" t="s">
        <v>1461</v>
      </c>
      <c r="F76" t="s">
        <v>1462</v>
      </c>
      <c r="G76" t="s">
        <v>1465</v>
      </c>
      <c r="H76" t="s">
        <v>1466</v>
      </c>
      <c r="I76" t="s">
        <v>1465</v>
      </c>
      <c r="J76">
        <v>532</v>
      </c>
      <c r="K76" t="s">
        <v>1576</v>
      </c>
      <c r="L76" t="s">
        <v>1575</v>
      </c>
      <c r="M76" s="116">
        <v>12</v>
      </c>
      <c r="N76" t="s">
        <v>225</v>
      </c>
      <c r="O76" s="116">
        <v>2</v>
      </c>
      <c r="P76" t="s">
        <v>297</v>
      </c>
      <c r="Q76" s="116">
        <v>2</v>
      </c>
      <c r="R76" t="s">
        <v>305</v>
      </c>
      <c r="S76" s="116">
        <v>4</v>
      </c>
      <c r="T76" t="s">
        <v>1575</v>
      </c>
      <c r="U76" s="115">
        <v>14180000</v>
      </c>
      <c r="V76">
        <v>1</v>
      </c>
      <c r="W76" t="s">
        <v>1371</v>
      </c>
      <c r="X76">
        <v>1</v>
      </c>
      <c r="Y76" t="s">
        <v>1383</v>
      </c>
      <c r="Z76">
        <v>3</v>
      </c>
      <c r="AA76" t="s">
        <v>1427</v>
      </c>
      <c r="AB76">
        <v>2</v>
      </c>
      <c r="AC76" t="s">
        <v>297</v>
      </c>
      <c r="AF76" t="s">
        <v>1373</v>
      </c>
      <c r="AG76" t="s">
        <v>1374</v>
      </c>
      <c r="AH76">
        <v>1</v>
      </c>
      <c r="AI76" t="s">
        <v>1375</v>
      </c>
      <c r="AJ76">
        <v>1</v>
      </c>
      <c r="AK76" t="s">
        <v>1374</v>
      </c>
      <c r="AL76" t="s">
        <v>1386</v>
      </c>
      <c r="AM76" t="s">
        <v>1427</v>
      </c>
    </row>
    <row r="77" spans="1:39">
      <c r="A77" t="s">
        <v>1577</v>
      </c>
      <c r="C77">
        <v>1</v>
      </c>
      <c r="D77" t="s">
        <v>1097</v>
      </c>
      <c r="E77" t="s">
        <v>1461</v>
      </c>
      <c r="F77" t="s">
        <v>1462</v>
      </c>
      <c r="G77" t="s">
        <v>1465</v>
      </c>
      <c r="H77" t="s">
        <v>1466</v>
      </c>
      <c r="I77" t="s">
        <v>1465</v>
      </c>
      <c r="J77">
        <v>532</v>
      </c>
      <c r="K77" t="s">
        <v>1578</v>
      </c>
      <c r="L77" t="s">
        <v>1577</v>
      </c>
      <c r="M77" s="116">
        <v>17</v>
      </c>
      <c r="N77" t="s">
        <v>548</v>
      </c>
      <c r="O77" s="116">
        <v>2</v>
      </c>
      <c r="P77" t="s">
        <v>558</v>
      </c>
      <c r="Q77" s="116">
        <v>1</v>
      </c>
      <c r="R77" t="s">
        <v>560</v>
      </c>
      <c r="S77" s="116">
        <v>30</v>
      </c>
      <c r="T77" t="s">
        <v>1577</v>
      </c>
      <c r="U77" s="115">
        <v>55470000</v>
      </c>
      <c r="V77">
        <v>1</v>
      </c>
      <c r="W77" t="s">
        <v>1371</v>
      </c>
      <c r="X77">
        <v>1</v>
      </c>
      <c r="Y77" t="s">
        <v>1383</v>
      </c>
      <c r="Z77">
        <v>3</v>
      </c>
      <c r="AA77" t="s">
        <v>1579</v>
      </c>
      <c r="AB77">
        <v>4</v>
      </c>
      <c r="AC77" t="s">
        <v>428</v>
      </c>
      <c r="AF77" t="s">
        <v>1397</v>
      </c>
      <c r="AG77" t="s">
        <v>1398</v>
      </c>
      <c r="AH77">
        <v>2</v>
      </c>
      <c r="AI77" t="s">
        <v>1399</v>
      </c>
      <c r="AJ77">
        <v>2</v>
      </c>
      <c r="AK77" t="s">
        <v>1400</v>
      </c>
      <c r="AL77" t="s">
        <v>1386</v>
      </c>
      <c r="AM77" t="s">
        <v>1579</v>
      </c>
    </row>
    <row r="78" spans="1:39">
      <c r="A78" t="s">
        <v>1664</v>
      </c>
      <c r="C78">
        <v>2</v>
      </c>
      <c r="D78" t="s">
        <v>1300</v>
      </c>
      <c r="E78" t="s">
        <v>1665</v>
      </c>
      <c r="F78" t="s">
        <v>1285</v>
      </c>
      <c r="G78" t="s">
        <v>1379</v>
      </c>
      <c r="H78" t="s">
        <v>1380</v>
      </c>
      <c r="I78" t="s">
        <v>1379</v>
      </c>
      <c r="J78">
        <v>533</v>
      </c>
      <c r="K78" t="s">
        <v>1667</v>
      </c>
      <c r="L78" t="s">
        <v>1666</v>
      </c>
      <c r="M78" s="116">
        <v>17</v>
      </c>
      <c r="N78" t="s">
        <v>548</v>
      </c>
      <c r="O78" s="116">
        <v>2</v>
      </c>
      <c r="P78" t="s">
        <v>558</v>
      </c>
      <c r="Q78" s="116">
        <v>1</v>
      </c>
      <c r="R78" t="s">
        <v>560</v>
      </c>
      <c r="S78" s="116">
        <v>99</v>
      </c>
      <c r="T78" t="s">
        <v>1666</v>
      </c>
      <c r="U78" s="115">
        <v>135232339</v>
      </c>
      <c r="V78">
        <v>1</v>
      </c>
      <c r="W78" t="s">
        <v>1371</v>
      </c>
      <c r="X78">
        <v>1</v>
      </c>
      <c r="Y78" t="s">
        <v>1383</v>
      </c>
      <c r="Z78">
        <v>7</v>
      </c>
      <c r="AA78" t="s">
        <v>1384</v>
      </c>
      <c r="AB78">
        <v>2</v>
      </c>
      <c r="AC78" t="s">
        <v>1385</v>
      </c>
      <c r="AF78" t="s">
        <v>1373</v>
      </c>
      <c r="AG78" t="s">
        <v>1374</v>
      </c>
      <c r="AH78">
        <v>1</v>
      </c>
      <c r="AI78" t="s">
        <v>1375</v>
      </c>
      <c r="AJ78">
        <v>1</v>
      </c>
      <c r="AK78" t="s">
        <v>1374</v>
      </c>
      <c r="AL78" t="s">
        <v>1386</v>
      </c>
      <c r="AM78" t="s">
        <v>1384</v>
      </c>
    </row>
    <row r="79" spans="1:39">
      <c r="A79" t="s">
        <v>1668</v>
      </c>
      <c r="C79">
        <v>2</v>
      </c>
      <c r="D79" t="s">
        <v>1300</v>
      </c>
      <c r="E79" t="s">
        <v>1665</v>
      </c>
      <c r="F79" t="s">
        <v>1285</v>
      </c>
      <c r="G79" t="s">
        <v>1608</v>
      </c>
      <c r="H79" t="s">
        <v>1609</v>
      </c>
      <c r="I79" t="s">
        <v>1608</v>
      </c>
      <c r="J79">
        <v>533</v>
      </c>
      <c r="K79" t="s">
        <v>1670</v>
      </c>
      <c r="L79" t="s">
        <v>1669</v>
      </c>
      <c r="M79" s="116">
        <v>12</v>
      </c>
      <c r="N79" t="s">
        <v>225</v>
      </c>
      <c r="O79" s="116">
        <v>1</v>
      </c>
      <c r="P79" t="s">
        <v>227</v>
      </c>
      <c r="Q79" s="116">
        <v>5</v>
      </c>
      <c r="R79" t="s">
        <v>245</v>
      </c>
      <c r="S79" s="116">
        <v>0</v>
      </c>
      <c r="T79" t="s">
        <v>1669</v>
      </c>
      <c r="U79" s="115">
        <v>396009361.00065517</v>
      </c>
      <c r="V79">
        <v>1</v>
      </c>
      <c r="W79" t="s">
        <v>1371</v>
      </c>
      <c r="X79">
        <v>1</v>
      </c>
      <c r="Y79" t="s">
        <v>1383</v>
      </c>
      <c r="Z79">
        <v>3</v>
      </c>
      <c r="AA79" t="s">
        <v>1427</v>
      </c>
      <c r="AB79">
        <v>1</v>
      </c>
      <c r="AC79" t="s">
        <v>227</v>
      </c>
      <c r="AF79" t="s">
        <v>1468</v>
      </c>
      <c r="AG79" t="s">
        <v>1469</v>
      </c>
      <c r="AH79">
        <v>1</v>
      </c>
      <c r="AI79" t="s">
        <v>1375</v>
      </c>
      <c r="AJ79">
        <v>2</v>
      </c>
      <c r="AK79" t="s">
        <v>1469</v>
      </c>
      <c r="AL79" t="s">
        <v>1386</v>
      </c>
      <c r="AM79" t="s">
        <v>1427</v>
      </c>
    </row>
    <row r="80" spans="1:39">
      <c r="A80" t="s">
        <v>1580</v>
      </c>
      <c r="C80">
        <v>1</v>
      </c>
      <c r="D80" t="s">
        <v>1097</v>
      </c>
      <c r="E80" t="s">
        <v>1377</v>
      </c>
      <c r="F80" t="s">
        <v>1378</v>
      </c>
      <c r="G80" t="s">
        <v>1379</v>
      </c>
      <c r="H80" t="s">
        <v>1380</v>
      </c>
      <c r="I80" t="s">
        <v>1379</v>
      </c>
      <c r="J80">
        <v>550</v>
      </c>
      <c r="K80" t="s">
        <v>1581</v>
      </c>
      <c r="L80" t="s">
        <v>564</v>
      </c>
      <c r="M80" s="116">
        <v>17</v>
      </c>
      <c r="N80" t="s">
        <v>548</v>
      </c>
      <c r="O80" s="116">
        <v>2</v>
      </c>
      <c r="P80" t="s">
        <v>558</v>
      </c>
      <c r="Q80" s="116">
        <v>1</v>
      </c>
      <c r="R80" t="s">
        <v>560</v>
      </c>
      <c r="S80" s="116">
        <v>2</v>
      </c>
      <c r="T80" t="s">
        <v>564</v>
      </c>
      <c r="U80" s="115">
        <v>109990436</v>
      </c>
      <c r="V80">
        <v>1</v>
      </c>
      <c r="W80" t="s">
        <v>1371</v>
      </c>
      <c r="X80">
        <v>1</v>
      </c>
      <c r="Y80" t="s">
        <v>1383</v>
      </c>
      <c r="Z80">
        <v>7</v>
      </c>
      <c r="AA80" t="s">
        <v>1384</v>
      </c>
      <c r="AB80">
        <v>2</v>
      </c>
      <c r="AC80" t="s">
        <v>1385</v>
      </c>
      <c r="AF80" t="s">
        <v>1422</v>
      </c>
      <c r="AG80" t="s">
        <v>1423</v>
      </c>
      <c r="AH80">
        <v>2</v>
      </c>
      <c r="AI80" t="s">
        <v>1399</v>
      </c>
      <c r="AJ80">
        <v>2</v>
      </c>
      <c r="AK80" t="s">
        <v>1421</v>
      </c>
      <c r="AL80" t="s">
        <v>1386</v>
      </c>
      <c r="AM80" t="s">
        <v>1384</v>
      </c>
    </row>
    <row r="81" spans="1:39">
      <c r="A81" t="s">
        <v>1580</v>
      </c>
      <c r="C81">
        <v>1</v>
      </c>
      <c r="D81" t="s">
        <v>1097</v>
      </c>
      <c r="E81" t="s">
        <v>1377</v>
      </c>
      <c r="F81" t="s">
        <v>1378</v>
      </c>
      <c r="G81" t="s">
        <v>1379</v>
      </c>
      <c r="H81" t="s">
        <v>1380</v>
      </c>
      <c r="I81" t="s">
        <v>1379</v>
      </c>
      <c r="J81">
        <v>550</v>
      </c>
      <c r="K81" t="s">
        <v>1581</v>
      </c>
      <c r="L81" t="s">
        <v>564</v>
      </c>
      <c r="M81" s="116">
        <v>17</v>
      </c>
      <c r="N81" t="s">
        <v>548</v>
      </c>
      <c r="O81" s="116">
        <v>2</v>
      </c>
      <c r="P81" t="s">
        <v>558</v>
      </c>
      <c r="Q81" s="116">
        <v>1</v>
      </c>
      <c r="R81" t="s">
        <v>560</v>
      </c>
      <c r="S81" s="116">
        <v>2</v>
      </c>
      <c r="T81" t="s">
        <v>564</v>
      </c>
      <c r="U81" s="115">
        <v>1461301510</v>
      </c>
      <c r="V81">
        <v>1</v>
      </c>
      <c r="W81" t="s">
        <v>1371</v>
      </c>
      <c r="X81">
        <v>1</v>
      </c>
      <c r="Y81" t="s">
        <v>1383</v>
      </c>
      <c r="Z81">
        <v>7</v>
      </c>
      <c r="AA81" t="s">
        <v>1384</v>
      </c>
      <c r="AB81">
        <v>2</v>
      </c>
      <c r="AC81" t="s">
        <v>1385</v>
      </c>
      <c r="AF81" t="s">
        <v>1422</v>
      </c>
      <c r="AG81" t="s">
        <v>1423</v>
      </c>
      <c r="AH81">
        <v>2</v>
      </c>
      <c r="AI81" t="s">
        <v>1399</v>
      </c>
      <c r="AJ81">
        <v>2</v>
      </c>
      <c r="AK81" t="s">
        <v>1421</v>
      </c>
      <c r="AL81" t="s">
        <v>1386</v>
      </c>
      <c r="AM81" t="s">
        <v>1384</v>
      </c>
    </row>
    <row r="82" spans="1:39">
      <c r="A82" t="s">
        <v>1430</v>
      </c>
      <c r="C82">
        <v>2</v>
      </c>
      <c r="D82" t="s">
        <v>1300</v>
      </c>
      <c r="E82" t="s">
        <v>1671</v>
      </c>
      <c r="F82" t="s">
        <v>1289</v>
      </c>
      <c r="G82" t="s">
        <v>1608</v>
      </c>
      <c r="H82" t="s">
        <v>1609</v>
      </c>
      <c r="I82" t="s">
        <v>1608</v>
      </c>
      <c r="J82">
        <v>560</v>
      </c>
      <c r="K82" t="s">
        <v>1431</v>
      </c>
      <c r="L82" t="s">
        <v>233</v>
      </c>
      <c r="M82" s="116">
        <v>12</v>
      </c>
      <c r="N82" t="s">
        <v>225</v>
      </c>
      <c r="O82" s="116">
        <v>1</v>
      </c>
      <c r="P82" t="s">
        <v>227</v>
      </c>
      <c r="Q82" s="116">
        <v>1</v>
      </c>
      <c r="R82" t="s">
        <v>229</v>
      </c>
      <c r="S82" s="116">
        <v>2</v>
      </c>
      <c r="T82" t="s">
        <v>233</v>
      </c>
      <c r="U82" s="115">
        <v>1828748</v>
      </c>
      <c r="V82">
        <v>1</v>
      </c>
      <c r="W82" t="s">
        <v>1371</v>
      </c>
      <c r="X82">
        <v>1</v>
      </c>
      <c r="Y82" t="s">
        <v>1383</v>
      </c>
      <c r="Z82">
        <v>3</v>
      </c>
      <c r="AA82" t="s">
        <v>1427</v>
      </c>
      <c r="AB82">
        <v>1</v>
      </c>
      <c r="AC82" t="s">
        <v>227</v>
      </c>
      <c r="AF82" t="s">
        <v>1468</v>
      </c>
      <c r="AG82" t="s">
        <v>1469</v>
      </c>
      <c r="AH82">
        <v>1</v>
      </c>
      <c r="AI82" t="s">
        <v>1375</v>
      </c>
      <c r="AJ82">
        <v>2</v>
      </c>
      <c r="AK82" t="s">
        <v>1469</v>
      </c>
      <c r="AL82" t="s">
        <v>1386</v>
      </c>
      <c r="AM82" t="s">
        <v>1427</v>
      </c>
    </row>
    <row r="83" spans="1:39">
      <c r="A83" t="s">
        <v>126</v>
      </c>
      <c r="C83">
        <v>2</v>
      </c>
      <c r="D83" t="s">
        <v>1300</v>
      </c>
      <c r="E83" t="s">
        <v>1671</v>
      </c>
      <c r="F83" t="s">
        <v>1289</v>
      </c>
      <c r="G83" t="s">
        <v>1608</v>
      </c>
      <c r="H83" t="s">
        <v>1609</v>
      </c>
      <c r="I83" t="s">
        <v>1608</v>
      </c>
      <c r="J83">
        <v>560</v>
      </c>
      <c r="K83" t="s">
        <v>1672</v>
      </c>
      <c r="L83" t="s">
        <v>1432</v>
      </c>
      <c r="M83" s="116">
        <v>11</v>
      </c>
      <c r="N83" t="s">
        <v>94</v>
      </c>
      <c r="O83" s="116">
        <v>6</v>
      </c>
      <c r="P83" t="s">
        <v>124</v>
      </c>
      <c r="Q83" s="116">
        <v>1</v>
      </c>
      <c r="R83" t="s">
        <v>126</v>
      </c>
      <c r="S83" s="116">
        <v>2</v>
      </c>
      <c r="T83" t="s">
        <v>130</v>
      </c>
      <c r="U83" s="115">
        <v>277209022</v>
      </c>
      <c r="V83">
        <v>1</v>
      </c>
      <c r="W83" t="s">
        <v>1371</v>
      </c>
      <c r="X83">
        <v>1</v>
      </c>
      <c r="Y83" t="s">
        <v>1383</v>
      </c>
      <c r="Z83">
        <v>1</v>
      </c>
      <c r="AA83" t="s">
        <v>1409</v>
      </c>
      <c r="AB83">
        <v>1</v>
      </c>
      <c r="AC83" t="s">
        <v>1410</v>
      </c>
      <c r="AD83">
        <v>1</v>
      </c>
      <c r="AE83" t="s">
        <v>1411</v>
      </c>
      <c r="AF83" t="s">
        <v>1468</v>
      </c>
      <c r="AG83" t="s">
        <v>1469</v>
      </c>
      <c r="AH83">
        <v>1</v>
      </c>
      <c r="AI83" t="s">
        <v>1375</v>
      </c>
      <c r="AJ83">
        <v>2</v>
      </c>
      <c r="AK83" t="s">
        <v>1469</v>
      </c>
      <c r="AL83" t="s">
        <v>1386</v>
      </c>
      <c r="AM83" t="s">
        <v>1409</v>
      </c>
    </row>
    <row r="84" spans="1:39">
      <c r="A84" t="s">
        <v>1412</v>
      </c>
      <c r="C84">
        <v>2</v>
      </c>
      <c r="D84" t="s">
        <v>1300</v>
      </c>
      <c r="E84" t="s">
        <v>1671</v>
      </c>
      <c r="F84" t="s">
        <v>1289</v>
      </c>
      <c r="G84" t="s">
        <v>1608</v>
      </c>
      <c r="H84" t="s">
        <v>1609</v>
      </c>
      <c r="I84" t="s">
        <v>1608</v>
      </c>
      <c r="J84">
        <v>560</v>
      </c>
      <c r="K84" t="s">
        <v>1673</v>
      </c>
      <c r="L84" t="s">
        <v>241</v>
      </c>
      <c r="M84" s="116">
        <v>11</v>
      </c>
      <c r="N84" t="s">
        <v>94</v>
      </c>
      <c r="O84" s="116">
        <v>6</v>
      </c>
      <c r="P84" t="s">
        <v>124</v>
      </c>
      <c r="Q84" s="116">
        <v>2</v>
      </c>
      <c r="R84" t="s">
        <v>136</v>
      </c>
      <c r="S84" s="116">
        <v>2</v>
      </c>
      <c r="T84" t="s">
        <v>140</v>
      </c>
      <c r="U84" s="115">
        <v>12600000</v>
      </c>
      <c r="V84">
        <v>1</v>
      </c>
      <c r="W84" t="s">
        <v>1371</v>
      </c>
      <c r="X84">
        <v>1</v>
      </c>
      <c r="Y84" t="s">
        <v>1383</v>
      </c>
      <c r="Z84">
        <v>1</v>
      </c>
      <c r="AA84" t="s">
        <v>1409</v>
      </c>
      <c r="AB84">
        <v>2</v>
      </c>
      <c r="AC84" t="s">
        <v>1414</v>
      </c>
      <c r="AD84">
        <v>1</v>
      </c>
      <c r="AE84" t="s">
        <v>1415</v>
      </c>
      <c r="AF84" t="s">
        <v>1468</v>
      </c>
      <c r="AG84" t="s">
        <v>1469</v>
      </c>
      <c r="AH84">
        <v>1</v>
      </c>
      <c r="AI84" t="s">
        <v>1375</v>
      </c>
      <c r="AJ84">
        <v>2</v>
      </c>
      <c r="AK84" t="s">
        <v>1469</v>
      </c>
      <c r="AL84" t="s">
        <v>1386</v>
      </c>
      <c r="AM84" t="s">
        <v>1409</v>
      </c>
    </row>
    <row r="85" spans="1:39">
      <c r="A85" t="s">
        <v>1416</v>
      </c>
      <c r="C85">
        <v>2</v>
      </c>
      <c r="D85" t="s">
        <v>1300</v>
      </c>
      <c r="E85" t="s">
        <v>1671</v>
      </c>
      <c r="F85" t="s">
        <v>1289</v>
      </c>
      <c r="G85" t="s">
        <v>1608</v>
      </c>
      <c r="H85" t="s">
        <v>1609</v>
      </c>
      <c r="I85" t="s">
        <v>1608</v>
      </c>
      <c r="J85">
        <v>560</v>
      </c>
      <c r="K85" t="s">
        <v>1417</v>
      </c>
      <c r="L85" t="s">
        <v>243</v>
      </c>
      <c r="M85" s="116">
        <v>11</v>
      </c>
      <c r="N85" t="s">
        <v>94</v>
      </c>
      <c r="O85" s="116">
        <v>2</v>
      </c>
      <c r="P85" t="s">
        <v>106</v>
      </c>
      <c r="Q85" s="116">
        <v>3</v>
      </c>
      <c r="R85" t="s">
        <v>112</v>
      </c>
      <c r="S85" s="116">
        <v>2</v>
      </c>
      <c r="T85" t="s">
        <v>1674</v>
      </c>
      <c r="U85" s="115">
        <v>40246</v>
      </c>
      <c r="V85">
        <v>1</v>
      </c>
      <c r="W85" t="s">
        <v>1371</v>
      </c>
      <c r="X85">
        <v>1</v>
      </c>
      <c r="Y85" t="s">
        <v>1383</v>
      </c>
      <c r="Z85">
        <v>1</v>
      </c>
      <c r="AA85" t="s">
        <v>1409</v>
      </c>
      <c r="AB85">
        <v>1</v>
      </c>
      <c r="AC85" t="s">
        <v>1410</v>
      </c>
      <c r="AD85">
        <v>2</v>
      </c>
      <c r="AE85" t="s">
        <v>1675</v>
      </c>
      <c r="AF85" t="s">
        <v>1468</v>
      </c>
      <c r="AG85" t="s">
        <v>1469</v>
      </c>
      <c r="AH85">
        <v>1</v>
      </c>
      <c r="AI85" t="s">
        <v>1375</v>
      </c>
      <c r="AJ85">
        <v>2</v>
      </c>
      <c r="AK85" t="s">
        <v>1469</v>
      </c>
      <c r="AL85" t="s">
        <v>1386</v>
      </c>
      <c r="AM85" t="s">
        <v>1409</v>
      </c>
    </row>
    <row r="86" spans="1:39">
      <c r="A86" t="s">
        <v>1418</v>
      </c>
      <c r="C86">
        <v>2</v>
      </c>
      <c r="D86" t="s">
        <v>1300</v>
      </c>
      <c r="E86" t="s">
        <v>1671</v>
      </c>
      <c r="F86" t="s">
        <v>1289</v>
      </c>
      <c r="G86" t="s">
        <v>1608</v>
      </c>
      <c r="H86" t="s">
        <v>1609</v>
      </c>
      <c r="I86" t="s">
        <v>1608</v>
      </c>
      <c r="J86">
        <v>560</v>
      </c>
      <c r="K86" t="s">
        <v>1676</v>
      </c>
      <c r="L86" t="s">
        <v>1369</v>
      </c>
      <c r="M86" s="116">
        <v>11</v>
      </c>
      <c r="N86" t="s">
        <v>94</v>
      </c>
      <c r="O86" s="116">
        <v>6</v>
      </c>
      <c r="P86" t="s">
        <v>124</v>
      </c>
      <c r="Q86" s="116">
        <v>3</v>
      </c>
      <c r="R86" t="s">
        <v>148</v>
      </c>
      <c r="S86" s="116">
        <v>2</v>
      </c>
      <c r="T86" t="s">
        <v>152</v>
      </c>
      <c r="U86" s="115">
        <v>49100</v>
      </c>
      <c r="V86">
        <v>1</v>
      </c>
      <c r="W86" t="s">
        <v>1371</v>
      </c>
      <c r="X86">
        <v>1</v>
      </c>
      <c r="Y86" t="s">
        <v>1383</v>
      </c>
      <c r="Z86">
        <v>1</v>
      </c>
      <c r="AA86" t="s">
        <v>1409</v>
      </c>
      <c r="AB86">
        <v>2</v>
      </c>
      <c r="AC86" t="s">
        <v>1414</v>
      </c>
      <c r="AD86">
        <v>2</v>
      </c>
      <c r="AE86" t="s">
        <v>148</v>
      </c>
      <c r="AF86" t="s">
        <v>1468</v>
      </c>
      <c r="AG86" t="s">
        <v>1469</v>
      </c>
      <c r="AH86">
        <v>1</v>
      </c>
      <c r="AI86" t="s">
        <v>1375</v>
      </c>
      <c r="AJ86">
        <v>2</v>
      </c>
      <c r="AK86" t="s">
        <v>1469</v>
      </c>
      <c r="AL86" t="s">
        <v>1386</v>
      </c>
      <c r="AM86" t="s">
        <v>1409</v>
      </c>
    </row>
    <row r="87" spans="1:39">
      <c r="A87" t="s">
        <v>1432</v>
      </c>
      <c r="C87">
        <v>2</v>
      </c>
      <c r="D87" t="s">
        <v>1300</v>
      </c>
      <c r="E87" t="s">
        <v>1671</v>
      </c>
      <c r="F87" t="s">
        <v>1289</v>
      </c>
      <c r="G87" t="s">
        <v>1608</v>
      </c>
      <c r="H87" t="s">
        <v>1609</v>
      </c>
      <c r="I87" t="s">
        <v>1608</v>
      </c>
      <c r="J87">
        <v>560</v>
      </c>
      <c r="K87" t="s">
        <v>1433</v>
      </c>
      <c r="L87" t="s">
        <v>1432</v>
      </c>
      <c r="M87" s="116">
        <v>12</v>
      </c>
      <c r="N87" t="s">
        <v>225</v>
      </c>
      <c r="O87" s="116">
        <v>1</v>
      </c>
      <c r="P87" t="s">
        <v>227</v>
      </c>
      <c r="Q87" s="116">
        <v>1</v>
      </c>
      <c r="R87" t="s">
        <v>229</v>
      </c>
      <c r="S87" s="116">
        <v>3</v>
      </c>
      <c r="T87" t="s">
        <v>1432</v>
      </c>
      <c r="U87" s="115">
        <v>2596594</v>
      </c>
      <c r="V87">
        <v>1</v>
      </c>
      <c r="W87" t="s">
        <v>1371</v>
      </c>
      <c r="X87">
        <v>1</v>
      </c>
      <c r="Y87" t="s">
        <v>1383</v>
      </c>
      <c r="Z87">
        <v>3</v>
      </c>
      <c r="AA87" t="s">
        <v>1427</v>
      </c>
      <c r="AB87">
        <v>1</v>
      </c>
      <c r="AC87" t="s">
        <v>227</v>
      </c>
      <c r="AF87" t="s">
        <v>1468</v>
      </c>
      <c r="AG87" t="s">
        <v>1469</v>
      </c>
      <c r="AH87">
        <v>1</v>
      </c>
      <c r="AI87" t="s">
        <v>1375</v>
      </c>
      <c r="AJ87">
        <v>2</v>
      </c>
      <c r="AK87" t="s">
        <v>1469</v>
      </c>
      <c r="AL87" t="s">
        <v>1386</v>
      </c>
      <c r="AM87" t="s">
        <v>1427</v>
      </c>
    </row>
    <row r="88" spans="1:39">
      <c r="A88" t="s">
        <v>241</v>
      </c>
      <c r="C88">
        <v>2</v>
      </c>
      <c r="D88" t="s">
        <v>1300</v>
      </c>
      <c r="E88" t="s">
        <v>1671</v>
      </c>
      <c r="F88" t="s">
        <v>1289</v>
      </c>
      <c r="G88" t="s">
        <v>1608</v>
      </c>
      <c r="H88" t="s">
        <v>1609</v>
      </c>
      <c r="I88" t="s">
        <v>1608</v>
      </c>
      <c r="J88">
        <v>560</v>
      </c>
      <c r="K88" t="s">
        <v>1434</v>
      </c>
      <c r="L88" t="s">
        <v>241</v>
      </c>
      <c r="M88" s="116">
        <v>12</v>
      </c>
      <c r="N88" t="s">
        <v>225</v>
      </c>
      <c r="O88" s="116">
        <v>1</v>
      </c>
      <c r="P88" t="s">
        <v>227</v>
      </c>
      <c r="Q88" s="116">
        <v>3</v>
      </c>
      <c r="R88" t="s">
        <v>241</v>
      </c>
      <c r="S88" s="116">
        <v>0</v>
      </c>
      <c r="T88" t="s">
        <v>241</v>
      </c>
      <c r="U88" s="115">
        <v>147534</v>
      </c>
      <c r="V88">
        <v>1</v>
      </c>
      <c r="W88" t="s">
        <v>1371</v>
      </c>
      <c r="X88">
        <v>1</v>
      </c>
      <c r="Y88" t="s">
        <v>1383</v>
      </c>
      <c r="Z88">
        <v>3</v>
      </c>
      <c r="AA88" t="s">
        <v>1427</v>
      </c>
      <c r="AB88">
        <v>1</v>
      </c>
      <c r="AC88" t="s">
        <v>227</v>
      </c>
      <c r="AF88" t="s">
        <v>1468</v>
      </c>
      <c r="AG88" t="s">
        <v>1469</v>
      </c>
      <c r="AH88">
        <v>1</v>
      </c>
      <c r="AI88" t="s">
        <v>1375</v>
      </c>
      <c r="AJ88">
        <v>2</v>
      </c>
      <c r="AK88" t="s">
        <v>1469</v>
      </c>
      <c r="AL88" t="s">
        <v>1386</v>
      </c>
      <c r="AM88" t="s">
        <v>1427</v>
      </c>
    </row>
    <row r="89" spans="1:39">
      <c r="A89" t="s">
        <v>243</v>
      </c>
      <c r="C89">
        <v>2</v>
      </c>
      <c r="D89" t="s">
        <v>1300</v>
      </c>
      <c r="E89" t="s">
        <v>1671</v>
      </c>
      <c r="F89" t="s">
        <v>1289</v>
      </c>
      <c r="G89" t="s">
        <v>1608</v>
      </c>
      <c r="H89" t="s">
        <v>1609</v>
      </c>
      <c r="I89" t="s">
        <v>1608</v>
      </c>
      <c r="J89">
        <v>560</v>
      </c>
      <c r="K89" t="s">
        <v>1677</v>
      </c>
      <c r="L89" t="s">
        <v>243</v>
      </c>
      <c r="M89" s="116">
        <v>12</v>
      </c>
      <c r="N89" t="s">
        <v>225</v>
      </c>
      <c r="O89" s="116">
        <v>1</v>
      </c>
      <c r="P89" t="s">
        <v>227</v>
      </c>
      <c r="Q89" s="116">
        <v>4</v>
      </c>
      <c r="R89" t="s">
        <v>243</v>
      </c>
      <c r="S89" s="116">
        <v>0</v>
      </c>
      <c r="T89" t="s">
        <v>243</v>
      </c>
      <c r="U89" s="115">
        <v>41310</v>
      </c>
      <c r="V89">
        <v>1</v>
      </c>
      <c r="W89" t="s">
        <v>1371</v>
      </c>
      <c r="X89">
        <v>1</v>
      </c>
      <c r="Y89" t="s">
        <v>1383</v>
      </c>
      <c r="Z89">
        <v>3</v>
      </c>
      <c r="AA89" t="s">
        <v>1427</v>
      </c>
      <c r="AB89">
        <v>1</v>
      </c>
      <c r="AC89" t="s">
        <v>227</v>
      </c>
      <c r="AF89" t="s">
        <v>1468</v>
      </c>
      <c r="AG89" t="s">
        <v>1469</v>
      </c>
      <c r="AH89">
        <v>1</v>
      </c>
      <c r="AI89" t="s">
        <v>1375</v>
      </c>
      <c r="AJ89">
        <v>2</v>
      </c>
      <c r="AK89" t="s">
        <v>1469</v>
      </c>
      <c r="AL89" t="s">
        <v>1386</v>
      </c>
      <c r="AM89" t="s">
        <v>1427</v>
      </c>
    </row>
    <row r="90" spans="1:39">
      <c r="A90" t="s">
        <v>1588</v>
      </c>
      <c r="C90">
        <v>1</v>
      </c>
      <c r="D90" t="s">
        <v>1097</v>
      </c>
      <c r="E90" t="s">
        <v>1589</v>
      </c>
      <c r="F90" t="s">
        <v>1219</v>
      </c>
      <c r="G90" t="s">
        <v>1379</v>
      </c>
      <c r="H90" t="s">
        <v>1380</v>
      </c>
      <c r="I90" t="s">
        <v>1379</v>
      </c>
      <c r="J90">
        <v>610</v>
      </c>
      <c r="K90" t="s">
        <v>1590</v>
      </c>
      <c r="L90" t="s">
        <v>574</v>
      </c>
      <c r="M90" s="116">
        <v>17</v>
      </c>
      <c r="N90" t="s">
        <v>548</v>
      </c>
      <c r="O90" s="116">
        <v>2</v>
      </c>
      <c r="P90" t="s">
        <v>558</v>
      </c>
      <c r="Q90" s="116">
        <v>1</v>
      </c>
      <c r="R90" t="s">
        <v>560</v>
      </c>
      <c r="S90" s="116">
        <v>7</v>
      </c>
      <c r="T90" t="s">
        <v>574</v>
      </c>
      <c r="U90" s="115">
        <v>59530492</v>
      </c>
      <c r="V90">
        <v>1</v>
      </c>
      <c r="W90" t="s">
        <v>1371</v>
      </c>
      <c r="X90">
        <v>1</v>
      </c>
      <c r="Y90" t="s">
        <v>1383</v>
      </c>
      <c r="Z90">
        <v>7</v>
      </c>
      <c r="AA90" t="s">
        <v>1384</v>
      </c>
      <c r="AB90">
        <v>2</v>
      </c>
      <c r="AC90" t="s">
        <v>1385</v>
      </c>
      <c r="AF90" t="s">
        <v>1397</v>
      </c>
      <c r="AG90" t="s">
        <v>1398</v>
      </c>
      <c r="AH90">
        <v>2</v>
      </c>
      <c r="AI90" t="s">
        <v>1399</v>
      </c>
      <c r="AJ90">
        <v>2</v>
      </c>
      <c r="AK90" t="s">
        <v>1400</v>
      </c>
      <c r="AL90" t="s">
        <v>1386</v>
      </c>
      <c r="AM90" t="s">
        <v>1384</v>
      </c>
    </row>
    <row r="91" spans="1:39">
      <c r="A91" t="s">
        <v>1591</v>
      </c>
      <c r="C91">
        <v>1</v>
      </c>
      <c r="D91" t="s">
        <v>1097</v>
      </c>
      <c r="E91" t="s">
        <v>1589</v>
      </c>
      <c r="F91" t="s">
        <v>1219</v>
      </c>
      <c r="G91" t="s">
        <v>1379</v>
      </c>
      <c r="H91" t="s">
        <v>1380</v>
      </c>
      <c r="I91" t="s">
        <v>1379</v>
      </c>
      <c r="J91">
        <v>610</v>
      </c>
      <c r="K91" t="s">
        <v>1590</v>
      </c>
      <c r="L91" t="s">
        <v>574</v>
      </c>
      <c r="M91" s="116">
        <v>17</v>
      </c>
      <c r="N91" t="s">
        <v>548</v>
      </c>
      <c r="O91" s="116">
        <v>2</v>
      </c>
      <c r="P91" t="s">
        <v>558</v>
      </c>
      <c r="Q91" s="116">
        <v>1</v>
      </c>
      <c r="R91" t="s">
        <v>560</v>
      </c>
      <c r="S91" s="116">
        <v>7</v>
      </c>
      <c r="T91" t="s">
        <v>574</v>
      </c>
      <c r="U91" s="115">
        <v>566042860</v>
      </c>
      <c r="V91">
        <v>1</v>
      </c>
      <c r="W91" t="s">
        <v>1371</v>
      </c>
      <c r="X91">
        <v>1</v>
      </c>
      <c r="Y91" t="s">
        <v>1383</v>
      </c>
      <c r="Z91">
        <v>7</v>
      </c>
      <c r="AA91" t="s">
        <v>1384</v>
      </c>
      <c r="AB91">
        <v>2</v>
      </c>
      <c r="AC91" t="s">
        <v>1385</v>
      </c>
      <c r="AF91" t="s">
        <v>1397</v>
      </c>
      <c r="AG91" t="s">
        <v>1398</v>
      </c>
      <c r="AH91">
        <v>2</v>
      </c>
      <c r="AI91" t="s">
        <v>1399</v>
      </c>
      <c r="AJ91">
        <v>2</v>
      </c>
      <c r="AK91" t="s">
        <v>1400</v>
      </c>
      <c r="AL91" t="s">
        <v>1386</v>
      </c>
      <c r="AM91" t="s">
        <v>1384</v>
      </c>
    </row>
    <row r="92" spans="1:39">
      <c r="A92" t="s">
        <v>1592</v>
      </c>
      <c r="C92">
        <v>1</v>
      </c>
      <c r="D92" t="s">
        <v>1097</v>
      </c>
      <c r="E92" t="s">
        <v>1589</v>
      </c>
      <c r="F92" t="s">
        <v>1219</v>
      </c>
      <c r="G92" t="s">
        <v>1379</v>
      </c>
      <c r="H92" t="s">
        <v>1380</v>
      </c>
      <c r="I92" t="s">
        <v>1379</v>
      </c>
      <c r="J92">
        <v>610</v>
      </c>
      <c r="K92" t="s">
        <v>1590</v>
      </c>
      <c r="L92" t="s">
        <v>574</v>
      </c>
      <c r="M92" s="116">
        <v>17</v>
      </c>
      <c r="N92" t="s">
        <v>548</v>
      </c>
      <c r="O92" s="116">
        <v>2</v>
      </c>
      <c r="P92" t="s">
        <v>558</v>
      </c>
      <c r="Q92" s="116">
        <v>1</v>
      </c>
      <c r="R92" t="s">
        <v>560</v>
      </c>
      <c r="S92" s="116">
        <v>7</v>
      </c>
      <c r="T92" t="s">
        <v>574</v>
      </c>
      <c r="U92" s="115">
        <v>2610667</v>
      </c>
      <c r="V92">
        <v>1</v>
      </c>
      <c r="W92" t="s">
        <v>1371</v>
      </c>
      <c r="X92">
        <v>1</v>
      </c>
      <c r="Y92" t="s">
        <v>1383</v>
      </c>
      <c r="Z92">
        <v>7</v>
      </c>
      <c r="AA92" t="s">
        <v>1384</v>
      </c>
      <c r="AB92">
        <v>2</v>
      </c>
      <c r="AC92" t="s">
        <v>1385</v>
      </c>
      <c r="AF92" t="s">
        <v>1397</v>
      </c>
      <c r="AG92" t="s">
        <v>1398</v>
      </c>
      <c r="AH92">
        <v>2</v>
      </c>
      <c r="AI92" t="s">
        <v>1399</v>
      </c>
      <c r="AJ92">
        <v>2</v>
      </c>
      <c r="AK92" t="s">
        <v>1400</v>
      </c>
      <c r="AL92" t="s">
        <v>1386</v>
      </c>
      <c r="AM92" t="s">
        <v>1384</v>
      </c>
    </row>
    <row r="93" spans="1:39">
      <c r="A93" t="s">
        <v>1593</v>
      </c>
      <c r="C93">
        <v>1</v>
      </c>
      <c r="D93" t="s">
        <v>1097</v>
      </c>
      <c r="E93" t="s">
        <v>1589</v>
      </c>
      <c r="F93" t="s">
        <v>1219</v>
      </c>
      <c r="G93" t="s">
        <v>1379</v>
      </c>
      <c r="H93" t="s">
        <v>1380</v>
      </c>
      <c r="I93" t="s">
        <v>1379</v>
      </c>
      <c r="J93">
        <v>610</v>
      </c>
      <c r="K93" t="s">
        <v>1590</v>
      </c>
      <c r="L93" t="s">
        <v>574</v>
      </c>
      <c r="M93" s="116">
        <v>17</v>
      </c>
      <c r="N93" t="s">
        <v>548</v>
      </c>
      <c r="O93" s="116">
        <v>2</v>
      </c>
      <c r="P93" t="s">
        <v>558</v>
      </c>
      <c r="Q93" s="116">
        <v>1</v>
      </c>
      <c r="R93" t="s">
        <v>560</v>
      </c>
      <c r="S93" s="116">
        <v>7</v>
      </c>
      <c r="T93" t="s">
        <v>574</v>
      </c>
      <c r="U93" s="115">
        <v>3486188</v>
      </c>
      <c r="V93">
        <v>1</v>
      </c>
      <c r="W93" t="s">
        <v>1371</v>
      </c>
      <c r="X93">
        <v>1</v>
      </c>
      <c r="Y93" t="s">
        <v>1383</v>
      </c>
      <c r="Z93">
        <v>7</v>
      </c>
      <c r="AA93" t="s">
        <v>1384</v>
      </c>
      <c r="AB93">
        <v>2</v>
      </c>
      <c r="AC93" t="s">
        <v>1385</v>
      </c>
      <c r="AF93" t="s">
        <v>1397</v>
      </c>
      <c r="AG93" t="s">
        <v>1398</v>
      </c>
      <c r="AH93">
        <v>2</v>
      </c>
      <c r="AI93" t="s">
        <v>1399</v>
      </c>
      <c r="AJ93">
        <v>2</v>
      </c>
      <c r="AK93" t="s">
        <v>1400</v>
      </c>
      <c r="AL93" t="s">
        <v>1386</v>
      </c>
      <c r="AM93" t="s">
        <v>1384</v>
      </c>
    </row>
    <row r="94" spans="1:39">
      <c r="A94" t="s">
        <v>1594</v>
      </c>
      <c r="C94">
        <v>1</v>
      </c>
      <c r="D94" t="s">
        <v>1097</v>
      </c>
      <c r="E94" t="s">
        <v>1589</v>
      </c>
      <c r="F94" t="s">
        <v>1219</v>
      </c>
      <c r="G94" t="s">
        <v>1379</v>
      </c>
      <c r="H94" t="s">
        <v>1380</v>
      </c>
      <c r="I94" t="s">
        <v>1379</v>
      </c>
      <c r="J94">
        <v>610</v>
      </c>
      <c r="K94" t="s">
        <v>1590</v>
      </c>
      <c r="L94" t="s">
        <v>574</v>
      </c>
      <c r="M94" s="116">
        <v>17</v>
      </c>
      <c r="N94" t="s">
        <v>548</v>
      </c>
      <c r="O94" s="116">
        <v>2</v>
      </c>
      <c r="P94" t="s">
        <v>558</v>
      </c>
      <c r="Q94" s="116">
        <v>1</v>
      </c>
      <c r="R94" t="s">
        <v>560</v>
      </c>
      <c r="S94" s="116">
        <v>7</v>
      </c>
      <c r="T94" t="s">
        <v>574</v>
      </c>
      <c r="U94" s="115">
        <v>73929964</v>
      </c>
      <c r="V94">
        <v>1</v>
      </c>
      <c r="W94" t="s">
        <v>1371</v>
      </c>
      <c r="X94">
        <v>1</v>
      </c>
      <c r="Y94" t="s">
        <v>1383</v>
      </c>
      <c r="Z94">
        <v>7</v>
      </c>
      <c r="AA94" t="s">
        <v>1384</v>
      </c>
      <c r="AB94">
        <v>2</v>
      </c>
      <c r="AC94" t="s">
        <v>1385</v>
      </c>
      <c r="AF94" t="s">
        <v>1397</v>
      </c>
      <c r="AG94" t="s">
        <v>1398</v>
      </c>
      <c r="AH94">
        <v>2</v>
      </c>
      <c r="AI94" t="s">
        <v>1399</v>
      </c>
      <c r="AJ94">
        <v>2</v>
      </c>
      <c r="AK94" t="s">
        <v>1400</v>
      </c>
      <c r="AL94" t="s">
        <v>1386</v>
      </c>
      <c r="AM94" t="s">
        <v>1384</v>
      </c>
    </row>
    <row r="95" spans="1:39">
      <c r="A95" t="s">
        <v>1595</v>
      </c>
      <c r="C95">
        <v>1</v>
      </c>
      <c r="D95" t="s">
        <v>1097</v>
      </c>
      <c r="E95" t="s">
        <v>1589</v>
      </c>
      <c r="F95" t="s">
        <v>1219</v>
      </c>
      <c r="G95" t="s">
        <v>1379</v>
      </c>
      <c r="H95" t="s">
        <v>1380</v>
      </c>
      <c r="I95" t="s">
        <v>1379</v>
      </c>
      <c r="J95">
        <v>610</v>
      </c>
      <c r="K95" t="s">
        <v>1590</v>
      </c>
      <c r="L95" t="s">
        <v>574</v>
      </c>
      <c r="M95" s="116">
        <v>17</v>
      </c>
      <c r="N95" t="s">
        <v>548</v>
      </c>
      <c r="O95" s="116">
        <v>2</v>
      </c>
      <c r="P95" t="s">
        <v>558</v>
      </c>
      <c r="Q95" s="116">
        <v>1</v>
      </c>
      <c r="R95" t="s">
        <v>560</v>
      </c>
      <c r="S95" s="116">
        <v>7</v>
      </c>
      <c r="T95" t="s">
        <v>574</v>
      </c>
      <c r="U95" s="115">
        <v>34803128</v>
      </c>
      <c r="V95">
        <v>1</v>
      </c>
      <c r="W95" t="s">
        <v>1371</v>
      </c>
      <c r="X95">
        <v>1</v>
      </c>
      <c r="Y95" t="s">
        <v>1383</v>
      </c>
      <c r="Z95">
        <v>7</v>
      </c>
      <c r="AA95" t="s">
        <v>1384</v>
      </c>
      <c r="AB95">
        <v>2</v>
      </c>
      <c r="AC95" t="s">
        <v>1385</v>
      </c>
      <c r="AF95" t="s">
        <v>1397</v>
      </c>
      <c r="AG95" t="s">
        <v>1398</v>
      </c>
      <c r="AH95">
        <v>2</v>
      </c>
      <c r="AI95" t="s">
        <v>1399</v>
      </c>
      <c r="AJ95">
        <v>2</v>
      </c>
      <c r="AK95" t="s">
        <v>1400</v>
      </c>
      <c r="AL95" t="s">
        <v>1386</v>
      </c>
      <c r="AM95" t="s">
        <v>1384</v>
      </c>
    </row>
    <row r="96" spans="1:39">
      <c r="A96" t="s">
        <v>1596</v>
      </c>
      <c r="C96">
        <v>1</v>
      </c>
      <c r="D96" t="s">
        <v>1097</v>
      </c>
      <c r="E96" t="s">
        <v>1589</v>
      </c>
      <c r="F96" t="s">
        <v>1219</v>
      </c>
      <c r="G96" t="s">
        <v>1379</v>
      </c>
      <c r="H96" t="s">
        <v>1380</v>
      </c>
      <c r="I96" t="s">
        <v>1379</v>
      </c>
      <c r="J96">
        <v>610</v>
      </c>
      <c r="K96" t="s">
        <v>1590</v>
      </c>
      <c r="L96" t="s">
        <v>574</v>
      </c>
      <c r="M96" s="116">
        <v>17</v>
      </c>
      <c r="N96" t="s">
        <v>548</v>
      </c>
      <c r="O96" s="116">
        <v>2</v>
      </c>
      <c r="P96" t="s">
        <v>558</v>
      </c>
      <c r="Q96" s="116">
        <v>1</v>
      </c>
      <c r="R96" t="s">
        <v>560</v>
      </c>
      <c r="S96" s="116">
        <v>7</v>
      </c>
      <c r="T96" t="s">
        <v>574</v>
      </c>
      <c r="U96" s="115">
        <v>42469</v>
      </c>
      <c r="V96">
        <v>1</v>
      </c>
      <c r="W96" t="s">
        <v>1371</v>
      </c>
      <c r="X96">
        <v>1</v>
      </c>
      <c r="Y96" t="s">
        <v>1383</v>
      </c>
      <c r="Z96">
        <v>7</v>
      </c>
      <c r="AA96" t="s">
        <v>1384</v>
      </c>
      <c r="AB96">
        <v>2</v>
      </c>
      <c r="AC96" t="s">
        <v>1385</v>
      </c>
      <c r="AF96" t="s">
        <v>1397</v>
      </c>
      <c r="AG96" t="s">
        <v>1398</v>
      </c>
      <c r="AH96">
        <v>2</v>
      </c>
      <c r="AI96" t="s">
        <v>1399</v>
      </c>
      <c r="AJ96">
        <v>2</v>
      </c>
      <c r="AK96" t="s">
        <v>1400</v>
      </c>
      <c r="AL96" t="s">
        <v>1386</v>
      </c>
      <c r="AM96" t="s">
        <v>1384</v>
      </c>
    </row>
    <row r="97" spans="1:39">
      <c r="A97" t="s">
        <v>1597</v>
      </c>
      <c r="C97">
        <v>1</v>
      </c>
      <c r="D97" t="s">
        <v>1097</v>
      </c>
      <c r="E97" t="s">
        <v>1589</v>
      </c>
      <c r="F97" t="s">
        <v>1219</v>
      </c>
      <c r="G97" t="s">
        <v>1465</v>
      </c>
      <c r="H97" t="s">
        <v>1466</v>
      </c>
      <c r="I97" t="s">
        <v>1465</v>
      </c>
      <c r="J97">
        <v>610</v>
      </c>
      <c r="K97" t="s">
        <v>1456</v>
      </c>
      <c r="L97" t="s">
        <v>166</v>
      </c>
      <c r="M97" s="116">
        <v>11</v>
      </c>
      <c r="N97" t="s">
        <v>94</v>
      </c>
      <c r="O97" s="116">
        <v>7</v>
      </c>
      <c r="P97" t="s">
        <v>160</v>
      </c>
      <c r="Q97" s="116">
        <v>1</v>
      </c>
      <c r="R97" t="s">
        <v>162</v>
      </c>
      <c r="S97" s="116">
        <v>2</v>
      </c>
      <c r="T97" t="s">
        <v>166</v>
      </c>
      <c r="U97" s="115">
        <v>3095400006</v>
      </c>
      <c r="V97">
        <v>1</v>
      </c>
      <c r="W97" t="s">
        <v>1371</v>
      </c>
      <c r="X97">
        <v>1</v>
      </c>
      <c r="Y97" t="s">
        <v>1383</v>
      </c>
      <c r="Z97">
        <v>1</v>
      </c>
      <c r="AA97" t="s">
        <v>1409</v>
      </c>
      <c r="AF97" t="s">
        <v>1598</v>
      </c>
      <c r="AG97" t="s">
        <v>1599</v>
      </c>
      <c r="AH97">
        <v>2</v>
      </c>
      <c r="AI97" t="s">
        <v>1399</v>
      </c>
      <c r="AJ97">
        <v>2</v>
      </c>
      <c r="AK97" t="s">
        <v>1400</v>
      </c>
      <c r="AL97" t="s">
        <v>1386</v>
      </c>
      <c r="AM97" t="s">
        <v>1409</v>
      </c>
    </row>
    <row r="98" spans="1:39">
      <c r="A98" t="s">
        <v>1600</v>
      </c>
      <c r="C98">
        <v>1</v>
      </c>
      <c r="D98" t="s">
        <v>1097</v>
      </c>
      <c r="E98" t="s">
        <v>1601</v>
      </c>
      <c r="F98" t="s">
        <v>1602</v>
      </c>
      <c r="G98" t="s">
        <v>1379</v>
      </c>
      <c r="H98" t="s">
        <v>1380</v>
      </c>
      <c r="I98" t="s">
        <v>1379</v>
      </c>
      <c r="J98">
        <v>810</v>
      </c>
      <c r="K98" t="s">
        <v>1604</v>
      </c>
      <c r="L98" t="s">
        <v>1603</v>
      </c>
      <c r="M98" s="116">
        <v>17</v>
      </c>
      <c r="N98" t="s">
        <v>548</v>
      </c>
      <c r="O98" s="116">
        <v>2</v>
      </c>
      <c r="P98" t="s">
        <v>558</v>
      </c>
      <c r="Q98" s="116">
        <v>2</v>
      </c>
      <c r="R98" t="s">
        <v>605</v>
      </c>
      <c r="S98" s="116">
        <v>99</v>
      </c>
      <c r="T98" t="s">
        <v>1603</v>
      </c>
      <c r="U98" s="115">
        <v>7210314</v>
      </c>
      <c r="V98">
        <v>1</v>
      </c>
      <c r="W98" t="s">
        <v>1371</v>
      </c>
      <c r="X98">
        <v>1</v>
      </c>
      <c r="Y98" t="s">
        <v>1383</v>
      </c>
      <c r="Z98">
        <v>7</v>
      </c>
      <c r="AA98" t="s">
        <v>1384</v>
      </c>
      <c r="AB98">
        <v>2</v>
      </c>
      <c r="AC98" t="s">
        <v>1385</v>
      </c>
      <c r="AF98" t="s">
        <v>1397</v>
      </c>
      <c r="AG98" t="s">
        <v>1398</v>
      </c>
      <c r="AH98">
        <v>2</v>
      </c>
      <c r="AI98" t="s">
        <v>1399</v>
      </c>
      <c r="AJ98">
        <v>2</v>
      </c>
      <c r="AK98" t="s">
        <v>1400</v>
      </c>
      <c r="AL98" t="s">
        <v>1386</v>
      </c>
      <c r="AM98" t="s">
        <v>1384</v>
      </c>
    </row>
    <row r="99" spans="1:39">
      <c r="A99" t="s">
        <v>1607</v>
      </c>
      <c r="C99">
        <v>3</v>
      </c>
      <c r="D99" t="s">
        <v>1302</v>
      </c>
      <c r="E99" t="s">
        <v>1605</v>
      </c>
      <c r="F99" t="s">
        <v>1297</v>
      </c>
      <c r="G99" t="s">
        <v>1608</v>
      </c>
      <c r="H99" t="s">
        <v>1609</v>
      </c>
      <c r="I99" t="s">
        <v>1608</v>
      </c>
      <c r="J99">
        <v>1050</v>
      </c>
      <c r="K99" t="s">
        <v>1611</v>
      </c>
      <c r="L99" t="s">
        <v>1610</v>
      </c>
      <c r="M99" s="116">
        <v>13</v>
      </c>
      <c r="N99" t="s">
        <v>443</v>
      </c>
      <c r="O99" s="116">
        <v>1</v>
      </c>
      <c r="P99" t="s">
        <v>445</v>
      </c>
      <c r="Q99" s="116">
        <v>1</v>
      </c>
      <c r="R99" t="s">
        <v>1610</v>
      </c>
      <c r="S99" s="116">
        <v>0</v>
      </c>
      <c r="T99" t="s">
        <v>1388</v>
      </c>
      <c r="U99" s="115">
        <v>6140202386</v>
      </c>
      <c r="V99">
        <v>1</v>
      </c>
      <c r="W99" t="s">
        <v>1371</v>
      </c>
      <c r="X99">
        <v>1</v>
      </c>
      <c r="Y99" t="s">
        <v>1383</v>
      </c>
      <c r="Z99">
        <v>2</v>
      </c>
      <c r="AA99" t="s">
        <v>1612</v>
      </c>
      <c r="AB99">
        <v>1</v>
      </c>
      <c r="AC99" t="s">
        <v>1613</v>
      </c>
      <c r="AF99" t="s">
        <v>1373</v>
      </c>
      <c r="AG99" t="s">
        <v>1374</v>
      </c>
      <c r="AH99">
        <v>1</v>
      </c>
      <c r="AI99" t="s">
        <v>1375</v>
      </c>
      <c r="AJ99">
        <v>1</v>
      </c>
      <c r="AK99" t="s">
        <v>1374</v>
      </c>
      <c r="AL99" t="s">
        <v>1386</v>
      </c>
      <c r="AM99" t="s">
        <v>1612</v>
      </c>
    </row>
    <row r="100" spans="1:39">
      <c r="A100" t="s">
        <v>1614</v>
      </c>
      <c r="C100">
        <v>3</v>
      </c>
      <c r="D100" t="s">
        <v>1302</v>
      </c>
      <c r="E100" t="s">
        <v>1605</v>
      </c>
      <c r="F100" t="s">
        <v>1297</v>
      </c>
      <c r="G100" t="s">
        <v>1608</v>
      </c>
      <c r="H100" t="s">
        <v>1609</v>
      </c>
      <c r="I100" t="s">
        <v>1608</v>
      </c>
      <c r="J100">
        <v>1050</v>
      </c>
      <c r="K100" t="s">
        <v>1615</v>
      </c>
      <c r="L100" t="s">
        <v>449</v>
      </c>
      <c r="M100" s="116">
        <v>13</v>
      </c>
      <c r="N100" t="s">
        <v>443</v>
      </c>
      <c r="O100" s="116">
        <v>1</v>
      </c>
      <c r="P100" t="s">
        <v>445</v>
      </c>
      <c r="Q100" s="116">
        <v>2</v>
      </c>
      <c r="R100" t="s">
        <v>449</v>
      </c>
      <c r="S100" s="116">
        <v>0</v>
      </c>
      <c r="T100" t="s">
        <v>1388</v>
      </c>
      <c r="U100" s="115">
        <v>5445085135</v>
      </c>
      <c r="V100">
        <v>1</v>
      </c>
      <c r="W100" t="s">
        <v>1371</v>
      </c>
      <c r="X100">
        <v>1</v>
      </c>
      <c r="Y100" t="s">
        <v>1383</v>
      </c>
      <c r="Z100">
        <v>2</v>
      </c>
      <c r="AA100" t="s">
        <v>1612</v>
      </c>
      <c r="AB100">
        <v>1</v>
      </c>
      <c r="AC100" t="s">
        <v>1616</v>
      </c>
      <c r="AF100" t="s">
        <v>1373</v>
      </c>
      <c r="AG100" t="s">
        <v>1374</v>
      </c>
      <c r="AH100">
        <v>1</v>
      </c>
      <c r="AI100" t="s">
        <v>1375</v>
      </c>
      <c r="AJ100">
        <v>1</v>
      </c>
      <c r="AK100" t="s">
        <v>1374</v>
      </c>
      <c r="AL100" t="s">
        <v>1386</v>
      </c>
      <c r="AM100" t="s">
        <v>1612</v>
      </c>
    </row>
    <row r="101" spans="1:39">
      <c r="A101" t="s">
        <v>126</v>
      </c>
      <c r="C101">
        <v>3</v>
      </c>
      <c r="D101" t="s">
        <v>1302</v>
      </c>
      <c r="E101" t="s">
        <v>1605</v>
      </c>
      <c r="F101" t="s">
        <v>1297</v>
      </c>
      <c r="G101" t="s">
        <v>1608</v>
      </c>
      <c r="H101" t="s">
        <v>1609</v>
      </c>
      <c r="I101" t="s">
        <v>1608</v>
      </c>
      <c r="J101">
        <v>1050</v>
      </c>
      <c r="K101" t="s">
        <v>1585</v>
      </c>
      <c r="L101" t="s">
        <v>132</v>
      </c>
      <c r="M101" s="116">
        <v>11</v>
      </c>
      <c r="N101" t="s">
        <v>94</v>
      </c>
      <c r="O101" s="116">
        <v>6</v>
      </c>
      <c r="P101" t="s">
        <v>124</v>
      </c>
      <c r="Q101" s="116">
        <v>1</v>
      </c>
      <c r="R101" t="s">
        <v>126</v>
      </c>
      <c r="S101" s="116">
        <v>3</v>
      </c>
      <c r="T101" t="s">
        <v>132</v>
      </c>
      <c r="U101" s="115">
        <v>3168103115</v>
      </c>
      <c r="V101">
        <v>1</v>
      </c>
      <c r="W101" t="s">
        <v>1371</v>
      </c>
      <c r="X101">
        <v>1</v>
      </c>
      <c r="Y101" t="s">
        <v>1383</v>
      </c>
      <c r="Z101">
        <v>1</v>
      </c>
      <c r="AA101" t="s">
        <v>1409</v>
      </c>
      <c r="AB101">
        <v>1</v>
      </c>
      <c r="AC101" t="s">
        <v>1410</v>
      </c>
      <c r="AD101">
        <v>1</v>
      </c>
      <c r="AE101" t="s">
        <v>1411</v>
      </c>
      <c r="AF101" t="s">
        <v>1468</v>
      </c>
      <c r="AG101" t="s">
        <v>1469</v>
      </c>
      <c r="AH101">
        <v>1</v>
      </c>
      <c r="AI101" t="s">
        <v>1375</v>
      </c>
      <c r="AJ101">
        <v>2</v>
      </c>
      <c r="AK101" t="s">
        <v>1469</v>
      </c>
      <c r="AL101" t="s">
        <v>1386</v>
      </c>
      <c r="AM101" t="s">
        <v>1409</v>
      </c>
    </row>
    <row r="102" spans="1:39">
      <c r="A102" t="s">
        <v>1618</v>
      </c>
      <c r="C102">
        <v>3</v>
      </c>
      <c r="D102" t="s">
        <v>1302</v>
      </c>
      <c r="E102" t="s">
        <v>1605</v>
      </c>
      <c r="F102" t="s">
        <v>1297</v>
      </c>
      <c r="G102" t="s">
        <v>1608</v>
      </c>
      <c r="H102" t="s">
        <v>1609</v>
      </c>
      <c r="I102" t="s">
        <v>1608</v>
      </c>
      <c r="J102">
        <v>1050</v>
      </c>
      <c r="K102" t="s">
        <v>1621</v>
      </c>
      <c r="L102" t="s">
        <v>1620</v>
      </c>
      <c r="M102" s="116">
        <v>11</v>
      </c>
      <c r="N102" t="s">
        <v>94</v>
      </c>
      <c r="O102" s="116">
        <v>9</v>
      </c>
      <c r="P102" t="s">
        <v>1619</v>
      </c>
      <c r="Q102" s="116">
        <v>2</v>
      </c>
      <c r="R102" t="s">
        <v>195</v>
      </c>
      <c r="S102" s="116">
        <v>6</v>
      </c>
      <c r="T102" t="s">
        <v>1620</v>
      </c>
      <c r="U102" s="115">
        <v>220783800</v>
      </c>
      <c r="V102">
        <v>1</v>
      </c>
      <c r="W102" t="s">
        <v>1371</v>
      </c>
      <c r="X102">
        <v>1</v>
      </c>
      <c r="Y102" t="s">
        <v>1383</v>
      </c>
      <c r="Z102">
        <v>1</v>
      </c>
      <c r="AA102" t="s">
        <v>1409</v>
      </c>
      <c r="AF102" t="s">
        <v>1622</v>
      </c>
      <c r="AG102" t="s">
        <v>1623</v>
      </c>
      <c r="AH102">
        <v>2</v>
      </c>
      <c r="AI102" t="s">
        <v>1399</v>
      </c>
      <c r="AJ102">
        <v>2</v>
      </c>
      <c r="AK102" t="s">
        <v>1400</v>
      </c>
      <c r="AL102" t="s">
        <v>1386</v>
      </c>
      <c r="AM102" t="s">
        <v>1409</v>
      </c>
    </row>
    <row r="103" spans="1:39">
      <c r="A103" t="s">
        <v>1412</v>
      </c>
      <c r="C103">
        <v>3</v>
      </c>
      <c r="D103" t="s">
        <v>1302</v>
      </c>
      <c r="E103" t="s">
        <v>1605</v>
      </c>
      <c r="F103" t="s">
        <v>1297</v>
      </c>
      <c r="G103" t="s">
        <v>1608</v>
      </c>
      <c r="H103" t="s">
        <v>1609</v>
      </c>
      <c r="I103" t="s">
        <v>1608</v>
      </c>
      <c r="J103">
        <v>1050</v>
      </c>
      <c r="K103" t="s">
        <v>1586</v>
      </c>
      <c r="L103" t="s">
        <v>142</v>
      </c>
      <c r="M103" s="116">
        <v>11</v>
      </c>
      <c r="N103" t="s">
        <v>94</v>
      </c>
      <c r="O103" s="116">
        <v>6</v>
      </c>
      <c r="P103" t="s">
        <v>124</v>
      </c>
      <c r="Q103" s="116">
        <v>2</v>
      </c>
      <c r="R103" t="s">
        <v>136</v>
      </c>
      <c r="S103" s="116">
        <v>3</v>
      </c>
      <c r="T103" t="s">
        <v>142</v>
      </c>
      <c r="U103" s="115">
        <v>144000000</v>
      </c>
      <c r="V103">
        <v>1</v>
      </c>
      <c r="W103" t="s">
        <v>1371</v>
      </c>
      <c r="X103">
        <v>1</v>
      </c>
      <c r="Y103" t="s">
        <v>1383</v>
      </c>
      <c r="Z103">
        <v>1</v>
      </c>
      <c r="AA103" t="s">
        <v>1409</v>
      </c>
      <c r="AB103">
        <v>2</v>
      </c>
      <c r="AC103" t="s">
        <v>1414</v>
      </c>
      <c r="AD103">
        <v>1</v>
      </c>
      <c r="AE103" t="s">
        <v>1415</v>
      </c>
      <c r="AF103" t="s">
        <v>1468</v>
      </c>
      <c r="AG103" t="s">
        <v>1469</v>
      </c>
      <c r="AH103">
        <v>1</v>
      </c>
      <c r="AI103" t="s">
        <v>1375</v>
      </c>
      <c r="AJ103">
        <v>2</v>
      </c>
      <c r="AK103" t="s">
        <v>1469</v>
      </c>
      <c r="AL103" t="s">
        <v>1386</v>
      </c>
      <c r="AM103" t="s">
        <v>1409</v>
      </c>
    </row>
    <row r="104" spans="1:39">
      <c r="A104" t="s">
        <v>1624</v>
      </c>
      <c r="C104">
        <v>3</v>
      </c>
      <c r="D104" t="s">
        <v>1302</v>
      </c>
      <c r="E104" t="s">
        <v>1605</v>
      </c>
      <c r="F104" t="s">
        <v>1297</v>
      </c>
      <c r="G104" t="s">
        <v>1608</v>
      </c>
      <c r="H104" t="s">
        <v>1609</v>
      </c>
      <c r="I104" t="s">
        <v>1608</v>
      </c>
      <c r="J104">
        <v>1050</v>
      </c>
      <c r="K104" t="s">
        <v>1626</v>
      </c>
      <c r="L104" t="s">
        <v>1625</v>
      </c>
      <c r="M104" s="116">
        <v>11</v>
      </c>
      <c r="N104" t="s">
        <v>94</v>
      </c>
      <c r="O104" s="116">
        <v>9</v>
      </c>
      <c r="P104" t="s">
        <v>1619</v>
      </c>
      <c r="Q104" s="116">
        <v>1</v>
      </c>
      <c r="R104" t="s">
        <v>185</v>
      </c>
      <c r="S104" s="116">
        <v>3</v>
      </c>
      <c r="T104" t="s">
        <v>1625</v>
      </c>
      <c r="U104" s="115">
        <v>129410800</v>
      </c>
      <c r="V104">
        <v>1</v>
      </c>
      <c r="W104" t="s">
        <v>1371</v>
      </c>
      <c r="X104">
        <v>1</v>
      </c>
      <c r="Y104" t="s">
        <v>1383</v>
      </c>
      <c r="Z104">
        <v>1</v>
      </c>
      <c r="AA104" t="s">
        <v>1409</v>
      </c>
      <c r="AF104" t="s">
        <v>1424</v>
      </c>
      <c r="AG104" t="s">
        <v>1425</v>
      </c>
      <c r="AH104">
        <v>2</v>
      </c>
      <c r="AI104" t="s">
        <v>1399</v>
      </c>
      <c r="AJ104">
        <v>2</v>
      </c>
      <c r="AK104" t="s">
        <v>1400</v>
      </c>
      <c r="AL104" t="s">
        <v>1386</v>
      </c>
      <c r="AM104" t="s">
        <v>1409</v>
      </c>
    </row>
    <row r="105" spans="1:39">
      <c r="A105" t="s">
        <v>1418</v>
      </c>
      <c r="C105">
        <v>3</v>
      </c>
      <c r="D105" t="s">
        <v>1302</v>
      </c>
      <c r="E105" t="s">
        <v>1605</v>
      </c>
      <c r="F105" t="s">
        <v>1297</v>
      </c>
      <c r="G105" t="s">
        <v>1608</v>
      </c>
      <c r="H105" t="s">
        <v>1609</v>
      </c>
      <c r="I105" t="s">
        <v>1608</v>
      </c>
      <c r="J105">
        <v>1050</v>
      </c>
      <c r="K105" t="s">
        <v>1587</v>
      </c>
      <c r="L105" t="s">
        <v>154</v>
      </c>
      <c r="M105" s="116">
        <v>11</v>
      </c>
      <c r="N105" t="s">
        <v>94</v>
      </c>
      <c r="O105" s="116">
        <v>6</v>
      </c>
      <c r="P105" t="s">
        <v>124</v>
      </c>
      <c r="Q105" s="116">
        <v>3</v>
      </c>
      <c r="R105" t="s">
        <v>148</v>
      </c>
      <c r="S105" s="116">
        <v>3</v>
      </c>
      <c r="T105" t="s">
        <v>154</v>
      </c>
      <c r="U105" s="115">
        <v>561146</v>
      </c>
      <c r="V105">
        <v>1</v>
      </c>
      <c r="W105" t="s">
        <v>1371</v>
      </c>
      <c r="X105">
        <v>1</v>
      </c>
      <c r="Y105" t="s">
        <v>1383</v>
      </c>
      <c r="Z105">
        <v>1</v>
      </c>
      <c r="AA105" t="s">
        <v>1409</v>
      </c>
      <c r="AB105">
        <v>2</v>
      </c>
      <c r="AC105" t="s">
        <v>1414</v>
      </c>
      <c r="AD105">
        <v>2</v>
      </c>
      <c r="AE105" t="s">
        <v>148</v>
      </c>
      <c r="AF105" t="s">
        <v>1468</v>
      </c>
      <c r="AG105" t="s">
        <v>1469</v>
      </c>
      <c r="AH105">
        <v>1</v>
      </c>
      <c r="AI105" t="s">
        <v>1375</v>
      </c>
      <c r="AJ105">
        <v>2</v>
      </c>
      <c r="AK105" t="s">
        <v>1469</v>
      </c>
      <c r="AL105" t="s">
        <v>1386</v>
      </c>
      <c r="AM105" t="s">
        <v>1409</v>
      </c>
    </row>
    <row r="106" spans="1:39">
      <c r="A106" t="s">
        <v>1627</v>
      </c>
      <c r="C106">
        <v>3</v>
      </c>
      <c r="D106" t="s">
        <v>1302</v>
      </c>
      <c r="E106" t="s">
        <v>1628</v>
      </c>
      <c r="F106" t="s">
        <v>1299</v>
      </c>
      <c r="G106" t="s">
        <v>1608</v>
      </c>
      <c r="H106" t="s">
        <v>1609</v>
      </c>
      <c r="I106" t="s">
        <v>1608</v>
      </c>
      <c r="J106">
        <v>2050</v>
      </c>
      <c r="K106" t="s">
        <v>1629</v>
      </c>
      <c r="L106" t="s">
        <v>454</v>
      </c>
      <c r="M106" s="116">
        <v>13</v>
      </c>
      <c r="N106" t="s">
        <v>443</v>
      </c>
      <c r="O106" s="116">
        <v>2</v>
      </c>
      <c r="P106" t="s">
        <v>452</v>
      </c>
      <c r="Q106" s="116">
        <v>1</v>
      </c>
      <c r="R106" t="s">
        <v>454</v>
      </c>
      <c r="S106" s="116">
        <v>0</v>
      </c>
      <c r="T106" t="s">
        <v>454</v>
      </c>
      <c r="U106" s="115">
        <v>4358576287</v>
      </c>
      <c r="V106">
        <v>1</v>
      </c>
      <c r="W106" t="s">
        <v>1371</v>
      </c>
      <c r="X106">
        <v>1</v>
      </c>
      <c r="Y106" t="s">
        <v>1383</v>
      </c>
      <c r="Z106">
        <v>2</v>
      </c>
      <c r="AA106" t="s">
        <v>1612</v>
      </c>
      <c r="AB106">
        <v>1</v>
      </c>
      <c r="AC106" t="s">
        <v>1613</v>
      </c>
      <c r="AF106" t="s">
        <v>1373</v>
      </c>
      <c r="AG106" t="s">
        <v>1374</v>
      </c>
      <c r="AH106">
        <v>1</v>
      </c>
      <c r="AI106" t="s">
        <v>1375</v>
      </c>
      <c r="AJ106">
        <v>1</v>
      </c>
      <c r="AK106" t="s">
        <v>1374</v>
      </c>
      <c r="AL106" t="s">
        <v>1386</v>
      </c>
      <c r="AM106" t="s">
        <v>1612</v>
      </c>
    </row>
    <row r="107" spans="1:39">
      <c r="A107" t="s">
        <v>1630</v>
      </c>
      <c r="C107">
        <v>3</v>
      </c>
      <c r="D107" t="s">
        <v>1302</v>
      </c>
      <c r="E107" t="s">
        <v>1628</v>
      </c>
      <c r="F107" t="s">
        <v>1299</v>
      </c>
      <c r="G107" t="s">
        <v>1608</v>
      </c>
      <c r="H107" t="s">
        <v>1609</v>
      </c>
      <c r="I107" t="s">
        <v>1608</v>
      </c>
      <c r="J107">
        <v>2050</v>
      </c>
      <c r="K107" t="s">
        <v>1631</v>
      </c>
      <c r="L107" t="s">
        <v>456</v>
      </c>
      <c r="M107" s="116">
        <v>13</v>
      </c>
      <c r="N107" t="s">
        <v>443</v>
      </c>
      <c r="O107" s="116">
        <v>2</v>
      </c>
      <c r="P107" t="s">
        <v>452</v>
      </c>
      <c r="Q107" s="116">
        <v>2</v>
      </c>
      <c r="R107" t="s">
        <v>456</v>
      </c>
      <c r="S107" s="116">
        <v>0</v>
      </c>
      <c r="T107" t="s">
        <v>456</v>
      </c>
      <c r="U107" s="115">
        <v>3865152556</v>
      </c>
      <c r="V107">
        <v>1</v>
      </c>
      <c r="W107" t="s">
        <v>1371</v>
      </c>
      <c r="X107">
        <v>1</v>
      </c>
      <c r="Y107" t="s">
        <v>1383</v>
      </c>
      <c r="Z107">
        <v>2</v>
      </c>
      <c r="AA107" t="s">
        <v>1612</v>
      </c>
      <c r="AB107">
        <v>1</v>
      </c>
      <c r="AC107" t="s">
        <v>1616</v>
      </c>
      <c r="AF107" t="s">
        <v>1373</v>
      </c>
      <c r="AG107" t="s">
        <v>1374</v>
      </c>
      <c r="AH107">
        <v>1</v>
      </c>
      <c r="AI107" t="s">
        <v>1375</v>
      </c>
      <c r="AJ107">
        <v>1</v>
      </c>
      <c r="AK107" t="s">
        <v>1374</v>
      </c>
      <c r="AL107" t="s">
        <v>1386</v>
      </c>
      <c r="AM107" t="s">
        <v>1612</v>
      </c>
    </row>
    <row r="108" spans="1:39">
      <c r="A108" t="s">
        <v>1632</v>
      </c>
      <c r="C108">
        <v>3</v>
      </c>
      <c r="D108" t="s">
        <v>1302</v>
      </c>
      <c r="E108" t="s">
        <v>1628</v>
      </c>
      <c r="F108" t="s">
        <v>1299</v>
      </c>
      <c r="G108" t="s">
        <v>1608</v>
      </c>
      <c r="H108" t="s">
        <v>1609</v>
      </c>
      <c r="I108" t="s">
        <v>1608</v>
      </c>
      <c r="J108">
        <v>2050</v>
      </c>
      <c r="K108" t="s">
        <v>1633</v>
      </c>
      <c r="L108" t="s">
        <v>493</v>
      </c>
      <c r="M108" s="116">
        <v>14</v>
      </c>
      <c r="N108" t="s">
        <v>461</v>
      </c>
      <c r="O108" s="116">
        <v>3</v>
      </c>
      <c r="P108" t="s">
        <v>491</v>
      </c>
      <c r="Q108" s="116">
        <v>1</v>
      </c>
      <c r="R108" t="s">
        <v>493</v>
      </c>
      <c r="S108" s="116">
        <v>3</v>
      </c>
      <c r="T108" t="s">
        <v>493</v>
      </c>
      <c r="U108" s="115">
        <v>100441143</v>
      </c>
      <c r="V108">
        <v>1</v>
      </c>
      <c r="W108" t="s">
        <v>1371</v>
      </c>
      <c r="X108">
        <v>1</v>
      </c>
      <c r="Y108" t="s">
        <v>1383</v>
      </c>
      <c r="Z108">
        <v>4</v>
      </c>
      <c r="AA108" t="s">
        <v>1522</v>
      </c>
      <c r="AF108" t="s">
        <v>1468</v>
      </c>
      <c r="AG108" t="s">
        <v>1469</v>
      </c>
      <c r="AH108">
        <v>1</v>
      </c>
      <c r="AI108" t="s">
        <v>1375</v>
      </c>
      <c r="AJ108">
        <v>2</v>
      </c>
      <c r="AK108" t="s">
        <v>1469</v>
      </c>
      <c r="AL108" t="s">
        <v>1386</v>
      </c>
      <c r="AM108" t="s">
        <v>1522</v>
      </c>
    </row>
  </sheetData>
  <autoFilter ref="A1:AM108"/>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69"/>
  <sheetViews>
    <sheetView view="pageBreakPreview" zoomScale="60" zoomScaleNormal="100" workbookViewId="0">
      <selection activeCell="I18" sqref="I18"/>
    </sheetView>
  </sheetViews>
  <sheetFormatPr baseColWidth="10" defaultColWidth="11.44140625" defaultRowHeight="13.8"/>
  <cols>
    <col min="1" max="1" width="82.44140625" style="329" customWidth="1"/>
    <col min="2" max="3" width="47.88671875" style="329" customWidth="1"/>
    <col min="4" max="4" width="11.44140625" style="328"/>
    <col min="5" max="6" width="0" style="328" hidden="1" customWidth="1"/>
    <col min="7" max="7" width="38.6640625" style="328" hidden="1" customWidth="1"/>
    <col min="8" max="16384" width="11.44140625" style="328"/>
  </cols>
  <sheetData>
    <row r="3" spans="1:7" ht="48.75" customHeight="1">
      <c r="A3" s="530" t="s">
        <v>3764</v>
      </c>
      <c r="B3" s="530"/>
      <c r="C3" s="530"/>
    </row>
    <row r="4" spans="1:7" ht="48.75" customHeight="1"/>
    <row r="5" spans="1:7" ht="48.75" customHeight="1">
      <c r="A5" s="530" t="s">
        <v>3720</v>
      </c>
      <c r="B5" s="530"/>
      <c r="C5" s="530"/>
    </row>
    <row r="6" spans="1:7" ht="14.4" thickBot="1"/>
    <row r="7" spans="1:7" ht="18" customHeight="1">
      <c r="A7" s="531" t="s">
        <v>3721</v>
      </c>
      <c r="B7" s="532"/>
      <c r="C7" s="533"/>
    </row>
    <row r="8" spans="1:7" ht="15" customHeight="1" thickBot="1">
      <c r="A8" s="534"/>
      <c r="B8" s="535"/>
      <c r="C8" s="536"/>
    </row>
    <row r="9" spans="1:7" ht="18" customHeight="1">
      <c r="A9" s="537" t="s">
        <v>83</v>
      </c>
      <c r="B9" s="540" t="s">
        <v>3722</v>
      </c>
      <c r="C9" s="543" t="s">
        <v>3723</v>
      </c>
    </row>
    <row r="10" spans="1:7">
      <c r="A10" s="538"/>
      <c r="B10" s="541"/>
      <c r="C10" s="544"/>
    </row>
    <row r="11" spans="1:7">
      <c r="A11" s="538"/>
      <c r="B11" s="541"/>
      <c r="C11" s="544"/>
    </row>
    <row r="12" spans="1:7" ht="24" customHeight="1" thickBot="1">
      <c r="A12" s="539"/>
      <c r="B12" s="542"/>
      <c r="C12" s="545"/>
      <c r="G12" s="328" t="s">
        <v>3765</v>
      </c>
    </row>
    <row r="13" spans="1:7">
      <c r="A13" s="344"/>
      <c r="B13" s="344"/>
      <c r="C13" s="330"/>
      <c r="G13" s="328" t="s">
        <v>3766</v>
      </c>
    </row>
    <row r="14" spans="1:7" ht="25.5" customHeight="1">
      <c r="A14" s="431" t="s">
        <v>3724</v>
      </c>
      <c r="B14" s="432"/>
      <c r="C14" s="433"/>
      <c r="G14" s="328" t="s">
        <v>3767</v>
      </c>
    </row>
    <row r="15" spans="1:7" ht="24" customHeight="1">
      <c r="A15" s="331" t="s">
        <v>3725</v>
      </c>
      <c r="B15" s="332"/>
      <c r="C15" s="342"/>
      <c r="G15" s="328" t="s">
        <v>3768</v>
      </c>
    </row>
    <row r="16" spans="1:7" ht="24" customHeight="1">
      <c r="A16" s="331" t="s">
        <v>3726</v>
      </c>
      <c r="B16" s="332"/>
      <c r="C16" s="342"/>
      <c r="G16" s="328" t="s">
        <v>3769</v>
      </c>
    </row>
    <row r="17" spans="1:7" ht="24" customHeight="1">
      <c r="A17" s="331" t="s">
        <v>3727</v>
      </c>
      <c r="B17" s="332"/>
      <c r="C17" s="342"/>
      <c r="G17" s="328" t="s">
        <v>3770</v>
      </c>
    </row>
    <row r="18" spans="1:7" ht="24" customHeight="1">
      <c r="A18" s="331" t="s">
        <v>3728</v>
      </c>
      <c r="B18" s="332"/>
      <c r="C18" s="342"/>
      <c r="G18" s="328" t="s">
        <v>3771</v>
      </c>
    </row>
    <row r="19" spans="1:7" ht="24" customHeight="1">
      <c r="A19" s="331" t="s">
        <v>3729</v>
      </c>
      <c r="B19" s="332"/>
      <c r="C19" s="342"/>
    </row>
    <row r="20" spans="1:7" ht="24" customHeight="1">
      <c r="A20" s="331" t="s">
        <v>3730</v>
      </c>
      <c r="B20" s="332"/>
      <c r="C20" s="342"/>
    </row>
    <row r="21" spans="1:7" ht="24" customHeight="1">
      <c r="A21" s="331" t="s">
        <v>3731</v>
      </c>
      <c r="B21" s="332"/>
      <c r="C21" s="342"/>
    </row>
    <row r="22" spans="1:7">
      <c r="A22" s="333"/>
      <c r="B22" s="332"/>
      <c r="C22" s="342"/>
    </row>
    <row r="23" spans="1:7" ht="25.5" customHeight="1">
      <c r="A23" s="431" t="s">
        <v>3732</v>
      </c>
      <c r="B23" s="432"/>
      <c r="C23" s="433"/>
    </row>
    <row r="24" spans="1:7" ht="23.25" customHeight="1">
      <c r="A24" s="331" t="s">
        <v>3733</v>
      </c>
      <c r="B24" s="332"/>
      <c r="C24" s="342"/>
    </row>
    <row r="25" spans="1:7" ht="23.25" customHeight="1">
      <c r="A25" s="331" t="s">
        <v>3734</v>
      </c>
      <c r="B25" s="332"/>
      <c r="C25" s="342"/>
    </row>
    <row r="26" spans="1:7" ht="23.25" customHeight="1">
      <c r="A26" s="331" t="s">
        <v>3735</v>
      </c>
      <c r="B26" s="332"/>
      <c r="C26" s="342"/>
    </row>
    <row r="27" spans="1:7" ht="23.25" customHeight="1">
      <c r="A27" s="331" t="s">
        <v>3736</v>
      </c>
      <c r="B27" s="332"/>
      <c r="C27" s="342"/>
    </row>
    <row r="28" spans="1:7" ht="23.25" customHeight="1">
      <c r="A28" s="331" t="s">
        <v>3737</v>
      </c>
      <c r="B28" s="332"/>
      <c r="C28" s="342"/>
    </row>
    <row r="29" spans="1:7" ht="23.25" customHeight="1">
      <c r="A29" s="331" t="s">
        <v>3730</v>
      </c>
      <c r="B29" s="332"/>
      <c r="C29" s="342"/>
    </row>
    <row r="30" spans="1:7" ht="23.25" customHeight="1">
      <c r="A30" s="331" t="s">
        <v>3738</v>
      </c>
      <c r="B30" s="332"/>
      <c r="C30" s="342"/>
    </row>
    <row r="31" spans="1:7">
      <c r="A31" s="331"/>
      <c r="B31" s="332"/>
      <c r="C31" s="342"/>
    </row>
    <row r="32" spans="1:7" ht="28.5" customHeight="1">
      <c r="A32" s="431" t="s">
        <v>3739</v>
      </c>
      <c r="B32" s="432"/>
      <c r="C32" s="433"/>
    </row>
    <row r="33" spans="1:3" ht="16.5" customHeight="1">
      <c r="A33" s="331"/>
      <c r="B33" s="332"/>
      <c r="C33" s="342"/>
    </row>
    <row r="34" spans="1:3" ht="16.5" customHeight="1">
      <c r="A34" s="331" t="s">
        <v>3740</v>
      </c>
      <c r="B34" s="332"/>
      <c r="C34" s="342"/>
    </row>
    <row r="35" spans="1:3" ht="24.75" customHeight="1">
      <c r="A35" s="331" t="s">
        <v>3741</v>
      </c>
      <c r="B35" s="332"/>
      <c r="C35" s="342"/>
    </row>
    <row r="36" spans="1:3" ht="24.75" customHeight="1">
      <c r="A36" s="331" t="s">
        <v>3742</v>
      </c>
      <c r="B36" s="332"/>
      <c r="C36" s="342"/>
    </row>
    <row r="37" spans="1:3" ht="24.75" customHeight="1">
      <c r="A37" s="331" t="s">
        <v>3743</v>
      </c>
      <c r="B37" s="332"/>
      <c r="C37" s="342"/>
    </row>
    <row r="38" spans="1:3">
      <c r="A38" s="333"/>
      <c r="B38" s="332"/>
      <c r="C38" s="342"/>
    </row>
    <row r="39" spans="1:3" ht="16.5" customHeight="1">
      <c r="A39" s="331" t="s">
        <v>3744</v>
      </c>
      <c r="B39" s="332"/>
      <c r="C39" s="342"/>
    </row>
    <row r="40" spans="1:3" ht="23.25" customHeight="1">
      <c r="A40" s="331" t="s">
        <v>3745</v>
      </c>
      <c r="B40" s="332"/>
      <c r="C40" s="342"/>
    </row>
    <row r="41" spans="1:3" ht="23.25" customHeight="1">
      <c r="A41" s="331" t="s">
        <v>3746</v>
      </c>
      <c r="B41" s="332"/>
      <c r="C41" s="342"/>
    </row>
    <row r="42" spans="1:3" ht="23.25" customHeight="1">
      <c r="A42" s="331" t="s">
        <v>3747</v>
      </c>
      <c r="B42" s="332"/>
      <c r="C42" s="342"/>
    </row>
    <row r="43" spans="1:3">
      <c r="A43" s="333"/>
      <c r="B43" s="332"/>
      <c r="C43" s="342"/>
    </row>
    <row r="44" spans="1:3" ht="24.75" customHeight="1" thickBot="1">
      <c r="A44" s="434" t="s">
        <v>3748</v>
      </c>
      <c r="B44" s="435"/>
      <c r="C44" s="436"/>
    </row>
    <row r="45" spans="1:3">
      <c r="A45" s="333"/>
      <c r="B45" s="332"/>
      <c r="C45" s="342"/>
    </row>
    <row r="46" spans="1:3" ht="28.5" customHeight="1">
      <c r="A46" s="431" t="s">
        <v>3749</v>
      </c>
      <c r="B46" s="432"/>
      <c r="C46" s="433"/>
    </row>
    <row r="47" spans="1:3">
      <c r="A47" s="333"/>
      <c r="B47" s="332"/>
      <c r="C47" s="342"/>
    </row>
    <row r="48" spans="1:3" s="334" customFormat="1" ht="24.75" customHeight="1">
      <c r="A48" s="431" t="s">
        <v>3750</v>
      </c>
      <c r="B48" s="432"/>
      <c r="C48" s="433"/>
    </row>
    <row r="49" spans="1:3">
      <c r="A49" s="331"/>
      <c r="B49" s="332"/>
      <c r="C49" s="342"/>
    </row>
    <row r="50" spans="1:3" s="337" customFormat="1" ht="39.75" customHeight="1" thickBot="1">
      <c r="A50" s="335" t="s">
        <v>3751</v>
      </c>
      <c r="B50" s="335"/>
      <c r="C50" s="336"/>
    </row>
    <row r="51" spans="1:3" ht="15" customHeight="1" thickTop="1">
      <c r="A51" s="345"/>
      <c r="B51" s="332"/>
      <c r="C51" s="338"/>
    </row>
    <row r="52" spans="1:3" ht="30" customHeight="1">
      <c r="A52" s="431" t="s">
        <v>3752</v>
      </c>
      <c r="B52" s="432"/>
      <c r="C52" s="433"/>
    </row>
    <row r="53" spans="1:3" ht="30" customHeight="1">
      <c r="A53" s="431" t="s">
        <v>3753</v>
      </c>
      <c r="B53" s="432"/>
      <c r="C53" s="433"/>
    </row>
    <row r="54" spans="1:3" ht="30" customHeight="1">
      <c r="A54" s="431" t="s">
        <v>3754</v>
      </c>
      <c r="B54" s="432"/>
      <c r="C54" s="433"/>
    </row>
    <row r="55" spans="1:3" ht="30" customHeight="1">
      <c r="A55" s="431" t="s">
        <v>3755</v>
      </c>
      <c r="B55" s="432"/>
      <c r="C55" s="433"/>
    </row>
    <row r="56" spans="1:3" ht="30" customHeight="1">
      <c r="A56" s="431" t="s">
        <v>3756</v>
      </c>
      <c r="B56" s="432"/>
      <c r="C56" s="433"/>
    </row>
    <row r="57" spans="1:3" ht="24.75" customHeight="1">
      <c r="A57" s="331" t="s">
        <v>3757</v>
      </c>
      <c r="B57" s="332"/>
      <c r="C57" s="342"/>
    </row>
    <row r="58" spans="1:3" ht="24.75" customHeight="1">
      <c r="A58" s="331" t="s">
        <v>3758</v>
      </c>
      <c r="B58" s="332"/>
      <c r="C58" s="342"/>
    </row>
    <row r="59" spans="1:3" ht="24.75" customHeight="1">
      <c r="A59" s="331" t="s">
        <v>3759</v>
      </c>
      <c r="B59" s="332"/>
      <c r="C59" s="342"/>
    </row>
    <row r="60" spans="1:3" ht="14.25" customHeight="1">
      <c r="A60" s="333"/>
      <c r="B60" s="332"/>
      <c r="C60" s="342"/>
    </row>
    <row r="61" spans="1:3" ht="30" customHeight="1">
      <c r="A61" s="431" t="s">
        <v>3760</v>
      </c>
      <c r="B61" s="432"/>
      <c r="C61" s="433"/>
    </row>
    <row r="62" spans="1:3" ht="19.5" customHeight="1">
      <c r="A62" s="333"/>
      <c r="B62" s="332"/>
      <c r="C62" s="342"/>
    </row>
    <row r="63" spans="1:3" ht="19.5" customHeight="1">
      <c r="A63" s="331" t="s">
        <v>3761</v>
      </c>
      <c r="B63" s="332"/>
      <c r="C63" s="342"/>
    </row>
    <row r="64" spans="1:3" ht="19.5" customHeight="1">
      <c r="A64" s="331" t="s">
        <v>3762</v>
      </c>
      <c r="B64" s="332"/>
      <c r="C64" s="342"/>
    </row>
    <row r="65" spans="1:3" ht="19.5" customHeight="1" thickBot="1">
      <c r="A65" s="339" t="s">
        <v>3763</v>
      </c>
      <c r="B65" s="340"/>
      <c r="C65" s="343"/>
    </row>
    <row r="66" spans="1:3">
      <c r="A66" s="341"/>
    </row>
    <row r="67" spans="1:3">
      <c r="A67" s="341"/>
    </row>
    <row r="68" spans="1:3">
      <c r="A68" s="341"/>
    </row>
    <row r="69" spans="1:3">
      <c r="A69" s="341"/>
    </row>
  </sheetData>
  <mergeCells count="6">
    <mergeCell ref="A3:C3"/>
    <mergeCell ref="A5:C5"/>
    <mergeCell ref="A7:C8"/>
    <mergeCell ref="A9:A12"/>
    <mergeCell ref="B9:B12"/>
    <mergeCell ref="C9:C12"/>
  </mergeCells>
  <dataValidations count="2">
    <dataValidation type="list" allowBlank="1" showInputMessage="1" showErrorMessage="1" sqref="B9:B12">
      <formula1>$G$12:$G$15</formula1>
    </dataValidation>
    <dataValidation type="list" allowBlank="1" showInputMessage="1" showErrorMessage="1" sqref="C9:C12">
      <formula1>$G$16:$G$18</formula1>
    </dataValidation>
  </dataValidations>
  <pageMargins left="0.70866141732283472" right="0.70866141732283472" top="0.74803149606299213" bottom="0.74803149606299213" header="0.31496062992125984" footer="0.31496062992125984"/>
  <pageSetup scale="4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N489"/>
  <sheetViews>
    <sheetView workbookViewId="0">
      <selection activeCell="A355" sqref="A355"/>
    </sheetView>
  </sheetViews>
  <sheetFormatPr baseColWidth="10" defaultColWidth="16" defaultRowHeight="15.6"/>
  <cols>
    <col min="1" max="1" width="16" style="153"/>
    <col min="2" max="2" width="71.6640625" style="153" bestFit="1" customWidth="1"/>
    <col min="3" max="3" width="16" style="153"/>
    <col min="4" max="4" width="98.88671875" style="153" bestFit="1" customWidth="1"/>
    <col min="5" max="5" width="16" style="153"/>
    <col min="6" max="6" width="68.109375" style="153" bestFit="1" customWidth="1"/>
    <col min="7" max="7" width="16" style="153"/>
    <col min="8" max="8" width="50.33203125" style="153" bestFit="1" customWidth="1"/>
    <col min="9" max="9" width="16" style="153"/>
    <col min="10" max="10" width="53" style="153" bestFit="1" customWidth="1"/>
    <col min="11" max="11" width="16" style="153"/>
    <col min="12" max="12" width="42.5546875" style="153" bestFit="1" customWidth="1"/>
    <col min="13" max="16384" width="16" style="153"/>
  </cols>
  <sheetData>
    <row r="1" spans="1:14" ht="31.2">
      <c r="A1" s="193" t="s">
        <v>84</v>
      </c>
      <c r="B1" s="194" t="s">
        <v>85</v>
      </c>
      <c r="C1" s="194" t="s">
        <v>2941</v>
      </c>
      <c r="D1" s="194" t="s">
        <v>3218</v>
      </c>
      <c r="E1" s="194" t="s">
        <v>3219</v>
      </c>
      <c r="F1" s="194" t="s">
        <v>87</v>
      </c>
      <c r="G1" s="194" t="s">
        <v>3220</v>
      </c>
      <c r="H1" s="194" t="s">
        <v>3221</v>
      </c>
      <c r="I1" s="194" t="s">
        <v>90</v>
      </c>
      <c r="J1" s="194" t="s">
        <v>91</v>
      </c>
      <c r="K1" s="194" t="s">
        <v>2942</v>
      </c>
      <c r="L1" s="194" t="s">
        <v>2943</v>
      </c>
      <c r="M1" s="194" t="s">
        <v>2944</v>
      </c>
      <c r="N1" s="195" t="s">
        <v>2945</v>
      </c>
    </row>
    <row r="2" spans="1:14">
      <c r="A2" s="205"/>
      <c r="B2" s="206" t="s">
        <v>2662</v>
      </c>
      <c r="C2" s="198">
        <v>1</v>
      </c>
      <c r="D2" s="198" t="s">
        <v>2662</v>
      </c>
      <c r="E2" s="199">
        <v>0</v>
      </c>
      <c r="F2" s="198"/>
      <c r="G2" s="199">
        <v>0</v>
      </c>
      <c r="H2" s="198"/>
      <c r="I2" s="199">
        <v>0</v>
      </c>
      <c r="J2" s="198"/>
      <c r="K2" s="199">
        <f t="shared" ref="K2:K65" si="0">IF(MID(C2,4,1)="",0,(MID(C2,4,1)))</f>
        <v>0</v>
      </c>
      <c r="L2" s="198" t="str">
        <f t="shared" ref="L2:L17" si="1">+IF(K2=0,"",IF(K1=K2,L1,MID($D2,1,50)))</f>
        <v/>
      </c>
      <c r="M2" s="199">
        <f t="shared" ref="M2:M65" si="2">IF(MID(C2,5,1)="",0,(MID(E2,5,1)))</f>
        <v>0</v>
      </c>
      <c r="N2" s="200" t="str">
        <f t="shared" ref="N2:N65" si="3">+IF(M2=0,"",IF(M1=M2,N1,MID($D2,1,50)))</f>
        <v/>
      </c>
    </row>
    <row r="3" spans="1:14">
      <c r="A3" s="205"/>
      <c r="B3" s="206" t="s">
        <v>2664</v>
      </c>
      <c r="C3" s="198">
        <v>1</v>
      </c>
      <c r="D3" s="198" t="s">
        <v>2662</v>
      </c>
      <c r="E3" s="199">
        <v>1</v>
      </c>
      <c r="F3" s="198" t="s">
        <v>2664</v>
      </c>
      <c r="G3" s="199">
        <v>0</v>
      </c>
      <c r="H3" s="198"/>
      <c r="I3" s="199">
        <v>0</v>
      </c>
      <c r="J3" s="198"/>
      <c r="K3" s="199">
        <f t="shared" si="0"/>
        <v>0</v>
      </c>
      <c r="L3" s="198" t="str">
        <f t="shared" si="1"/>
        <v/>
      </c>
      <c r="M3" s="199">
        <f t="shared" si="2"/>
        <v>0</v>
      </c>
      <c r="N3" s="200" t="str">
        <f t="shared" si="3"/>
        <v/>
      </c>
    </row>
    <row r="4" spans="1:14">
      <c r="A4" s="196" t="s">
        <v>3222</v>
      </c>
      <c r="B4" s="197" t="s">
        <v>2666</v>
      </c>
      <c r="C4" s="198">
        <v>1</v>
      </c>
      <c r="D4" s="198" t="s">
        <v>2662</v>
      </c>
      <c r="E4" s="199">
        <v>1</v>
      </c>
      <c r="F4" s="198" t="s">
        <v>2664</v>
      </c>
      <c r="G4" s="199" t="s">
        <v>1501</v>
      </c>
      <c r="H4" s="198" t="s">
        <v>2666</v>
      </c>
      <c r="I4" s="199">
        <v>0</v>
      </c>
      <c r="J4" s="198"/>
      <c r="K4" s="199">
        <f t="shared" si="0"/>
        <v>0</v>
      </c>
      <c r="L4" s="198" t="str">
        <f t="shared" si="1"/>
        <v/>
      </c>
      <c r="M4" s="199">
        <f t="shared" si="2"/>
        <v>0</v>
      </c>
      <c r="N4" s="200" t="str">
        <f t="shared" si="3"/>
        <v/>
      </c>
    </row>
    <row r="5" spans="1:14">
      <c r="A5" s="196" t="s">
        <v>3223</v>
      </c>
      <c r="B5" s="197" t="s">
        <v>2946</v>
      </c>
      <c r="C5" s="198">
        <v>1</v>
      </c>
      <c r="D5" s="198" t="s">
        <v>2662</v>
      </c>
      <c r="E5" s="199">
        <v>1</v>
      </c>
      <c r="F5" s="198" t="s">
        <v>2664</v>
      </c>
      <c r="G5" s="199" t="s">
        <v>3224</v>
      </c>
      <c r="H5" s="198" t="s">
        <v>2946</v>
      </c>
      <c r="I5" s="199">
        <v>0</v>
      </c>
      <c r="J5" s="198"/>
      <c r="K5" s="199">
        <f t="shared" si="0"/>
        <v>0</v>
      </c>
      <c r="L5" s="198" t="str">
        <f t="shared" si="1"/>
        <v/>
      </c>
      <c r="M5" s="199">
        <f t="shared" si="2"/>
        <v>0</v>
      </c>
      <c r="N5" s="200" t="str">
        <f t="shared" si="3"/>
        <v/>
      </c>
    </row>
    <row r="6" spans="1:14">
      <c r="A6" s="196" t="s">
        <v>3225</v>
      </c>
      <c r="B6" s="197" t="s">
        <v>2947</v>
      </c>
      <c r="C6" s="198">
        <v>1</v>
      </c>
      <c r="D6" s="198" t="s">
        <v>2662</v>
      </c>
      <c r="E6" s="199">
        <v>1</v>
      </c>
      <c r="F6" s="198" t="s">
        <v>2664</v>
      </c>
      <c r="G6" s="199" t="s">
        <v>3226</v>
      </c>
      <c r="H6" s="198" t="s">
        <v>2947</v>
      </c>
      <c r="I6" s="199">
        <v>0</v>
      </c>
      <c r="J6" s="198"/>
      <c r="K6" s="199">
        <f t="shared" si="0"/>
        <v>0</v>
      </c>
      <c r="L6" s="198" t="str">
        <f t="shared" si="1"/>
        <v/>
      </c>
      <c r="M6" s="199">
        <f t="shared" si="2"/>
        <v>0</v>
      </c>
      <c r="N6" s="200" t="str">
        <f t="shared" si="3"/>
        <v/>
      </c>
    </row>
    <row r="7" spans="1:14">
      <c r="A7" s="196" t="s">
        <v>3227</v>
      </c>
      <c r="B7" s="197" t="s">
        <v>2668</v>
      </c>
      <c r="C7" s="198">
        <v>1</v>
      </c>
      <c r="D7" s="198" t="s">
        <v>2662</v>
      </c>
      <c r="E7" s="199">
        <v>1</v>
      </c>
      <c r="F7" s="198" t="s">
        <v>2664</v>
      </c>
      <c r="G7" s="199" t="s">
        <v>3228</v>
      </c>
      <c r="H7" s="198" t="s">
        <v>2668</v>
      </c>
      <c r="I7" s="199">
        <v>0</v>
      </c>
      <c r="J7" s="198"/>
      <c r="K7" s="199">
        <f t="shared" si="0"/>
        <v>0</v>
      </c>
      <c r="L7" s="198" t="str">
        <f t="shared" si="1"/>
        <v/>
      </c>
      <c r="M7" s="199">
        <f t="shared" si="2"/>
        <v>0</v>
      </c>
      <c r="N7" s="200" t="str">
        <f t="shared" si="3"/>
        <v/>
      </c>
    </row>
    <row r="8" spans="1:14">
      <c r="A8" s="196" t="s">
        <v>3229</v>
      </c>
      <c r="B8" s="197" t="s">
        <v>2924</v>
      </c>
      <c r="C8" s="198">
        <v>1</v>
      </c>
      <c r="D8" s="198" t="s">
        <v>2662</v>
      </c>
      <c r="E8" s="199">
        <v>1</v>
      </c>
      <c r="F8" s="198" t="s">
        <v>2664</v>
      </c>
      <c r="G8" s="199" t="s">
        <v>3230</v>
      </c>
      <c r="H8" s="198" t="s">
        <v>2924</v>
      </c>
      <c r="I8" s="199">
        <v>0</v>
      </c>
      <c r="J8" s="198"/>
      <c r="K8" s="199">
        <f t="shared" si="0"/>
        <v>0</v>
      </c>
      <c r="L8" s="198" t="str">
        <f t="shared" si="1"/>
        <v/>
      </c>
      <c r="M8" s="199">
        <f t="shared" si="2"/>
        <v>0</v>
      </c>
      <c r="N8" s="200" t="str">
        <f t="shared" si="3"/>
        <v/>
      </c>
    </row>
    <row r="9" spans="1:14">
      <c r="A9" s="196" t="s">
        <v>3231</v>
      </c>
      <c r="B9" s="197" t="s">
        <v>2670</v>
      </c>
      <c r="C9" s="198">
        <v>1</v>
      </c>
      <c r="D9" s="198" t="s">
        <v>2662</v>
      </c>
      <c r="E9" s="199">
        <v>1</v>
      </c>
      <c r="F9" s="198" t="s">
        <v>2664</v>
      </c>
      <c r="G9" s="199" t="s">
        <v>3232</v>
      </c>
      <c r="H9" s="198" t="s">
        <v>2670</v>
      </c>
      <c r="I9" s="199">
        <v>0</v>
      </c>
      <c r="J9" s="198"/>
      <c r="K9" s="199">
        <f t="shared" si="0"/>
        <v>0</v>
      </c>
      <c r="L9" s="198" t="str">
        <f t="shared" si="1"/>
        <v/>
      </c>
      <c r="M9" s="199">
        <f t="shared" si="2"/>
        <v>0</v>
      </c>
      <c r="N9" s="200" t="str">
        <f t="shared" si="3"/>
        <v/>
      </c>
    </row>
    <row r="10" spans="1:14">
      <c r="A10" s="196" t="s">
        <v>3233</v>
      </c>
      <c r="B10" s="197" t="s">
        <v>31</v>
      </c>
      <c r="C10" s="198">
        <v>1</v>
      </c>
      <c r="D10" s="198" t="s">
        <v>2662</v>
      </c>
      <c r="E10" s="199">
        <v>1</v>
      </c>
      <c r="F10" s="198" t="s">
        <v>2664</v>
      </c>
      <c r="G10" s="199" t="s">
        <v>3234</v>
      </c>
      <c r="H10" s="198" t="s">
        <v>31</v>
      </c>
      <c r="I10" s="199">
        <v>0</v>
      </c>
      <c r="J10" s="198"/>
      <c r="K10" s="199">
        <f t="shared" si="0"/>
        <v>0</v>
      </c>
      <c r="L10" s="198" t="str">
        <f t="shared" si="1"/>
        <v/>
      </c>
      <c r="M10" s="199">
        <f t="shared" si="2"/>
        <v>0</v>
      </c>
      <c r="N10" s="200" t="str">
        <f t="shared" si="3"/>
        <v/>
      </c>
    </row>
    <row r="11" spans="1:14">
      <c r="A11" s="205"/>
      <c r="B11" s="206" t="s">
        <v>2673</v>
      </c>
      <c r="C11" s="198">
        <v>1</v>
      </c>
      <c r="D11" s="198" t="s">
        <v>2662</v>
      </c>
      <c r="E11" s="199">
        <v>2</v>
      </c>
      <c r="F11" s="198" t="s">
        <v>2673</v>
      </c>
      <c r="G11" s="199">
        <v>0</v>
      </c>
      <c r="H11" s="198"/>
      <c r="I11" s="199">
        <v>0</v>
      </c>
      <c r="J11" s="198"/>
      <c r="K11" s="199">
        <f t="shared" si="0"/>
        <v>0</v>
      </c>
      <c r="L11" s="198" t="str">
        <f t="shared" si="1"/>
        <v/>
      </c>
      <c r="M11" s="199">
        <f t="shared" si="2"/>
        <v>0</v>
      </c>
      <c r="N11" s="200" t="str">
        <f t="shared" si="3"/>
        <v/>
      </c>
    </row>
    <row r="12" spans="1:14">
      <c r="A12" s="196" t="s">
        <v>3235</v>
      </c>
      <c r="B12" s="197" t="s">
        <v>2666</v>
      </c>
      <c r="C12" s="198">
        <v>1</v>
      </c>
      <c r="D12" s="198" t="s">
        <v>2662</v>
      </c>
      <c r="E12" s="199">
        <v>2</v>
      </c>
      <c r="F12" s="198" t="s">
        <v>2673</v>
      </c>
      <c r="G12" s="199" t="s">
        <v>1501</v>
      </c>
      <c r="H12" s="198" t="s">
        <v>2666</v>
      </c>
      <c r="I12" s="199">
        <v>0</v>
      </c>
      <c r="J12" s="198"/>
      <c r="K12" s="199">
        <f t="shared" si="0"/>
        <v>0</v>
      </c>
      <c r="L12" s="198" t="str">
        <f t="shared" si="1"/>
        <v/>
      </c>
      <c r="M12" s="199">
        <f t="shared" si="2"/>
        <v>0</v>
      </c>
      <c r="N12" s="200" t="str">
        <f t="shared" si="3"/>
        <v/>
      </c>
    </row>
    <row r="13" spans="1:14">
      <c r="A13" s="196" t="s">
        <v>3236</v>
      </c>
      <c r="B13" s="197" t="s">
        <v>2947</v>
      </c>
      <c r="C13" s="198">
        <v>1</v>
      </c>
      <c r="D13" s="198" t="s">
        <v>2662</v>
      </c>
      <c r="E13" s="199">
        <v>2</v>
      </c>
      <c r="F13" s="198" t="s">
        <v>2673</v>
      </c>
      <c r="G13" s="199" t="s">
        <v>3224</v>
      </c>
      <c r="H13" s="198" t="s">
        <v>2947</v>
      </c>
      <c r="I13" s="199">
        <v>0</v>
      </c>
      <c r="J13" s="198"/>
      <c r="K13" s="199">
        <f t="shared" si="0"/>
        <v>0</v>
      </c>
      <c r="L13" s="198" t="str">
        <f t="shared" si="1"/>
        <v/>
      </c>
      <c r="M13" s="199">
        <f t="shared" si="2"/>
        <v>0</v>
      </c>
      <c r="N13" s="200" t="str">
        <f t="shared" si="3"/>
        <v/>
      </c>
    </row>
    <row r="14" spans="1:14">
      <c r="A14" s="196" t="s">
        <v>3237</v>
      </c>
      <c r="B14" s="197" t="s">
        <v>2668</v>
      </c>
      <c r="C14" s="198">
        <v>1</v>
      </c>
      <c r="D14" s="198" t="s">
        <v>2662</v>
      </c>
      <c r="E14" s="199">
        <v>2</v>
      </c>
      <c r="F14" s="198" t="s">
        <v>2673</v>
      </c>
      <c r="G14" s="199" t="s">
        <v>3226</v>
      </c>
      <c r="H14" s="198" t="s">
        <v>2668</v>
      </c>
      <c r="I14" s="199">
        <v>0</v>
      </c>
      <c r="J14" s="198"/>
      <c r="K14" s="199">
        <f t="shared" si="0"/>
        <v>0</v>
      </c>
      <c r="L14" s="198" t="str">
        <f t="shared" si="1"/>
        <v/>
      </c>
      <c r="M14" s="199">
        <f t="shared" si="2"/>
        <v>0</v>
      </c>
      <c r="N14" s="200" t="str">
        <f t="shared" si="3"/>
        <v/>
      </c>
    </row>
    <row r="15" spans="1:14">
      <c r="A15" s="196" t="s">
        <v>3238</v>
      </c>
      <c r="B15" s="197" t="s">
        <v>2924</v>
      </c>
      <c r="C15" s="198">
        <v>1</v>
      </c>
      <c r="D15" s="198" t="s">
        <v>2662</v>
      </c>
      <c r="E15" s="199">
        <v>2</v>
      </c>
      <c r="F15" s="198" t="s">
        <v>2673</v>
      </c>
      <c r="G15" s="199" t="s">
        <v>3228</v>
      </c>
      <c r="H15" s="198" t="s">
        <v>2924</v>
      </c>
      <c r="I15" s="199">
        <v>0</v>
      </c>
      <c r="J15" s="198"/>
      <c r="K15" s="199">
        <f t="shared" si="0"/>
        <v>0</v>
      </c>
      <c r="L15" s="198" t="str">
        <f t="shared" si="1"/>
        <v/>
      </c>
      <c r="M15" s="199">
        <f t="shared" si="2"/>
        <v>0</v>
      </c>
      <c r="N15" s="200" t="str">
        <f t="shared" si="3"/>
        <v/>
      </c>
    </row>
    <row r="16" spans="1:14">
      <c r="A16" s="196" t="s">
        <v>3239</v>
      </c>
      <c r="B16" s="197" t="s">
        <v>2670</v>
      </c>
      <c r="C16" s="198">
        <v>1</v>
      </c>
      <c r="D16" s="198" t="s">
        <v>2662</v>
      </c>
      <c r="E16" s="199">
        <v>2</v>
      </c>
      <c r="F16" s="198" t="s">
        <v>2673</v>
      </c>
      <c r="G16" s="199" t="s">
        <v>3230</v>
      </c>
      <c r="H16" s="198" t="s">
        <v>2670</v>
      </c>
      <c r="I16" s="199">
        <v>0</v>
      </c>
      <c r="J16" s="198"/>
      <c r="K16" s="199">
        <f t="shared" si="0"/>
        <v>0</v>
      </c>
      <c r="L16" s="198" t="str">
        <f t="shared" si="1"/>
        <v/>
      </c>
      <c r="M16" s="199">
        <f t="shared" si="2"/>
        <v>0</v>
      </c>
      <c r="N16" s="200" t="str">
        <f t="shared" si="3"/>
        <v/>
      </c>
    </row>
    <row r="17" spans="1:14">
      <c r="A17" s="196" t="s">
        <v>3240</v>
      </c>
      <c r="B17" s="197" t="s">
        <v>31</v>
      </c>
      <c r="C17" s="198">
        <v>1</v>
      </c>
      <c r="D17" s="198" t="s">
        <v>2662</v>
      </c>
      <c r="E17" s="199">
        <v>2</v>
      </c>
      <c r="F17" s="198" t="s">
        <v>2673</v>
      </c>
      <c r="G17" s="199" t="s">
        <v>3232</v>
      </c>
      <c r="H17" s="198" t="s">
        <v>31</v>
      </c>
      <c r="I17" s="199">
        <v>0</v>
      </c>
      <c r="J17" s="198"/>
      <c r="K17" s="199">
        <f t="shared" si="0"/>
        <v>0</v>
      </c>
      <c r="L17" s="198" t="str">
        <f t="shared" si="1"/>
        <v/>
      </c>
      <c r="M17" s="199">
        <f t="shared" si="2"/>
        <v>0</v>
      </c>
      <c r="N17" s="200" t="str">
        <f t="shared" si="3"/>
        <v/>
      </c>
    </row>
    <row r="18" spans="1:14">
      <c r="A18" s="205"/>
      <c r="B18" s="206" t="s">
        <v>2785</v>
      </c>
      <c r="C18" s="198">
        <v>1</v>
      </c>
      <c r="D18" s="198" t="s">
        <v>2662</v>
      </c>
      <c r="E18" s="199">
        <v>3</v>
      </c>
      <c r="F18" s="198" t="s">
        <v>2785</v>
      </c>
      <c r="G18" s="199">
        <v>0</v>
      </c>
      <c r="H18" s="198"/>
      <c r="I18" s="199">
        <v>0</v>
      </c>
      <c r="J18" s="198"/>
      <c r="K18" s="199">
        <f t="shared" si="0"/>
        <v>0</v>
      </c>
      <c r="L18" s="198" t="str">
        <f t="shared" ref="L18:L33" si="4">+IF(K18=0,"",IF(K17=K18,L17,MID($D18,1,50)))</f>
        <v/>
      </c>
      <c r="M18" s="199">
        <f t="shared" si="2"/>
        <v>0</v>
      </c>
      <c r="N18" s="200" t="str">
        <f t="shared" si="3"/>
        <v/>
      </c>
    </row>
    <row r="19" spans="1:14">
      <c r="A19" s="196" t="s">
        <v>3241</v>
      </c>
      <c r="B19" s="197" t="s">
        <v>2787</v>
      </c>
      <c r="C19" s="198">
        <v>1</v>
      </c>
      <c r="D19" s="198" t="s">
        <v>2662</v>
      </c>
      <c r="E19" s="199">
        <v>3</v>
      </c>
      <c r="F19" s="198" t="s">
        <v>2785</v>
      </c>
      <c r="G19" s="199" t="s">
        <v>1501</v>
      </c>
      <c r="H19" s="198" t="s">
        <v>2787</v>
      </c>
      <c r="I19" s="199">
        <v>0</v>
      </c>
      <c r="J19" s="198"/>
      <c r="K19" s="199">
        <f t="shared" si="0"/>
        <v>0</v>
      </c>
      <c r="L19" s="198" t="str">
        <f t="shared" si="4"/>
        <v/>
      </c>
      <c r="M19" s="199">
        <f t="shared" si="2"/>
        <v>0</v>
      </c>
      <c r="N19" s="200" t="str">
        <f t="shared" si="3"/>
        <v/>
      </c>
    </row>
    <row r="20" spans="1:14">
      <c r="A20" s="196" t="s">
        <v>3242</v>
      </c>
      <c r="B20" s="197" t="s">
        <v>2668</v>
      </c>
      <c r="C20" s="198">
        <v>1</v>
      </c>
      <c r="D20" s="198" t="s">
        <v>2662</v>
      </c>
      <c r="E20" s="199">
        <v>3</v>
      </c>
      <c r="F20" s="198" t="s">
        <v>2785</v>
      </c>
      <c r="G20" s="199" t="s">
        <v>3224</v>
      </c>
      <c r="H20" s="198" t="s">
        <v>2668</v>
      </c>
      <c r="I20" s="199">
        <v>0</v>
      </c>
      <c r="J20" s="198"/>
      <c r="K20" s="199">
        <f t="shared" si="0"/>
        <v>0</v>
      </c>
      <c r="L20" s="198" t="str">
        <f t="shared" si="4"/>
        <v/>
      </c>
      <c r="M20" s="199">
        <f t="shared" si="2"/>
        <v>0</v>
      </c>
      <c r="N20" s="200" t="str">
        <f t="shared" si="3"/>
        <v/>
      </c>
    </row>
    <row r="21" spans="1:14">
      <c r="A21" s="196" t="s">
        <v>3243</v>
      </c>
      <c r="B21" s="197" t="s">
        <v>2670</v>
      </c>
      <c r="C21" s="198">
        <v>1</v>
      </c>
      <c r="D21" s="198" t="s">
        <v>2662</v>
      </c>
      <c r="E21" s="199">
        <v>3</v>
      </c>
      <c r="F21" s="198" t="s">
        <v>2785</v>
      </c>
      <c r="G21" s="199" t="s">
        <v>3226</v>
      </c>
      <c r="H21" s="198" t="s">
        <v>2670</v>
      </c>
      <c r="I21" s="199">
        <v>0</v>
      </c>
      <c r="J21" s="198"/>
      <c r="K21" s="199">
        <f t="shared" si="0"/>
        <v>0</v>
      </c>
      <c r="L21" s="198" t="str">
        <f t="shared" si="4"/>
        <v/>
      </c>
      <c r="M21" s="199">
        <f t="shared" si="2"/>
        <v>0</v>
      </c>
      <c r="N21" s="200" t="str">
        <f t="shared" si="3"/>
        <v/>
      </c>
    </row>
    <row r="22" spans="1:14">
      <c r="A22" s="196" t="s">
        <v>3244</v>
      </c>
      <c r="B22" s="197" t="s">
        <v>2678</v>
      </c>
      <c r="C22" s="198">
        <v>1</v>
      </c>
      <c r="D22" s="198" t="s">
        <v>2662</v>
      </c>
      <c r="E22" s="199">
        <v>4</v>
      </c>
      <c r="F22" s="198" t="s">
        <v>2678</v>
      </c>
      <c r="G22" s="199">
        <v>0</v>
      </c>
      <c r="H22" s="198"/>
      <c r="I22" s="199">
        <v>0</v>
      </c>
      <c r="J22" s="198"/>
      <c r="K22" s="199">
        <f t="shared" si="0"/>
        <v>0</v>
      </c>
      <c r="L22" s="198" t="str">
        <f t="shared" si="4"/>
        <v/>
      </c>
      <c r="M22" s="199">
        <f t="shared" si="2"/>
        <v>0</v>
      </c>
      <c r="N22" s="200" t="str">
        <f t="shared" si="3"/>
        <v/>
      </c>
    </row>
    <row r="23" spans="1:14">
      <c r="A23" s="205"/>
      <c r="B23" s="206" t="s">
        <v>2681</v>
      </c>
      <c r="C23" s="198">
        <v>1</v>
      </c>
      <c r="D23" s="198" t="s">
        <v>2662</v>
      </c>
      <c r="E23" s="199">
        <v>5</v>
      </c>
      <c r="F23" s="198" t="s">
        <v>2681</v>
      </c>
      <c r="G23" s="199">
        <v>0</v>
      </c>
      <c r="H23" s="198"/>
      <c r="I23" s="199">
        <v>0</v>
      </c>
      <c r="J23" s="198"/>
      <c r="K23" s="199">
        <f t="shared" si="0"/>
        <v>0</v>
      </c>
      <c r="L23" s="198" t="str">
        <f t="shared" si="4"/>
        <v/>
      </c>
      <c r="M23" s="199">
        <f t="shared" si="2"/>
        <v>0</v>
      </c>
      <c r="N23" s="200" t="str">
        <f t="shared" si="3"/>
        <v/>
      </c>
    </row>
    <row r="24" spans="1:14">
      <c r="A24" s="196" t="s">
        <v>3245</v>
      </c>
      <c r="B24" s="197" t="s">
        <v>3246</v>
      </c>
      <c r="C24" s="198">
        <v>1</v>
      </c>
      <c r="D24" s="198" t="s">
        <v>2662</v>
      </c>
      <c r="E24" s="199">
        <v>5</v>
      </c>
      <c r="F24" s="198" t="s">
        <v>2681</v>
      </c>
      <c r="G24" s="199" t="s">
        <v>1501</v>
      </c>
      <c r="H24" s="198" t="s">
        <v>3246</v>
      </c>
      <c r="I24" s="199">
        <v>0</v>
      </c>
      <c r="J24" s="198"/>
      <c r="K24" s="199">
        <f t="shared" si="0"/>
        <v>0</v>
      </c>
      <c r="L24" s="198" t="str">
        <f t="shared" si="4"/>
        <v/>
      </c>
      <c r="M24" s="199">
        <f t="shared" si="2"/>
        <v>0</v>
      </c>
      <c r="N24" s="200" t="str">
        <f t="shared" si="3"/>
        <v/>
      </c>
    </row>
    <row r="25" spans="1:14">
      <c r="A25" s="196" t="s">
        <v>3247</v>
      </c>
      <c r="B25" s="197" t="s">
        <v>2683</v>
      </c>
      <c r="C25" s="198">
        <v>1</v>
      </c>
      <c r="D25" s="198" t="s">
        <v>2662</v>
      </c>
      <c r="E25" s="199">
        <v>5</v>
      </c>
      <c r="F25" s="198" t="s">
        <v>2681</v>
      </c>
      <c r="G25" s="199" t="s">
        <v>3248</v>
      </c>
      <c r="H25" s="198" t="s">
        <v>2683</v>
      </c>
      <c r="I25" s="199">
        <v>0</v>
      </c>
      <c r="J25" s="198"/>
      <c r="K25" s="199">
        <f t="shared" si="0"/>
        <v>0</v>
      </c>
      <c r="L25" s="198" t="str">
        <f t="shared" si="4"/>
        <v/>
      </c>
      <c r="M25" s="199">
        <f t="shared" si="2"/>
        <v>0</v>
      </c>
      <c r="N25" s="200" t="str">
        <f t="shared" si="3"/>
        <v/>
      </c>
    </row>
    <row r="26" spans="1:14">
      <c r="A26" s="196" t="s">
        <v>3249</v>
      </c>
      <c r="B26" s="197" t="s">
        <v>2685</v>
      </c>
      <c r="C26" s="198">
        <v>1</v>
      </c>
      <c r="D26" s="198" t="s">
        <v>2662</v>
      </c>
      <c r="E26" s="199">
        <v>6</v>
      </c>
      <c r="F26" s="198" t="s">
        <v>2685</v>
      </c>
      <c r="G26" s="199">
        <v>0</v>
      </c>
      <c r="H26" s="198"/>
      <c r="I26" s="199">
        <v>0</v>
      </c>
      <c r="J26" s="198"/>
      <c r="K26" s="199">
        <f t="shared" si="0"/>
        <v>0</v>
      </c>
      <c r="L26" s="198" t="str">
        <f t="shared" si="4"/>
        <v/>
      </c>
      <c r="M26" s="199">
        <f t="shared" si="2"/>
        <v>0</v>
      </c>
      <c r="N26" s="200" t="str">
        <f t="shared" si="3"/>
        <v/>
      </c>
    </row>
    <row r="27" spans="1:14">
      <c r="A27" s="205"/>
      <c r="B27" s="206" t="s">
        <v>2856</v>
      </c>
      <c r="C27" s="198">
        <v>1</v>
      </c>
      <c r="D27" s="198" t="s">
        <v>2662</v>
      </c>
      <c r="E27" s="199">
        <v>7</v>
      </c>
      <c r="F27" s="198" t="s">
        <v>2856</v>
      </c>
      <c r="G27" s="199">
        <v>0</v>
      </c>
      <c r="H27" s="198"/>
      <c r="I27" s="199">
        <v>0</v>
      </c>
      <c r="J27" s="198"/>
      <c r="K27" s="199">
        <f t="shared" si="0"/>
        <v>0</v>
      </c>
      <c r="L27" s="198" t="str">
        <f t="shared" si="4"/>
        <v/>
      </c>
      <c r="M27" s="199">
        <f t="shared" si="2"/>
        <v>0</v>
      </c>
      <c r="N27" s="200" t="str">
        <f t="shared" si="3"/>
        <v/>
      </c>
    </row>
    <row r="28" spans="1:14">
      <c r="A28" s="196" t="s">
        <v>3250</v>
      </c>
      <c r="B28" s="197" t="s">
        <v>2948</v>
      </c>
      <c r="C28" s="198">
        <v>1</v>
      </c>
      <c r="D28" s="198" t="s">
        <v>2662</v>
      </c>
      <c r="E28" s="199">
        <v>7</v>
      </c>
      <c r="F28" s="198" t="s">
        <v>2856</v>
      </c>
      <c r="G28" s="199" t="s">
        <v>1501</v>
      </c>
      <c r="H28" s="198" t="s">
        <v>2948</v>
      </c>
      <c r="I28" s="199">
        <v>0</v>
      </c>
      <c r="J28" s="198"/>
      <c r="K28" s="199">
        <f t="shared" si="0"/>
        <v>0</v>
      </c>
      <c r="L28" s="198" t="str">
        <f t="shared" si="4"/>
        <v/>
      </c>
      <c r="M28" s="199">
        <f t="shared" si="2"/>
        <v>0</v>
      </c>
      <c r="N28" s="200" t="str">
        <f t="shared" si="3"/>
        <v/>
      </c>
    </row>
    <row r="29" spans="1:14">
      <c r="A29" s="196" t="s">
        <v>3251</v>
      </c>
      <c r="B29" s="197" t="s">
        <v>2949</v>
      </c>
      <c r="C29" s="198">
        <v>1</v>
      </c>
      <c r="D29" s="198" t="s">
        <v>2662</v>
      </c>
      <c r="E29" s="199">
        <v>7</v>
      </c>
      <c r="F29" s="198" t="s">
        <v>2856</v>
      </c>
      <c r="G29" s="199" t="s">
        <v>3224</v>
      </c>
      <c r="H29" s="198" t="s">
        <v>2949</v>
      </c>
      <c r="I29" s="199">
        <v>0</v>
      </c>
      <c r="J29" s="198"/>
      <c r="K29" s="199">
        <f t="shared" si="0"/>
        <v>0</v>
      </c>
      <c r="L29" s="198" t="str">
        <f t="shared" si="4"/>
        <v/>
      </c>
      <c r="M29" s="199">
        <f t="shared" si="2"/>
        <v>0</v>
      </c>
      <c r="N29" s="200" t="str">
        <f t="shared" si="3"/>
        <v/>
      </c>
    </row>
    <row r="30" spans="1:14">
      <c r="A30" s="196" t="s">
        <v>3252</v>
      </c>
      <c r="B30" s="197" t="s">
        <v>27</v>
      </c>
      <c r="C30" s="198">
        <v>1</v>
      </c>
      <c r="D30" s="198" t="s">
        <v>2662</v>
      </c>
      <c r="E30" s="199">
        <v>7</v>
      </c>
      <c r="F30" s="198" t="s">
        <v>2856</v>
      </c>
      <c r="G30" s="199" t="s">
        <v>3226</v>
      </c>
      <c r="H30" s="198" t="s">
        <v>27</v>
      </c>
      <c r="I30" s="199">
        <v>0</v>
      </c>
      <c r="J30" s="198"/>
      <c r="K30" s="199">
        <f t="shared" si="0"/>
        <v>0</v>
      </c>
      <c r="L30" s="198" t="str">
        <f t="shared" si="4"/>
        <v/>
      </c>
      <c r="M30" s="199">
        <f t="shared" si="2"/>
        <v>0</v>
      </c>
      <c r="N30" s="200" t="str">
        <f t="shared" si="3"/>
        <v/>
      </c>
    </row>
    <row r="31" spans="1:14">
      <c r="A31" s="196" t="s">
        <v>3253</v>
      </c>
      <c r="B31" s="197" t="s">
        <v>2924</v>
      </c>
      <c r="C31" s="198">
        <v>1</v>
      </c>
      <c r="D31" s="198" t="s">
        <v>2662</v>
      </c>
      <c r="E31" s="199">
        <v>7</v>
      </c>
      <c r="F31" s="198" t="s">
        <v>2856</v>
      </c>
      <c r="G31" s="199" t="s">
        <v>3228</v>
      </c>
      <c r="H31" s="198" t="s">
        <v>2924</v>
      </c>
      <c r="I31" s="199">
        <v>0</v>
      </c>
      <c r="J31" s="198"/>
      <c r="K31" s="199">
        <f t="shared" si="0"/>
        <v>0</v>
      </c>
      <c r="L31" s="198" t="str">
        <f t="shared" si="4"/>
        <v/>
      </c>
      <c r="M31" s="199">
        <f t="shared" si="2"/>
        <v>0</v>
      </c>
      <c r="N31" s="200" t="str">
        <f t="shared" si="3"/>
        <v/>
      </c>
    </row>
    <row r="32" spans="1:14">
      <c r="A32" s="196" t="s">
        <v>3254</v>
      </c>
      <c r="B32" s="197" t="s">
        <v>2950</v>
      </c>
      <c r="C32" s="198">
        <v>1</v>
      </c>
      <c r="D32" s="198" t="s">
        <v>2662</v>
      </c>
      <c r="E32" s="199">
        <v>7</v>
      </c>
      <c r="F32" s="198" t="s">
        <v>2856</v>
      </c>
      <c r="G32" s="199" t="s">
        <v>3230</v>
      </c>
      <c r="H32" s="198" t="s">
        <v>2950</v>
      </c>
      <c r="I32" s="199">
        <v>0</v>
      </c>
      <c r="J32" s="198"/>
      <c r="K32" s="199">
        <f t="shared" si="0"/>
        <v>0</v>
      </c>
      <c r="L32" s="198" t="str">
        <f t="shared" si="4"/>
        <v/>
      </c>
      <c r="M32" s="199">
        <f t="shared" si="2"/>
        <v>0</v>
      </c>
      <c r="N32" s="200" t="str">
        <f t="shared" si="3"/>
        <v/>
      </c>
    </row>
    <row r="33" spans="1:14">
      <c r="A33" s="196" t="s">
        <v>3255</v>
      </c>
      <c r="B33" s="197" t="s">
        <v>31</v>
      </c>
      <c r="C33" s="198">
        <v>1</v>
      </c>
      <c r="D33" s="198" t="s">
        <v>2662</v>
      </c>
      <c r="E33" s="199">
        <v>7</v>
      </c>
      <c r="F33" s="198" t="s">
        <v>2856</v>
      </c>
      <c r="G33" s="199" t="s">
        <v>3232</v>
      </c>
      <c r="H33" s="198" t="s">
        <v>31</v>
      </c>
      <c r="I33" s="199">
        <v>0</v>
      </c>
      <c r="J33" s="198"/>
      <c r="K33" s="199">
        <f t="shared" si="0"/>
        <v>0</v>
      </c>
      <c r="L33" s="198" t="str">
        <f t="shared" si="4"/>
        <v/>
      </c>
      <c r="M33" s="199">
        <f t="shared" si="2"/>
        <v>0</v>
      </c>
      <c r="N33" s="200" t="str">
        <f t="shared" si="3"/>
        <v/>
      </c>
    </row>
    <row r="34" spans="1:14">
      <c r="A34" s="204" t="s">
        <v>3256</v>
      </c>
      <c r="B34" s="206" t="s">
        <v>2687</v>
      </c>
      <c r="C34" s="198">
        <v>2</v>
      </c>
      <c r="D34" s="198" t="s">
        <v>2687</v>
      </c>
      <c r="E34" s="199">
        <v>0</v>
      </c>
      <c r="F34" s="198"/>
      <c r="G34" s="199">
        <v>0</v>
      </c>
      <c r="H34" s="198"/>
      <c r="I34" s="199">
        <v>0</v>
      </c>
      <c r="J34" s="198"/>
      <c r="K34" s="199">
        <f t="shared" si="0"/>
        <v>0</v>
      </c>
      <c r="L34" s="198" t="str">
        <f t="shared" ref="L34:L49" si="5">+IF(K34=0,"",IF(K33=K34,L33,MID($D34,1,50)))</f>
        <v/>
      </c>
      <c r="M34" s="199">
        <f t="shared" si="2"/>
        <v>0</v>
      </c>
      <c r="N34" s="200" t="str">
        <f t="shared" si="3"/>
        <v/>
      </c>
    </row>
    <row r="35" spans="1:14">
      <c r="A35" s="204"/>
      <c r="B35" s="206" t="s">
        <v>2951</v>
      </c>
      <c r="C35" s="198">
        <v>2</v>
      </c>
      <c r="D35" s="198" t="s">
        <v>2687</v>
      </c>
      <c r="E35" s="199">
        <v>1</v>
      </c>
      <c r="F35" s="198" t="s">
        <v>2951</v>
      </c>
      <c r="G35" s="199">
        <v>0</v>
      </c>
      <c r="H35" s="198"/>
      <c r="I35" s="199">
        <v>0</v>
      </c>
      <c r="J35" s="198"/>
      <c r="K35" s="199">
        <f t="shared" si="0"/>
        <v>0</v>
      </c>
      <c r="L35" s="198" t="str">
        <f t="shared" si="5"/>
        <v/>
      </c>
      <c r="M35" s="199">
        <f t="shared" si="2"/>
        <v>0</v>
      </c>
      <c r="N35" s="200" t="str">
        <f t="shared" si="3"/>
        <v/>
      </c>
    </row>
    <row r="36" spans="1:14">
      <c r="A36" s="196" t="s">
        <v>3257</v>
      </c>
      <c r="B36" s="197" t="s">
        <v>2952</v>
      </c>
      <c r="C36" s="198">
        <v>2</v>
      </c>
      <c r="D36" s="198" t="s">
        <v>2687</v>
      </c>
      <c r="E36" s="199">
        <v>1</v>
      </c>
      <c r="F36" s="198" t="s">
        <v>2951</v>
      </c>
      <c r="G36" s="199" t="s">
        <v>1501</v>
      </c>
      <c r="H36" s="198" t="s">
        <v>2952</v>
      </c>
      <c r="I36" s="199">
        <v>0</v>
      </c>
      <c r="J36" s="198"/>
      <c r="K36" s="199">
        <f t="shared" si="0"/>
        <v>0</v>
      </c>
      <c r="L36" s="198" t="str">
        <f t="shared" si="5"/>
        <v/>
      </c>
      <c r="M36" s="199">
        <f t="shared" si="2"/>
        <v>0</v>
      </c>
      <c r="N36" s="200" t="str">
        <f t="shared" si="3"/>
        <v/>
      </c>
    </row>
    <row r="37" spans="1:14">
      <c r="A37" s="196" t="s">
        <v>3258</v>
      </c>
      <c r="B37" s="197" t="s">
        <v>2953</v>
      </c>
      <c r="C37" s="198">
        <v>2</v>
      </c>
      <c r="D37" s="198" t="s">
        <v>2687</v>
      </c>
      <c r="E37" s="199">
        <v>1</v>
      </c>
      <c r="F37" s="198" t="s">
        <v>2951</v>
      </c>
      <c r="G37" s="199" t="s">
        <v>3224</v>
      </c>
      <c r="H37" s="198" t="s">
        <v>2953</v>
      </c>
      <c r="I37" s="199">
        <v>0</v>
      </c>
      <c r="J37" s="198"/>
      <c r="K37" s="199">
        <f t="shared" si="0"/>
        <v>0</v>
      </c>
      <c r="L37" s="198" t="str">
        <f t="shared" si="5"/>
        <v/>
      </c>
      <c r="M37" s="199">
        <f t="shared" si="2"/>
        <v>0</v>
      </c>
      <c r="N37" s="200" t="str">
        <f t="shared" si="3"/>
        <v/>
      </c>
    </row>
    <row r="38" spans="1:14">
      <c r="A38" s="196" t="s">
        <v>3259</v>
      </c>
      <c r="B38" s="197" t="s">
        <v>2954</v>
      </c>
      <c r="C38" s="198">
        <v>2</v>
      </c>
      <c r="D38" s="198" t="s">
        <v>2687</v>
      </c>
      <c r="E38" s="199">
        <v>1</v>
      </c>
      <c r="F38" s="198" t="s">
        <v>2951</v>
      </c>
      <c r="G38" s="199" t="s">
        <v>3226</v>
      </c>
      <c r="H38" s="198" t="s">
        <v>2954</v>
      </c>
      <c r="I38" s="199">
        <v>0</v>
      </c>
      <c r="J38" s="198"/>
      <c r="K38" s="199">
        <f t="shared" si="0"/>
        <v>0</v>
      </c>
      <c r="L38" s="198" t="str">
        <f t="shared" si="5"/>
        <v/>
      </c>
      <c r="M38" s="199">
        <f t="shared" si="2"/>
        <v>0</v>
      </c>
      <c r="N38" s="200" t="str">
        <f t="shared" si="3"/>
        <v/>
      </c>
    </row>
    <row r="39" spans="1:14">
      <c r="A39" s="196" t="s">
        <v>3260</v>
      </c>
      <c r="B39" s="197" t="s">
        <v>2955</v>
      </c>
      <c r="C39" s="198">
        <v>2</v>
      </c>
      <c r="D39" s="198" t="s">
        <v>2687</v>
      </c>
      <c r="E39" s="199">
        <v>1</v>
      </c>
      <c r="F39" s="198" t="s">
        <v>2951</v>
      </c>
      <c r="G39" s="199" t="s">
        <v>3228</v>
      </c>
      <c r="H39" s="198" t="s">
        <v>2955</v>
      </c>
      <c r="I39" s="199">
        <v>0</v>
      </c>
      <c r="J39" s="198"/>
      <c r="K39" s="199">
        <f t="shared" si="0"/>
        <v>0</v>
      </c>
      <c r="L39" s="198" t="str">
        <f t="shared" si="5"/>
        <v/>
      </c>
      <c r="M39" s="199">
        <f t="shared" si="2"/>
        <v>0</v>
      </c>
      <c r="N39" s="200" t="str">
        <f t="shared" si="3"/>
        <v/>
      </c>
    </row>
    <row r="40" spans="1:14">
      <c r="A40" s="196" t="s">
        <v>3261</v>
      </c>
      <c r="B40" s="197" t="s">
        <v>2956</v>
      </c>
      <c r="C40" s="198">
        <v>2</v>
      </c>
      <c r="D40" s="198" t="s">
        <v>2687</v>
      </c>
      <c r="E40" s="199">
        <v>1</v>
      </c>
      <c r="F40" s="198" t="s">
        <v>2951</v>
      </c>
      <c r="G40" s="199" t="s">
        <v>3230</v>
      </c>
      <c r="H40" s="198" t="s">
        <v>2956</v>
      </c>
      <c r="I40" s="199">
        <v>0</v>
      </c>
      <c r="J40" s="198"/>
      <c r="K40" s="199">
        <f t="shared" si="0"/>
        <v>0</v>
      </c>
      <c r="L40" s="198" t="str">
        <f t="shared" si="5"/>
        <v/>
      </c>
      <c r="M40" s="199">
        <f t="shared" si="2"/>
        <v>0</v>
      </c>
      <c r="N40" s="200" t="str">
        <f t="shared" si="3"/>
        <v/>
      </c>
    </row>
    <row r="41" spans="1:14">
      <c r="A41" s="196" t="s">
        <v>3262</v>
      </c>
      <c r="B41" s="197" t="s">
        <v>2957</v>
      </c>
      <c r="C41" s="198">
        <v>2</v>
      </c>
      <c r="D41" s="198" t="s">
        <v>2687</v>
      </c>
      <c r="E41" s="199">
        <v>1</v>
      </c>
      <c r="F41" s="198" t="s">
        <v>2951</v>
      </c>
      <c r="G41" s="199" t="s">
        <v>3248</v>
      </c>
      <c r="H41" s="198" t="s">
        <v>2957</v>
      </c>
      <c r="I41" s="199">
        <v>0</v>
      </c>
      <c r="J41" s="198"/>
      <c r="K41" s="199">
        <f t="shared" si="0"/>
        <v>0</v>
      </c>
      <c r="L41" s="198" t="str">
        <f t="shared" si="5"/>
        <v/>
      </c>
      <c r="M41" s="199">
        <f t="shared" si="2"/>
        <v>0</v>
      </c>
      <c r="N41" s="200" t="str">
        <f t="shared" si="3"/>
        <v/>
      </c>
    </row>
    <row r="42" spans="1:14">
      <c r="A42" s="204"/>
      <c r="B42" s="206" t="s">
        <v>2958</v>
      </c>
      <c r="C42" s="198">
        <v>2</v>
      </c>
      <c r="D42" s="198" t="s">
        <v>2687</v>
      </c>
      <c r="E42" s="199">
        <v>2</v>
      </c>
      <c r="F42" s="198" t="s">
        <v>2958</v>
      </c>
      <c r="G42" s="199">
        <v>0</v>
      </c>
      <c r="H42" s="198"/>
      <c r="I42" s="199">
        <v>0</v>
      </c>
      <c r="J42" s="198"/>
      <c r="K42" s="199">
        <f t="shared" si="0"/>
        <v>0</v>
      </c>
      <c r="L42" s="198" t="str">
        <f t="shared" si="5"/>
        <v/>
      </c>
      <c r="M42" s="199">
        <f t="shared" si="2"/>
        <v>0</v>
      </c>
      <c r="N42" s="200" t="str">
        <f t="shared" si="3"/>
        <v/>
      </c>
    </row>
    <row r="43" spans="1:14">
      <c r="A43" s="196" t="s">
        <v>3263</v>
      </c>
      <c r="B43" s="197" t="s">
        <v>2959</v>
      </c>
      <c r="C43" s="198">
        <v>2</v>
      </c>
      <c r="D43" s="198" t="s">
        <v>2687</v>
      </c>
      <c r="E43" s="199">
        <v>2</v>
      </c>
      <c r="F43" s="198" t="s">
        <v>2958</v>
      </c>
      <c r="G43" s="199" t="s">
        <v>1501</v>
      </c>
      <c r="H43" s="198" t="s">
        <v>2959</v>
      </c>
      <c r="I43" s="199">
        <v>0</v>
      </c>
      <c r="J43" s="198"/>
      <c r="K43" s="199">
        <f t="shared" si="0"/>
        <v>0</v>
      </c>
      <c r="L43" s="198" t="str">
        <f t="shared" si="5"/>
        <v/>
      </c>
      <c r="M43" s="199">
        <f t="shared" si="2"/>
        <v>0</v>
      </c>
      <c r="N43" s="200" t="str">
        <f t="shared" si="3"/>
        <v/>
      </c>
    </row>
    <row r="44" spans="1:14">
      <c r="A44" s="196" t="s">
        <v>3264</v>
      </c>
      <c r="B44" s="197" t="s">
        <v>2960</v>
      </c>
      <c r="C44" s="198">
        <v>2</v>
      </c>
      <c r="D44" s="198" t="s">
        <v>2687</v>
      </c>
      <c r="E44" s="199">
        <v>2</v>
      </c>
      <c r="F44" s="198" t="s">
        <v>2958</v>
      </c>
      <c r="G44" s="199" t="s">
        <v>3224</v>
      </c>
      <c r="H44" s="198" t="s">
        <v>2960</v>
      </c>
      <c r="I44" s="199">
        <v>0</v>
      </c>
      <c r="J44" s="198"/>
      <c r="K44" s="199">
        <f t="shared" si="0"/>
        <v>0</v>
      </c>
      <c r="L44" s="198" t="str">
        <f t="shared" si="5"/>
        <v/>
      </c>
      <c r="M44" s="199">
        <f t="shared" si="2"/>
        <v>0</v>
      </c>
      <c r="N44" s="200" t="str">
        <f t="shared" si="3"/>
        <v/>
      </c>
    </row>
    <row r="45" spans="1:14">
      <c r="A45" s="196" t="s">
        <v>3265</v>
      </c>
      <c r="B45" s="197" t="s">
        <v>2961</v>
      </c>
      <c r="C45" s="198">
        <v>2</v>
      </c>
      <c r="D45" s="198" t="s">
        <v>2687</v>
      </c>
      <c r="E45" s="199">
        <v>2</v>
      </c>
      <c r="F45" s="198" t="s">
        <v>2958</v>
      </c>
      <c r="G45" s="199" t="s">
        <v>3226</v>
      </c>
      <c r="H45" s="198" t="s">
        <v>2961</v>
      </c>
      <c r="I45" s="199">
        <v>0</v>
      </c>
      <c r="J45" s="198"/>
      <c r="K45" s="199">
        <f t="shared" si="0"/>
        <v>0</v>
      </c>
      <c r="L45" s="198" t="str">
        <f t="shared" si="5"/>
        <v/>
      </c>
      <c r="M45" s="199">
        <f t="shared" si="2"/>
        <v>0</v>
      </c>
      <c r="N45" s="200" t="str">
        <f t="shared" si="3"/>
        <v/>
      </c>
    </row>
    <row r="46" spans="1:14">
      <c r="A46" s="196" t="s">
        <v>3266</v>
      </c>
      <c r="B46" s="197" t="s">
        <v>2957</v>
      </c>
      <c r="C46" s="198">
        <v>2</v>
      </c>
      <c r="D46" s="198" t="s">
        <v>2687</v>
      </c>
      <c r="E46" s="199">
        <v>2</v>
      </c>
      <c r="F46" s="198" t="s">
        <v>2958</v>
      </c>
      <c r="G46" s="199" t="s">
        <v>3248</v>
      </c>
      <c r="H46" s="198" t="s">
        <v>2957</v>
      </c>
      <c r="I46" s="199">
        <v>0</v>
      </c>
      <c r="J46" s="198"/>
      <c r="K46" s="199">
        <f t="shared" si="0"/>
        <v>0</v>
      </c>
      <c r="L46" s="198" t="str">
        <f t="shared" si="5"/>
        <v/>
      </c>
      <c r="M46" s="199">
        <f t="shared" si="2"/>
        <v>0</v>
      </c>
      <c r="N46" s="200" t="str">
        <f t="shared" si="3"/>
        <v/>
      </c>
    </row>
    <row r="47" spans="1:14">
      <c r="A47" s="204"/>
      <c r="B47" s="206" t="s">
        <v>2962</v>
      </c>
      <c r="C47" s="198">
        <v>2</v>
      </c>
      <c r="D47" s="198" t="s">
        <v>2687</v>
      </c>
      <c r="E47" s="199">
        <v>3</v>
      </c>
      <c r="F47" s="198" t="s">
        <v>2962</v>
      </c>
      <c r="G47" s="199">
        <v>0</v>
      </c>
      <c r="H47" s="198"/>
      <c r="I47" s="199">
        <v>0</v>
      </c>
      <c r="J47" s="198"/>
      <c r="K47" s="199">
        <f t="shared" si="0"/>
        <v>0</v>
      </c>
      <c r="L47" s="198" t="str">
        <f t="shared" si="5"/>
        <v/>
      </c>
      <c r="M47" s="199">
        <f t="shared" si="2"/>
        <v>0</v>
      </c>
      <c r="N47" s="200" t="str">
        <f t="shared" si="3"/>
        <v/>
      </c>
    </row>
    <row r="48" spans="1:14">
      <c r="A48" s="196" t="s">
        <v>3267</v>
      </c>
      <c r="B48" s="197" t="s">
        <v>2963</v>
      </c>
      <c r="C48" s="198">
        <v>2</v>
      </c>
      <c r="D48" s="198" t="s">
        <v>2687</v>
      </c>
      <c r="E48" s="199">
        <v>3</v>
      </c>
      <c r="F48" s="198" t="s">
        <v>2962</v>
      </c>
      <c r="G48" s="199" t="s">
        <v>1501</v>
      </c>
      <c r="H48" s="198" t="s">
        <v>2963</v>
      </c>
      <c r="I48" s="199">
        <v>0</v>
      </c>
      <c r="J48" s="198"/>
      <c r="K48" s="199">
        <f t="shared" si="0"/>
        <v>0</v>
      </c>
      <c r="L48" s="198" t="str">
        <f t="shared" si="5"/>
        <v/>
      </c>
      <c r="M48" s="199">
        <f t="shared" si="2"/>
        <v>0</v>
      </c>
      <c r="N48" s="200" t="str">
        <f t="shared" si="3"/>
        <v/>
      </c>
    </row>
    <row r="49" spans="1:14">
      <c r="A49" s="196" t="s">
        <v>3268</v>
      </c>
      <c r="B49" s="197" t="s">
        <v>2964</v>
      </c>
      <c r="C49" s="198">
        <v>2</v>
      </c>
      <c r="D49" s="198" t="s">
        <v>2687</v>
      </c>
      <c r="E49" s="199">
        <v>3</v>
      </c>
      <c r="F49" s="198" t="s">
        <v>2962</v>
      </c>
      <c r="G49" s="199" t="s">
        <v>3224</v>
      </c>
      <c r="H49" s="198" t="s">
        <v>2964</v>
      </c>
      <c r="I49" s="199">
        <v>0</v>
      </c>
      <c r="J49" s="198"/>
      <c r="K49" s="199">
        <f t="shared" si="0"/>
        <v>0</v>
      </c>
      <c r="L49" s="198" t="str">
        <f t="shared" si="5"/>
        <v/>
      </c>
      <c r="M49" s="199">
        <f t="shared" si="2"/>
        <v>0</v>
      </c>
      <c r="N49" s="200" t="str">
        <f t="shared" si="3"/>
        <v/>
      </c>
    </row>
    <row r="50" spans="1:14">
      <c r="A50" s="196" t="s">
        <v>3269</v>
      </c>
      <c r="B50" s="197" t="s">
        <v>2965</v>
      </c>
      <c r="C50" s="198">
        <v>2</v>
      </c>
      <c r="D50" s="198" t="s">
        <v>2687</v>
      </c>
      <c r="E50" s="199">
        <v>3</v>
      </c>
      <c r="F50" s="198" t="s">
        <v>2962</v>
      </c>
      <c r="G50" s="199" t="s">
        <v>3226</v>
      </c>
      <c r="H50" s="198" t="s">
        <v>2965</v>
      </c>
      <c r="I50" s="199">
        <v>0</v>
      </c>
      <c r="J50" s="198"/>
      <c r="K50" s="199">
        <f t="shared" si="0"/>
        <v>0</v>
      </c>
      <c r="L50" s="198" t="str">
        <f t="shared" ref="L50:L65" si="6">+IF(K50=0,"",IF(K49=K50,L49,MID($D50,1,50)))</f>
        <v/>
      </c>
      <c r="M50" s="199">
        <f t="shared" si="2"/>
        <v>0</v>
      </c>
      <c r="N50" s="200" t="str">
        <f t="shared" si="3"/>
        <v/>
      </c>
    </row>
    <row r="51" spans="1:14">
      <c r="A51" s="196" t="s">
        <v>3270</v>
      </c>
      <c r="B51" s="197" t="s">
        <v>2966</v>
      </c>
      <c r="C51" s="198">
        <v>2</v>
      </c>
      <c r="D51" s="198" t="s">
        <v>2687</v>
      </c>
      <c r="E51" s="199">
        <v>3</v>
      </c>
      <c r="F51" s="198" t="s">
        <v>2962</v>
      </c>
      <c r="G51" s="199" t="s">
        <v>3228</v>
      </c>
      <c r="H51" s="198" t="s">
        <v>2966</v>
      </c>
      <c r="I51" s="199">
        <v>0</v>
      </c>
      <c r="J51" s="198"/>
      <c r="K51" s="199">
        <f t="shared" si="0"/>
        <v>0</v>
      </c>
      <c r="L51" s="198" t="str">
        <f t="shared" si="6"/>
        <v/>
      </c>
      <c r="M51" s="199">
        <f t="shared" si="2"/>
        <v>0</v>
      </c>
      <c r="N51" s="200" t="str">
        <f t="shared" si="3"/>
        <v/>
      </c>
    </row>
    <row r="52" spans="1:14">
      <c r="A52" s="196" t="s">
        <v>3271</v>
      </c>
      <c r="B52" s="197" t="s">
        <v>2967</v>
      </c>
      <c r="C52" s="198">
        <v>2</v>
      </c>
      <c r="D52" s="198" t="s">
        <v>2687</v>
      </c>
      <c r="E52" s="199">
        <v>3</v>
      </c>
      <c r="F52" s="198" t="s">
        <v>2962</v>
      </c>
      <c r="G52" s="199" t="s">
        <v>3230</v>
      </c>
      <c r="H52" s="198" t="s">
        <v>2967</v>
      </c>
      <c r="I52" s="199">
        <v>0</v>
      </c>
      <c r="J52" s="198"/>
      <c r="K52" s="199">
        <f t="shared" si="0"/>
        <v>0</v>
      </c>
      <c r="L52" s="198" t="str">
        <f t="shared" si="6"/>
        <v/>
      </c>
      <c r="M52" s="199">
        <f t="shared" si="2"/>
        <v>0</v>
      </c>
      <c r="N52" s="200" t="str">
        <f t="shared" si="3"/>
        <v/>
      </c>
    </row>
    <row r="53" spans="1:14">
      <c r="A53" s="196" t="s">
        <v>3272</v>
      </c>
      <c r="B53" s="197" t="s">
        <v>2968</v>
      </c>
      <c r="C53" s="198">
        <v>2</v>
      </c>
      <c r="D53" s="198" t="s">
        <v>2687</v>
      </c>
      <c r="E53" s="199">
        <v>3</v>
      </c>
      <c r="F53" s="198" t="s">
        <v>2962</v>
      </c>
      <c r="G53" s="199" t="s">
        <v>3232</v>
      </c>
      <c r="H53" s="198" t="s">
        <v>2968</v>
      </c>
      <c r="I53" s="199">
        <v>0</v>
      </c>
      <c r="J53" s="198"/>
      <c r="K53" s="199">
        <f t="shared" si="0"/>
        <v>0</v>
      </c>
      <c r="L53" s="198" t="str">
        <f t="shared" si="6"/>
        <v/>
      </c>
      <c r="M53" s="199">
        <f t="shared" si="2"/>
        <v>0</v>
      </c>
      <c r="N53" s="200" t="str">
        <f t="shared" si="3"/>
        <v/>
      </c>
    </row>
    <row r="54" spans="1:14">
      <c r="A54" s="196" t="s">
        <v>3273</v>
      </c>
      <c r="B54" s="197" t="s">
        <v>2969</v>
      </c>
      <c r="C54" s="198">
        <v>2</v>
      </c>
      <c r="D54" s="198" t="s">
        <v>2687</v>
      </c>
      <c r="E54" s="199">
        <v>3</v>
      </c>
      <c r="F54" s="198" t="s">
        <v>2962</v>
      </c>
      <c r="G54" s="199" t="s">
        <v>3234</v>
      </c>
      <c r="H54" s="198" t="s">
        <v>2969</v>
      </c>
      <c r="I54" s="199">
        <v>0</v>
      </c>
      <c r="J54" s="198"/>
      <c r="K54" s="199">
        <f t="shared" si="0"/>
        <v>0</v>
      </c>
      <c r="L54" s="198" t="str">
        <f t="shared" si="6"/>
        <v/>
      </c>
      <c r="M54" s="199">
        <f t="shared" si="2"/>
        <v>0</v>
      </c>
      <c r="N54" s="200" t="str">
        <f t="shared" si="3"/>
        <v/>
      </c>
    </row>
    <row r="55" spans="1:14">
      <c r="A55" s="196" t="s">
        <v>3274</v>
      </c>
      <c r="B55" s="197" t="s">
        <v>2957</v>
      </c>
      <c r="C55" s="198">
        <v>2</v>
      </c>
      <c r="D55" s="198" t="s">
        <v>2687</v>
      </c>
      <c r="E55" s="199">
        <v>3</v>
      </c>
      <c r="F55" s="198" t="s">
        <v>2962</v>
      </c>
      <c r="G55" s="199" t="s">
        <v>3248</v>
      </c>
      <c r="H55" s="198" t="s">
        <v>2957</v>
      </c>
      <c r="I55" s="199">
        <v>0</v>
      </c>
      <c r="J55" s="198"/>
      <c r="K55" s="199">
        <f t="shared" si="0"/>
        <v>0</v>
      </c>
      <c r="L55" s="198" t="str">
        <f t="shared" si="6"/>
        <v/>
      </c>
      <c r="M55" s="199">
        <f t="shared" si="2"/>
        <v>0</v>
      </c>
      <c r="N55" s="200" t="str">
        <f t="shared" si="3"/>
        <v/>
      </c>
    </row>
    <row r="56" spans="1:14">
      <c r="A56" s="204"/>
      <c r="B56" s="206" t="s">
        <v>2970</v>
      </c>
      <c r="C56" s="198">
        <v>2</v>
      </c>
      <c r="D56" s="198" t="s">
        <v>2687</v>
      </c>
      <c r="E56" s="199">
        <v>4</v>
      </c>
      <c r="F56" s="198" t="s">
        <v>2970</v>
      </c>
      <c r="G56" s="199">
        <v>0</v>
      </c>
      <c r="H56" s="198"/>
      <c r="I56" s="199">
        <v>0</v>
      </c>
      <c r="J56" s="198"/>
      <c r="K56" s="199">
        <f t="shared" si="0"/>
        <v>0</v>
      </c>
      <c r="L56" s="198" t="str">
        <f t="shared" si="6"/>
        <v/>
      </c>
      <c r="M56" s="199">
        <f t="shared" si="2"/>
        <v>0</v>
      </c>
      <c r="N56" s="200" t="str">
        <f t="shared" si="3"/>
        <v/>
      </c>
    </row>
    <row r="57" spans="1:14">
      <c r="A57" s="196" t="s">
        <v>3275</v>
      </c>
      <c r="B57" s="197" t="s">
        <v>2971</v>
      </c>
      <c r="C57" s="198">
        <v>2</v>
      </c>
      <c r="D57" s="198" t="s">
        <v>2687</v>
      </c>
      <c r="E57" s="199">
        <v>4</v>
      </c>
      <c r="F57" s="198" t="s">
        <v>2970</v>
      </c>
      <c r="G57" s="199" t="s">
        <v>1501</v>
      </c>
      <c r="H57" s="198" t="s">
        <v>2971</v>
      </c>
      <c r="I57" s="199">
        <v>0</v>
      </c>
      <c r="J57" s="198"/>
      <c r="K57" s="199">
        <f t="shared" si="0"/>
        <v>0</v>
      </c>
      <c r="L57" s="198" t="str">
        <f t="shared" si="6"/>
        <v/>
      </c>
      <c r="M57" s="199">
        <f t="shared" si="2"/>
        <v>0</v>
      </c>
      <c r="N57" s="200" t="str">
        <f t="shared" si="3"/>
        <v/>
      </c>
    </row>
    <row r="58" spans="1:14">
      <c r="A58" s="196" t="s">
        <v>3276</v>
      </c>
      <c r="B58" s="197" t="s">
        <v>2972</v>
      </c>
      <c r="C58" s="198">
        <v>2</v>
      </c>
      <c r="D58" s="198" t="s">
        <v>2687</v>
      </c>
      <c r="E58" s="199">
        <v>4</v>
      </c>
      <c r="F58" s="198" t="s">
        <v>2970</v>
      </c>
      <c r="G58" s="199" t="s">
        <v>3224</v>
      </c>
      <c r="H58" s="198" t="s">
        <v>2972</v>
      </c>
      <c r="I58" s="199">
        <v>0</v>
      </c>
      <c r="J58" s="198"/>
      <c r="K58" s="199">
        <f t="shared" si="0"/>
        <v>0</v>
      </c>
      <c r="L58" s="198" t="str">
        <f t="shared" si="6"/>
        <v/>
      </c>
      <c r="M58" s="199">
        <f t="shared" si="2"/>
        <v>0</v>
      </c>
      <c r="N58" s="200" t="str">
        <f t="shared" si="3"/>
        <v/>
      </c>
    </row>
    <row r="59" spans="1:14">
      <c r="A59" s="196" t="s">
        <v>3277</v>
      </c>
      <c r="B59" s="197" t="s">
        <v>2973</v>
      </c>
      <c r="C59" s="198">
        <v>2</v>
      </c>
      <c r="D59" s="198" t="s">
        <v>2687</v>
      </c>
      <c r="E59" s="199">
        <v>4</v>
      </c>
      <c r="F59" s="198" t="s">
        <v>2970</v>
      </c>
      <c r="G59" s="199" t="s">
        <v>3226</v>
      </c>
      <c r="H59" s="198" t="s">
        <v>2973</v>
      </c>
      <c r="I59" s="199">
        <v>0</v>
      </c>
      <c r="J59" s="198"/>
      <c r="K59" s="199">
        <f t="shared" si="0"/>
        <v>0</v>
      </c>
      <c r="L59" s="198" t="str">
        <f t="shared" si="6"/>
        <v/>
      </c>
      <c r="M59" s="199">
        <f t="shared" si="2"/>
        <v>0</v>
      </c>
      <c r="N59" s="200" t="str">
        <f t="shared" si="3"/>
        <v/>
      </c>
    </row>
    <row r="60" spans="1:14">
      <c r="A60" s="196" t="s">
        <v>3278</v>
      </c>
      <c r="B60" s="197" t="s">
        <v>2974</v>
      </c>
      <c r="C60" s="198">
        <v>2</v>
      </c>
      <c r="D60" s="198" t="s">
        <v>2687</v>
      </c>
      <c r="E60" s="199">
        <v>4</v>
      </c>
      <c r="F60" s="198" t="s">
        <v>2970</v>
      </c>
      <c r="G60" s="199" t="s">
        <v>3228</v>
      </c>
      <c r="H60" s="198" t="s">
        <v>2974</v>
      </c>
      <c r="I60" s="199">
        <v>0</v>
      </c>
      <c r="J60" s="198"/>
      <c r="K60" s="199">
        <f t="shared" si="0"/>
        <v>0</v>
      </c>
      <c r="L60" s="198" t="str">
        <f t="shared" si="6"/>
        <v/>
      </c>
      <c r="M60" s="199">
        <f t="shared" si="2"/>
        <v>0</v>
      </c>
      <c r="N60" s="200" t="str">
        <f t="shared" si="3"/>
        <v/>
      </c>
    </row>
    <row r="61" spans="1:14">
      <c r="A61" s="196" t="s">
        <v>3279</v>
      </c>
      <c r="B61" s="197" t="s">
        <v>2957</v>
      </c>
      <c r="C61" s="198">
        <v>2</v>
      </c>
      <c r="D61" s="198" t="s">
        <v>2687</v>
      </c>
      <c r="E61" s="199">
        <v>4</v>
      </c>
      <c r="F61" s="198" t="s">
        <v>2970</v>
      </c>
      <c r="G61" s="199" t="s">
        <v>3248</v>
      </c>
      <c r="H61" s="198" t="s">
        <v>2957</v>
      </c>
      <c r="I61" s="199">
        <v>0</v>
      </c>
      <c r="J61" s="198"/>
      <c r="K61" s="199">
        <f t="shared" si="0"/>
        <v>0</v>
      </c>
      <c r="L61" s="198" t="str">
        <f t="shared" si="6"/>
        <v/>
      </c>
      <c r="M61" s="199">
        <f t="shared" si="2"/>
        <v>0</v>
      </c>
      <c r="N61" s="200" t="str">
        <f t="shared" si="3"/>
        <v/>
      </c>
    </row>
    <row r="62" spans="1:14">
      <c r="A62" s="204"/>
      <c r="B62" s="206" t="s">
        <v>2975</v>
      </c>
      <c r="C62" s="198">
        <v>2</v>
      </c>
      <c r="D62" s="198" t="s">
        <v>2687</v>
      </c>
      <c r="E62" s="199">
        <v>5</v>
      </c>
      <c r="F62" s="198" t="s">
        <v>2975</v>
      </c>
      <c r="G62" s="199">
        <v>0</v>
      </c>
      <c r="H62" s="198"/>
      <c r="I62" s="199">
        <v>0</v>
      </c>
      <c r="J62" s="198"/>
      <c r="K62" s="199">
        <f t="shared" si="0"/>
        <v>0</v>
      </c>
      <c r="L62" s="198" t="str">
        <f t="shared" si="6"/>
        <v/>
      </c>
      <c r="M62" s="199">
        <f t="shared" si="2"/>
        <v>0</v>
      </c>
      <c r="N62" s="200" t="str">
        <f t="shared" si="3"/>
        <v/>
      </c>
    </row>
    <row r="63" spans="1:14">
      <c r="A63" s="196" t="s">
        <v>3280</v>
      </c>
      <c r="B63" s="197" t="s">
        <v>2976</v>
      </c>
      <c r="C63" s="198">
        <v>2</v>
      </c>
      <c r="D63" s="198" t="s">
        <v>2687</v>
      </c>
      <c r="E63" s="199">
        <v>5</v>
      </c>
      <c r="F63" s="198" t="s">
        <v>2975</v>
      </c>
      <c r="G63" s="199" t="s">
        <v>1501</v>
      </c>
      <c r="H63" s="198" t="s">
        <v>2976</v>
      </c>
      <c r="I63" s="199">
        <v>0</v>
      </c>
      <c r="J63" s="198"/>
      <c r="K63" s="199">
        <f t="shared" si="0"/>
        <v>0</v>
      </c>
      <c r="L63" s="198" t="str">
        <f t="shared" si="6"/>
        <v/>
      </c>
      <c r="M63" s="199">
        <f t="shared" si="2"/>
        <v>0</v>
      </c>
      <c r="N63" s="200" t="str">
        <f t="shared" si="3"/>
        <v/>
      </c>
    </row>
    <row r="64" spans="1:14">
      <c r="A64" s="196" t="s">
        <v>3281</v>
      </c>
      <c r="B64" s="197" t="s">
        <v>2977</v>
      </c>
      <c r="C64" s="198">
        <v>2</v>
      </c>
      <c r="D64" s="198" t="s">
        <v>2687</v>
      </c>
      <c r="E64" s="199">
        <v>5</v>
      </c>
      <c r="F64" s="198" t="s">
        <v>2975</v>
      </c>
      <c r="G64" s="199" t="s">
        <v>3224</v>
      </c>
      <c r="H64" s="198" t="s">
        <v>2977</v>
      </c>
      <c r="I64" s="199">
        <v>0</v>
      </c>
      <c r="J64" s="198"/>
      <c r="K64" s="199">
        <f t="shared" si="0"/>
        <v>0</v>
      </c>
      <c r="L64" s="198" t="str">
        <f t="shared" si="6"/>
        <v/>
      </c>
      <c r="M64" s="199">
        <f t="shared" si="2"/>
        <v>0</v>
      </c>
      <c r="N64" s="200" t="str">
        <f t="shared" si="3"/>
        <v/>
      </c>
    </row>
    <row r="65" spans="1:14">
      <c r="A65" s="196" t="s">
        <v>3282</v>
      </c>
      <c r="B65" s="197" t="s">
        <v>2978</v>
      </c>
      <c r="C65" s="198">
        <v>2</v>
      </c>
      <c r="D65" s="198" t="s">
        <v>2687</v>
      </c>
      <c r="E65" s="199">
        <v>5</v>
      </c>
      <c r="F65" s="198" t="s">
        <v>2975</v>
      </c>
      <c r="G65" s="199" t="s">
        <v>3226</v>
      </c>
      <c r="H65" s="198" t="s">
        <v>2978</v>
      </c>
      <c r="I65" s="199">
        <v>0</v>
      </c>
      <c r="J65" s="198"/>
      <c r="K65" s="199">
        <f t="shared" si="0"/>
        <v>0</v>
      </c>
      <c r="L65" s="198" t="str">
        <f t="shared" si="6"/>
        <v/>
      </c>
      <c r="M65" s="199">
        <f t="shared" si="2"/>
        <v>0</v>
      </c>
      <c r="N65" s="200" t="str">
        <f t="shared" si="3"/>
        <v/>
      </c>
    </row>
    <row r="66" spans="1:14">
      <c r="A66" s="196" t="s">
        <v>3283</v>
      </c>
      <c r="B66" s="197" t="s">
        <v>2979</v>
      </c>
      <c r="C66" s="198">
        <v>2</v>
      </c>
      <c r="D66" s="198" t="s">
        <v>2687</v>
      </c>
      <c r="E66" s="199">
        <v>5</v>
      </c>
      <c r="F66" s="198" t="s">
        <v>2975</v>
      </c>
      <c r="G66" s="199" t="s">
        <v>3228</v>
      </c>
      <c r="H66" s="198" t="s">
        <v>2979</v>
      </c>
      <c r="I66" s="199">
        <v>0</v>
      </c>
      <c r="J66" s="198"/>
      <c r="K66" s="199">
        <f t="shared" ref="K66:K129" si="7">IF(MID(C66,4,1)="",0,(MID(C66,4,1)))</f>
        <v>0</v>
      </c>
      <c r="L66" s="198" t="str">
        <f t="shared" ref="L66:L81" si="8">+IF(K66=0,"",IF(K65=K66,L65,MID($D66,1,50)))</f>
        <v/>
      </c>
      <c r="M66" s="199">
        <f t="shared" ref="M66:M129" si="9">IF(MID(C66,5,1)="",0,(MID(E66,5,1)))</f>
        <v>0</v>
      </c>
      <c r="N66" s="200" t="str">
        <f t="shared" ref="N66:N129" si="10">+IF(M66=0,"",IF(M65=M66,N65,MID($D66,1,50)))</f>
        <v/>
      </c>
    </row>
    <row r="67" spans="1:14">
      <c r="A67" s="196" t="s">
        <v>3284</v>
      </c>
      <c r="B67" s="197" t="s">
        <v>2980</v>
      </c>
      <c r="C67" s="198">
        <v>2</v>
      </c>
      <c r="D67" s="198" t="s">
        <v>2687</v>
      </c>
      <c r="E67" s="199">
        <v>5</v>
      </c>
      <c r="F67" s="198" t="s">
        <v>2975</v>
      </c>
      <c r="G67" s="199" t="s">
        <v>3230</v>
      </c>
      <c r="H67" s="198" t="s">
        <v>2980</v>
      </c>
      <c r="I67" s="199">
        <v>0</v>
      </c>
      <c r="J67" s="198"/>
      <c r="K67" s="199">
        <f t="shared" si="7"/>
        <v>0</v>
      </c>
      <c r="L67" s="198" t="str">
        <f t="shared" si="8"/>
        <v/>
      </c>
      <c r="M67" s="199">
        <f t="shared" si="9"/>
        <v>0</v>
      </c>
      <c r="N67" s="200" t="str">
        <f t="shared" si="10"/>
        <v/>
      </c>
    </row>
    <row r="68" spans="1:14">
      <c r="A68" s="196" t="s">
        <v>3285</v>
      </c>
      <c r="B68" s="197" t="s">
        <v>2981</v>
      </c>
      <c r="C68" s="198">
        <v>2</v>
      </c>
      <c r="D68" s="198" t="s">
        <v>2687</v>
      </c>
      <c r="E68" s="199">
        <v>5</v>
      </c>
      <c r="F68" s="198" t="s">
        <v>2975</v>
      </c>
      <c r="G68" s="199" t="s">
        <v>3232</v>
      </c>
      <c r="H68" s="198" t="s">
        <v>2981</v>
      </c>
      <c r="I68" s="199">
        <v>0</v>
      </c>
      <c r="J68" s="198"/>
      <c r="K68" s="199">
        <f t="shared" si="7"/>
        <v>0</v>
      </c>
      <c r="L68" s="198" t="str">
        <f t="shared" si="8"/>
        <v/>
      </c>
      <c r="M68" s="199">
        <f t="shared" si="9"/>
        <v>0</v>
      </c>
      <c r="N68" s="200" t="str">
        <f t="shared" si="10"/>
        <v/>
      </c>
    </row>
    <row r="69" spans="1:14">
      <c r="A69" s="196" t="s">
        <v>3286</v>
      </c>
      <c r="B69" s="197" t="s">
        <v>2982</v>
      </c>
      <c r="C69" s="198">
        <v>2</v>
      </c>
      <c r="D69" s="198" t="s">
        <v>2687</v>
      </c>
      <c r="E69" s="199">
        <v>5</v>
      </c>
      <c r="F69" s="198" t="s">
        <v>2975</v>
      </c>
      <c r="G69" s="199" t="s">
        <v>3234</v>
      </c>
      <c r="H69" s="198" t="s">
        <v>2982</v>
      </c>
      <c r="I69" s="199">
        <v>0</v>
      </c>
      <c r="J69" s="198"/>
      <c r="K69" s="199">
        <f t="shared" si="7"/>
        <v>0</v>
      </c>
      <c r="L69" s="198" t="str">
        <f t="shared" si="8"/>
        <v/>
      </c>
      <c r="M69" s="199">
        <f t="shared" si="9"/>
        <v>0</v>
      </c>
      <c r="N69" s="200" t="str">
        <f t="shared" si="10"/>
        <v/>
      </c>
    </row>
    <row r="70" spans="1:14">
      <c r="A70" s="196" t="s">
        <v>3287</v>
      </c>
      <c r="B70" s="197" t="s">
        <v>2983</v>
      </c>
      <c r="C70" s="198">
        <v>2</v>
      </c>
      <c r="D70" s="198" t="s">
        <v>2687</v>
      </c>
      <c r="E70" s="199">
        <v>5</v>
      </c>
      <c r="F70" s="198" t="s">
        <v>2975</v>
      </c>
      <c r="G70" s="199" t="s">
        <v>3288</v>
      </c>
      <c r="H70" s="198" t="s">
        <v>2983</v>
      </c>
      <c r="I70" s="199">
        <v>0</v>
      </c>
      <c r="J70" s="198"/>
      <c r="K70" s="199">
        <f t="shared" si="7"/>
        <v>0</v>
      </c>
      <c r="L70" s="198" t="str">
        <f t="shared" si="8"/>
        <v/>
      </c>
      <c r="M70" s="199">
        <f t="shared" si="9"/>
        <v>0</v>
      </c>
      <c r="N70" s="200" t="str">
        <f t="shared" si="10"/>
        <v/>
      </c>
    </row>
    <row r="71" spans="1:14">
      <c r="A71" s="196" t="s">
        <v>3289</v>
      </c>
      <c r="B71" s="197" t="s">
        <v>2957</v>
      </c>
      <c r="C71" s="198">
        <v>2</v>
      </c>
      <c r="D71" s="198" t="s">
        <v>2687</v>
      </c>
      <c r="E71" s="199">
        <v>5</v>
      </c>
      <c r="F71" s="198" t="s">
        <v>2975</v>
      </c>
      <c r="G71" s="199" t="s">
        <v>3248</v>
      </c>
      <c r="H71" s="198" t="s">
        <v>2957</v>
      </c>
      <c r="I71" s="199">
        <v>0</v>
      </c>
      <c r="J71" s="198"/>
      <c r="K71" s="199">
        <f t="shared" si="7"/>
        <v>0</v>
      </c>
      <c r="L71" s="198" t="str">
        <f t="shared" si="8"/>
        <v/>
      </c>
      <c r="M71" s="199">
        <f t="shared" si="9"/>
        <v>0</v>
      </c>
      <c r="N71" s="200" t="str">
        <f t="shared" si="10"/>
        <v/>
      </c>
    </row>
    <row r="72" spans="1:14">
      <c r="A72" s="204"/>
      <c r="B72" s="206" t="s">
        <v>2984</v>
      </c>
      <c r="C72" s="198">
        <v>2</v>
      </c>
      <c r="D72" s="198" t="s">
        <v>2687</v>
      </c>
      <c r="E72" s="199">
        <v>6</v>
      </c>
      <c r="F72" s="198" t="s">
        <v>2984</v>
      </c>
      <c r="G72" s="199">
        <v>0</v>
      </c>
      <c r="H72" s="198"/>
      <c r="I72" s="199">
        <v>0</v>
      </c>
      <c r="J72" s="198"/>
      <c r="K72" s="199">
        <f t="shared" si="7"/>
        <v>0</v>
      </c>
      <c r="L72" s="198" t="str">
        <f t="shared" si="8"/>
        <v/>
      </c>
      <c r="M72" s="199">
        <f t="shared" si="9"/>
        <v>0</v>
      </c>
      <c r="N72" s="200" t="str">
        <f t="shared" si="10"/>
        <v/>
      </c>
    </row>
    <row r="73" spans="1:14">
      <c r="A73" s="196" t="s">
        <v>3290</v>
      </c>
      <c r="B73" s="197" t="s">
        <v>2985</v>
      </c>
      <c r="C73" s="198">
        <v>2</v>
      </c>
      <c r="D73" s="198" t="s">
        <v>2687</v>
      </c>
      <c r="E73" s="199">
        <v>6</v>
      </c>
      <c r="F73" s="198" t="s">
        <v>2984</v>
      </c>
      <c r="G73" s="199" t="s">
        <v>1501</v>
      </c>
      <c r="H73" s="198" t="s">
        <v>2985</v>
      </c>
      <c r="I73" s="199">
        <v>0</v>
      </c>
      <c r="J73" s="198"/>
      <c r="K73" s="199">
        <f t="shared" si="7"/>
        <v>0</v>
      </c>
      <c r="L73" s="198" t="str">
        <f t="shared" si="8"/>
        <v/>
      </c>
      <c r="M73" s="199">
        <f t="shared" si="9"/>
        <v>0</v>
      </c>
      <c r="N73" s="200" t="str">
        <f t="shared" si="10"/>
        <v/>
      </c>
    </row>
    <row r="74" spans="1:14">
      <c r="A74" s="196" t="s">
        <v>3291</v>
      </c>
      <c r="B74" s="197" t="s">
        <v>2986</v>
      </c>
      <c r="C74" s="198">
        <v>2</v>
      </c>
      <c r="D74" s="198" t="s">
        <v>2687</v>
      </c>
      <c r="E74" s="199">
        <v>6</v>
      </c>
      <c r="F74" s="198" t="s">
        <v>2984</v>
      </c>
      <c r="G74" s="199" t="s">
        <v>3224</v>
      </c>
      <c r="H74" s="198" t="s">
        <v>2986</v>
      </c>
      <c r="I74" s="199">
        <v>0</v>
      </c>
      <c r="J74" s="198"/>
      <c r="K74" s="199">
        <f t="shared" si="7"/>
        <v>0</v>
      </c>
      <c r="L74" s="198" t="str">
        <f t="shared" si="8"/>
        <v/>
      </c>
      <c r="M74" s="199">
        <f t="shared" si="9"/>
        <v>0</v>
      </c>
      <c r="N74" s="200" t="str">
        <f t="shared" si="10"/>
        <v/>
      </c>
    </row>
    <row r="75" spans="1:14">
      <c r="A75" s="196" t="s">
        <v>3292</v>
      </c>
      <c r="B75" s="197" t="s">
        <v>2987</v>
      </c>
      <c r="C75" s="198">
        <v>2</v>
      </c>
      <c r="D75" s="198" t="s">
        <v>2687</v>
      </c>
      <c r="E75" s="199">
        <v>6</v>
      </c>
      <c r="F75" s="198" t="s">
        <v>2984</v>
      </c>
      <c r="G75" s="199" t="s">
        <v>3226</v>
      </c>
      <c r="H75" s="198" t="s">
        <v>2987</v>
      </c>
      <c r="I75" s="199">
        <v>0</v>
      </c>
      <c r="J75" s="198"/>
      <c r="K75" s="199">
        <f t="shared" si="7"/>
        <v>0</v>
      </c>
      <c r="L75" s="198" t="str">
        <f t="shared" si="8"/>
        <v/>
      </c>
      <c r="M75" s="199">
        <f t="shared" si="9"/>
        <v>0</v>
      </c>
      <c r="N75" s="200" t="str">
        <f t="shared" si="10"/>
        <v/>
      </c>
    </row>
    <row r="76" spans="1:14">
      <c r="A76" s="196" t="s">
        <v>3293</v>
      </c>
      <c r="B76" s="197" t="s">
        <v>2988</v>
      </c>
      <c r="C76" s="198">
        <v>2</v>
      </c>
      <c r="D76" s="198" t="s">
        <v>2687</v>
      </c>
      <c r="E76" s="199">
        <v>6</v>
      </c>
      <c r="F76" s="198" t="s">
        <v>2984</v>
      </c>
      <c r="G76" s="199" t="s">
        <v>3228</v>
      </c>
      <c r="H76" s="198" t="s">
        <v>2988</v>
      </c>
      <c r="I76" s="199">
        <v>0</v>
      </c>
      <c r="J76" s="198"/>
      <c r="K76" s="199">
        <f t="shared" si="7"/>
        <v>0</v>
      </c>
      <c r="L76" s="198" t="str">
        <f t="shared" si="8"/>
        <v/>
      </c>
      <c r="M76" s="199">
        <f t="shared" si="9"/>
        <v>0</v>
      </c>
      <c r="N76" s="200" t="str">
        <f t="shared" si="10"/>
        <v/>
      </c>
    </row>
    <row r="77" spans="1:14">
      <c r="A77" s="196" t="s">
        <v>3294</v>
      </c>
      <c r="B77" s="197" t="s">
        <v>2989</v>
      </c>
      <c r="C77" s="198">
        <v>2</v>
      </c>
      <c r="D77" s="198" t="s">
        <v>2687</v>
      </c>
      <c r="E77" s="199">
        <v>6</v>
      </c>
      <c r="F77" s="198" t="s">
        <v>2984</v>
      </c>
      <c r="G77" s="199" t="s">
        <v>3230</v>
      </c>
      <c r="H77" s="198" t="s">
        <v>2989</v>
      </c>
      <c r="I77" s="199">
        <v>0</v>
      </c>
      <c r="J77" s="198"/>
      <c r="K77" s="199">
        <f t="shared" si="7"/>
        <v>0</v>
      </c>
      <c r="L77" s="198" t="str">
        <f t="shared" si="8"/>
        <v/>
      </c>
      <c r="M77" s="199">
        <f t="shared" si="9"/>
        <v>0</v>
      </c>
      <c r="N77" s="200" t="str">
        <f t="shared" si="10"/>
        <v/>
      </c>
    </row>
    <row r="78" spans="1:14">
      <c r="A78" s="196" t="s">
        <v>3295</v>
      </c>
      <c r="B78" s="197" t="s">
        <v>2957</v>
      </c>
      <c r="C78" s="198">
        <v>2</v>
      </c>
      <c r="D78" s="198" t="s">
        <v>2687</v>
      </c>
      <c r="E78" s="199">
        <v>6</v>
      </c>
      <c r="F78" s="198" t="s">
        <v>2984</v>
      </c>
      <c r="G78" s="199" t="s">
        <v>3248</v>
      </c>
      <c r="H78" s="198" t="s">
        <v>2957</v>
      </c>
      <c r="I78" s="199">
        <v>0</v>
      </c>
      <c r="J78" s="198"/>
      <c r="K78" s="199">
        <f t="shared" si="7"/>
        <v>0</v>
      </c>
      <c r="L78" s="198" t="str">
        <f t="shared" si="8"/>
        <v/>
      </c>
      <c r="M78" s="199">
        <f t="shared" si="9"/>
        <v>0</v>
      </c>
      <c r="N78" s="200" t="str">
        <f t="shared" si="10"/>
        <v/>
      </c>
    </row>
    <row r="79" spans="1:14">
      <c r="A79" s="204"/>
      <c r="B79" s="206" t="s">
        <v>2990</v>
      </c>
      <c r="C79" s="198">
        <v>2</v>
      </c>
      <c r="D79" s="198" t="s">
        <v>2687</v>
      </c>
      <c r="E79" s="199">
        <v>7</v>
      </c>
      <c r="F79" s="198" t="s">
        <v>2990</v>
      </c>
      <c r="G79" s="199">
        <v>0</v>
      </c>
      <c r="H79" s="198"/>
      <c r="I79" s="199">
        <v>0</v>
      </c>
      <c r="J79" s="198"/>
      <c r="K79" s="199">
        <f t="shared" si="7"/>
        <v>0</v>
      </c>
      <c r="L79" s="198" t="str">
        <f t="shared" si="8"/>
        <v/>
      </c>
      <c r="M79" s="199">
        <f t="shared" si="9"/>
        <v>0</v>
      </c>
      <c r="N79" s="200" t="str">
        <f t="shared" si="10"/>
        <v/>
      </c>
    </row>
    <row r="80" spans="1:14">
      <c r="A80" s="196" t="s">
        <v>3296</v>
      </c>
      <c r="B80" s="197" t="s">
        <v>2991</v>
      </c>
      <c r="C80" s="198">
        <v>2</v>
      </c>
      <c r="D80" s="198" t="s">
        <v>2687</v>
      </c>
      <c r="E80" s="199">
        <v>7</v>
      </c>
      <c r="F80" s="198" t="s">
        <v>2990</v>
      </c>
      <c r="G80" s="199" t="s">
        <v>1501</v>
      </c>
      <c r="H80" s="198" t="s">
        <v>2991</v>
      </c>
      <c r="I80" s="199">
        <v>0</v>
      </c>
      <c r="J80" s="198"/>
      <c r="K80" s="199">
        <f t="shared" si="7"/>
        <v>0</v>
      </c>
      <c r="L80" s="198" t="str">
        <f t="shared" si="8"/>
        <v/>
      </c>
      <c r="M80" s="199">
        <f t="shared" si="9"/>
        <v>0</v>
      </c>
      <c r="N80" s="200" t="str">
        <f t="shared" si="10"/>
        <v/>
      </c>
    </row>
    <row r="81" spans="1:14">
      <c r="A81" s="196" t="s">
        <v>3297</v>
      </c>
      <c r="B81" s="197" t="s">
        <v>2992</v>
      </c>
      <c r="C81" s="198">
        <v>2</v>
      </c>
      <c r="D81" s="198" t="s">
        <v>2687</v>
      </c>
      <c r="E81" s="199">
        <v>7</v>
      </c>
      <c r="F81" s="198" t="s">
        <v>2990</v>
      </c>
      <c r="G81" s="199" t="s">
        <v>3224</v>
      </c>
      <c r="H81" s="198" t="s">
        <v>2992</v>
      </c>
      <c r="I81" s="199">
        <v>0</v>
      </c>
      <c r="J81" s="198"/>
      <c r="K81" s="199">
        <f t="shared" si="7"/>
        <v>0</v>
      </c>
      <c r="L81" s="198" t="str">
        <f t="shared" si="8"/>
        <v/>
      </c>
      <c r="M81" s="199">
        <f t="shared" si="9"/>
        <v>0</v>
      </c>
      <c r="N81" s="200" t="str">
        <f t="shared" si="10"/>
        <v/>
      </c>
    </row>
    <row r="82" spans="1:14">
      <c r="A82" s="196" t="s">
        <v>3298</v>
      </c>
      <c r="B82" s="197" t="s">
        <v>2993</v>
      </c>
      <c r="C82" s="198">
        <v>2</v>
      </c>
      <c r="D82" s="198" t="s">
        <v>2687</v>
      </c>
      <c r="E82" s="199">
        <v>7</v>
      </c>
      <c r="F82" s="198" t="s">
        <v>2990</v>
      </c>
      <c r="G82" s="199" t="s">
        <v>3226</v>
      </c>
      <c r="H82" s="198" t="s">
        <v>2993</v>
      </c>
      <c r="I82" s="199">
        <v>0</v>
      </c>
      <c r="J82" s="198"/>
      <c r="K82" s="199">
        <f t="shared" si="7"/>
        <v>0</v>
      </c>
      <c r="L82" s="198" t="str">
        <f t="shared" ref="L82:L145" si="11">+IF(K82=0,"",IF(K81=K82,L81,MID($D82,1,50)))</f>
        <v/>
      </c>
      <c r="M82" s="199">
        <f t="shared" si="9"/>
        <v>0</v>
      </c>
      <c r="N82" s="200" t="str">
        <f t="shared" si="10"/>
        <v/>
      </c>
    </row>
    <row r="83" spans="1:14">
      <c r="A83" s="196" t="s">
        <v>3299</v>
      </c>
      <c r="B83" s="197" t="s">
        <v>2994</v>
      </c>
      <c r="C83" s="198">
        <v>2</v>
      </c>
      <c r="D83" s="198" t="s">
        <v>2687</v>
      </c>
      <c r="E83" s="199">
        <v>7</v>
      </c>
      <c r="F83" s="198" t="s">
        <v>2990</v>
      </c>
      <c r="G83" s="199" t="s">
        <v>3228</v>
      </c>
      <c r="H83" s="198" t="s">
        <v>2994</v>
      </c>
      <c r="I83" s="199">
        <v>0</v>
      </c>
      <c r="J83" s="198"/>
      <c r="K83" s="199">
        <f t="shared" si="7"/>
        <v>0</v>
      </c>
      <c r="L83" s="198" t="str">
        <f t="shared" si="11"/>
        <v/>
      </c>
      <c r="M83" s="199">
        <f t="shared" si="9"/>
        <v>0</v>
      </c>
      <c r="N83" s="200" t="str">
        <f t="shared" si="10"/>
        <v/>
      </c>
    </row>
    <row r="84" spans="1:14">
      <c r="A84" s="196" t="s">
        <v>3300</v>
      </c>
      <c r="B84" s="197" t="s">
        <v>2995</v>
      </c>
      <c r="C84" s="198">
        <v>2</v>
      </c>
      <c r="D84" s="198" t="s">
        <v>2687</v>
      </c>
      <c r="E84" s="199">
        <v>7</v>
      </c>
      <c r="F84" s="198" t="s">
        <v>2990</v>
      </c>
      <c r="G84" s="199" t="s">
        <v>3230</v>
      </c>
      <c r="H84" s="198" t="s">
        <v>2995</v>
      </c>
      <c r="I84" s="199">
        <v>0</v>
      </c>
      <c r="J84" s="198"/>
      <c r="K84" s="199">
        <f t="shared" si="7"/>
        <v>0</v>
      </c>
      <c r="L84" s="198" t="str">
        <f t="shared" si="11"/>
        <v/>
      </c>
      <c r="M84" s="199">
        <f t="shared" si="9"/>
        <v>0</v>
      </c>
      <c r="N84" s="200" t="str">
        <f t="shared" si="10"/>
        <v/>
      </c>
    </row>
    <row r="85" spans="1:14">
      <c r="A85" s="196" t="s">
        <v>3301</v>
      </c>
      <c r="B85" s="197" t="s">
        <v>2957</v>
      </c>
      <c r="C85" s="198">
        <v>2</v>
      </c>
      <c r="D85" s="198" t="s">
        <v>2687</v>
      </c>
      <c r="E85" s="199">
        <v>7</v>
      </c>
      <c r="F85" s="198" t="s">
        <v>2990</v>
      </c>
      <c r="G85" s="199" t="s">
        <v>3248</v>
      </c>
      <c r="H85" s="198" t="s">
        <v>2957</v>
      </c>
      <c r="I85" s="199">
        <v>0</v>
      </c>
      <c r="J85" s="198"/>
      <c r="K85" s="199">
        <f t="shared" si="7"/>
        <v>0</v>
      </c>
      <c r="L85" s="198" t="str">
        <f t="shared" si="11"/>
        <v/>
      </c>
      <c r="M85" s="199">
        <f t="shared" si="9"/>
        <v>0</v>
      </c>
      <c r="N85" s="200" t="str">
        <f t="shared" si="10"/>
        <v/>
      </c>
    </row>
    <row r="86" spans="1:14">
      <c r="A86" s="204"/>
      <c r="B86" s="206" t="s">
        <v>2996</v>
      </c>
      <c r="C86" s="198">
        <v>2</v>
      </c>
      <c r="D86" s="198" t="s">
        <v>2687</v>
      </c>
      <c r="E86" s="199">
        <v>8</v>
      </c>
      <c r="F86" s="198" t="s">
        <v>2996</v>
      </c>
      <c r="G86" s="199">
        <v>0</v>
      </c>
      <c r="H86" s="198"/>
      <c r="I86" s="199">
        <v>0</v>
      </c>
      <c r="J86" s="198"/>
      <c r="K86" s="199">
        <f t="shared" si="7"/>
        <v>0</v>
      </c>
      <c r="L86" s="198" t="str">
        <f t="shared" si="11"/>
        <v/>
      </c>
      <c r="M86" s="199">
        <f t="shared" si="9"/>
        <v>0</v>
      </c>
      <c r="N86" s="200" t="str">
        <f t="shared" si="10"/>
        <v/>
      </c>
    </row>
    <row r="87" spans="1:14">
      <c r="A87" s="196" t="s">
        <v>3302</v>
      </c>
      <c r="B87" s="197" t="s">
        <v>2997</v>
      </c>
      <c r="C87" s="198">
        <v>2</v>
      </c>
      <c r="D87" s="198" t="s">
        <v>2687</v>
      </c>
      <c r="E87" s="199">
        <v>8</v>
      </c>
      <c r="F87" s="198" t="s">
        <v>2996</v>
      </c>
      <c r="G87" s="199" t="s">
        <v>1501</v>
      </c>
      <c r="H87" s="198" t="s">
        <v>2997</v>
      </c>
      <c r="I87" s="199">
        <v>0</v>
      </c>
      <c r="J87" s="198"/>
      <c r="K87" s="199">
        <f t="shared" si="7"/>
        <v>0</v>
      </c>
      <c r="L87" s="198" t="str">
        <f t="shared" si="11"/>
        <v/>
      </c>
      <c r="M87" s="199">
        <f t="shared" si="9"/>
        <v>0</v>
      </c>
      <c r="N87" s="200" t="str">
        <f t="shared" si="10"/>
        <v/>
      </c>
    </row>
    <row r="88" spans="1:14">
      <c r="A88" s="196" t="s">
        <v>3303</v>
      </c>
      <c r="B88" s="197" t="s">
        <v>2998</v>
      </c>
      <c r="C88" s="198">
        <v>2</v>
      </c>
      <c r="D88" s="198" t="s">
        <v>2687</v>
      </c>
      <c r="E88" s="199">
        <v>8</v>
      </c>
      <c r="F88" s="198" t="s">
        <v>2996</v>
      </c>
      <c r="G88" s="199" t="s">
        <v>3224</v>
      </c>
      <c r="H88" s="198" t="s">
        <v>2998</v>
      </c>
      <c r="I88" s="199">
        <v>0</v>
      </c>
      <c r="J88" s="198"/>
      <c r="K88" s="199">
        <f t="shared" si="7"/>
        <v>0</v>
      </c>
      <c r="L88" s="198" t="str">
        <f t="shared" si="11"/>
        <v/>
      </c>
      <c r="M88" s="199">
        <f t="shared" si="9"/>
        <v>0</v>
      </c>
      <c r="N88" s="200" t="str">
        <f t="shared" si="10"/>
        <v/>
      </c>
    </row>
    <row r="89" spans="1:14">
      <c r="A89" s="196" t="s">
        <v>3304</v>
      </c>
      <c r="B89" s="197" t="s">
        <v>2999</v>
      </c>
      <c r="C89" s="198">
        <v>2</v>
      </c>
      <c r="D89" s="198" t="s">
        <v>2687</v>
      </c>
      <c r="E89" s="199">
        <v>8</v>
      </c>
      <c r="F89" s="198" t="s">
        <v>2996</v>
      </c>
      <c r="G89" s="199" t="s">
        <v>3226</v>
      </c>
      <c r="H89" s="198" t="s">
        <v>2999</v>
      </c>
      <c r="I89" s="199">
        <v>0</v>
      </c>
      <c r="J89" s="198"/>
      <c r="K89" s="199">
        <f t="shared" si="7"/>
        <v>0</v>
      </c>
      <c r="L89" s="198" t="str">
        <f t="shared" si="11"/>
        <v/>
      </c>
      <c r="M89" s="199">
        <f t="shared" si="9"/>
        <v>0</v>
      </c>
      <c r="N89" s="200" t="str">
        <f t="shared" si="10"/>
        <v/>
      </c>
    </row>
    <row r="90" spans="1:14">
      <c r="A90" s="196" t="s">
        <v>3305</v>
      </c>
      <c r="B90" s="197" t="s">
        <v>3000</v>
      </c>
      <c r="C90" s="198">
        <v>2</v>
      </c>
      <c r="D90" s="198" t="s">
        <v>2687</v>
      </c>
      <c r="E90" s="199">
        <v>8</v>
      </c>
      <c r="F90" s="198" t="s">
        <v>2996</v>
      </c>
      <c r="G90" s="199" t="s">
        <v>3228</v>
      </c>
      <c r="H90" s="198" t="s">
        <v>3000</v>
      </c>
      <c r="I90" s="199">
        <v>0</v>
      </c>
      <c r="J90" s="198"/>
      <c r="K90" s="199">
        <f t="shared" si="7"/>
        <v>0</v>
      </c>
      <c r="L90" s="198" t="str">
        <f t="shared" si="11"/>
        <v/>
      </c>
      <c r="M90" s="199">
        <f t="shared" si="9"/>
        <v>0</v>
      </c>
      <c r="N90" s="200" t="str">
        <f t="shared" si="10"/>
        <v/>
      </c>
    </row>
    <row r="91" spans="1:14">
      <c r="A91" s="196" t="s">
        <v>3306</v>
      </c>
      <c r="B91" s="197" t="s">
        <v>2957</v>
      </c>
      <c r="C91" s="198">
        <v>2</v>
      </c>
      <c r="D91" s="198" t="s">
        <v>2687</v>
      </c>
      <c r="E91" s="199">
        <v>8</v>
      </c>
      <c r="F91" s="198" t="s">
        <v>2996</v>
      </c>
      <c r="G91" s="199" t="s">
        <v>3248</v>
      </c>
      <c r="H91" s="198" t="s">
        <v>2957</v>
      </c>
      <c r="I91" s="199">
        <v>0</v>
      </c>
      <c r="J91" s="198"/>
      <c r="K91" s="199">
        <f t="shared" si="7"/>
        <v>0</v>
      </c>
      <c r="L91" s="198" t="str">
        <f t="shared" si="11"/>
        <v/>
      </c>
      <c r="M91" s="199">
        <f t="shared" si="9"/>
        <v>0</v>
      </c>
      <c r="N91" s="200" t="str">
        <f t="shared" si="10"/>
        <v/>
      </c>
    </row>
    <row r="92" spans="1:14">
      <c r="A92" s="204"/>
      <c r="B92" s="206" t="s">
        <v>3001</v>
      </c>
      <c r="C92" s="198">
        <v>2</v>
      </c>
      <c r="D92" s="198" t="s">
        <v>2687</v>
      </c>
      <c r="E92" s="199">
        <v>9</v>
      </c>
      <c r="F92" s="198" t="s">
        <v>3001</v>
      </c>
      <c r="G92" s="199">
        <v>0</v>
      </c>
      <c r="H92" s="198"/>
      <c r="I92" s="199">
        <v>0</v>
      </c>
      <c r="J92" s="198"/>
      <c r="K92" s="199">
        <f t="shared" si="7"/>
        <v>0</v>
      </c>
      <c r="L92" s="198" t="str">
        <f t="shared" si="11"/>
        <v/>
      </c>
      <c r="M92" s="199">
        <f t="shared" si="9"/>
        <v>0</v>
      </c>
      <c r="N92" s="200" t="str">
        <f t="shared" si="10"/>
        <v/>
      </c>
    </row>
    <row r="93" spans="1:14">
      <c r="A93" s="196" t="s">
        <v>3307</v>
      </c>
      <c r="B93" s="197" t="s">
        <v>3002</v>
      </c>
      <c r="C93" s="198">
        <v>2</v>
      </c>
      <c r="D93" s="198" t="s">
        <v>2687</v>
      </c>
      <c r="E93" s="199">
        <v>9</v>
      </c>
      <c r="F93" s="198" t="s">
        <v>3001</v>
      </c>
      <c r="G93" s="199" t="s">
        <v>1501</v>
      </c>
      <c r="H93" s="198" t="s">
        <v>3002</v>
      </c>
      <c r="I93" s="199">
        <v>0</v>
      </c>
      <c r="J93" s="198"/>
      <c r="K93" s="199">
        <f t="shared" si="7"/>
        <v>0</v>
      </c>
      <c r="L93" s="198" t="str">
        <f t="shared" si="11"/>
        <v/>
      </c>
      <c r="M93" s="199">
        <f t="shared" si="9"/>
        <v>0</v>
      </c>
      <c r="N93" s="200" t="str">
        <f t="shared" si="10"/>
        <v/>
      </c>
    </row>
    <row r="94" spans="1:14">
      <c r="A94" s="196" t="s">
        <v>3308</v>
      </c>
      <c r="B94" s="197" t="s">
        <v>3003</v>
      </c>
      <c r="C94" s="198">
        <v>2</v>
      </c>
      <c r="D94" s="198" t="s">
        <v>2687</v>
      </c>
      <c r="E94" s="199">
        <v>9</v>
      </c>
      <c r="F94" s="198" t="s">
        <v>3001</v>
      </c>
      <c r="G94" s="199" t="s">
        <v>3224</v>
      </c>
      <c r="H94" s="198" t="s">
        <v>3003</v>
      </c>
      <c r="I94" s="199">
        <v>0</v>
      </c>
      <c r="J94" s="198"/>
      <c r="K94" s="199">
        <f t="shared" si="7"/>
        <v>0</v>
      </c>
      <c r="L94" s="198" t="str">
        <f t="shared" si="11"/>
        <v/>
      </c>
      <c r="M94" s="199">
        <f t="shared" si="9"/>
        <v>0</v>
      </c>
      <c r="N94" s="200" t="str">
        <f t="shared" si="10"/>
        <v/>
      </c>
    </row>
    <row r="95" spans="1:14">
      <c r="A95" s="196" t="s">
        <v>3309</v>
      </c>
      <c r="B95" s="197" t="s">
        <v>3004</v>
      </c>
      <c r="C95" s="198">
        <v>2</v>
      </c>
      <c r="D95" s="198" t="s">
        <v>2687</v>
      </c>
      <c r="E95" s="199">
        <v>9</v>
      </c>
      <c r="F95" s="198" t="s">
        <v>3001</v>
      </c>
      <c r="G95" s="199" t="s">
        <v>3226</v>
      </c>
      <c r="H95" s="198" t="s">
        <v>3004</v>
      </c>
      <c r="I95" s="199">
        <v>0</v>
      </c>
      <c r="J95" s="198"/>
      <c r="K95" s="199">
        <f t="shared" si="7"/>
        <v>0</v>
      </c>
      <c r="L95" s="198" t="str">
        <f t="shared" si="11"/>
        <v/>
      </c>
      <c r="M95" s="199">
        <f t="shared" si="9"/>
        <v>0</v>
      </c>
      <c r="N95" s="200" t="str">
        <f t="shared" si="10"/>
        <v/>
      </c>
    </row>
    <row r="96" spans="1:14">
      <c r="A96" s="196" t="s">
        <v>3310</v>
      </c>
      <c r="B96" s="197" t="s">
        <v>3005</v>
      </c>
      <c r="C96" s="198">
        <v>2</v>
      </c>
      <c r="D96" s="198" t="s">
        <v>2687</v>
      </c>
      <c r="E96" s="199">
        <v>9</v>
      </c>
      <c r="F96" s="198" t="s">
        <v>3001</v>
      </c>
      <c r="G96" s="199" t="s">
        <v>3228</v>
      </c>
      <c r="H96" s="198" t="s">
        <v>3005</v>
      </c>
      <c r="I96" s="199">
        <v>0</v>
      </c>
      <c r="J96" s="198"/>
      <c r="K96" s="199">
        <f t="shared" si="7"/>
        <v>0</v>
      </c>
      <c r="L96" s="198" t="str">
        <f t="shared" si="11"/>
        <v/>
      </c>
      <c r="M96" s="199">
        <f t="shared" si="9"/>
        <v>0</v>
      </c>
      <c r="N96" s="200" t="str">
        <f t="shared" si="10"/>
        <v/>
      </c>
    </row>
    <row r="97" spans="1:14">
      <c r="A97" s="196" t="s">
        <v>3311</v>
      </c>
      <c r="B97" s="197" t="s">
        <v>3006</v>
      </c>
      <c r="C97" s="198">
        <v>2</v>
      </c>
      <c r="D97" s="198" t="s">
        <v>2687</v>
      </c>
      <c r="E97" s="199">
        <v>9</v>
      </c>
      <c r="F97" s="198" t="s">
        <v>3001</v>
      </c>
      <c r="G97" s="199" t="s">
        <v>3230</v>
      </c>
      <c r="H97" s="198" t="s">
        <v>3006</v>
      </c>
      <c r="I97" s="199">
        <v>0</v>
      </c>
      <c r="J97" s="198"/>
      <c r="K97" s="199">
        <f t="shared" si="7"/>
        <v>0</v>
      </c>
      <c r="L97" s="198" t="str">
        <f t="shared" si="11"/>
        <v/>
      </c>
      <c r="M97" s="199">
        <f t="shared" si="9"/>
        <v>0</v>
      </c>
      <c r="N97" s="200" t="str">
        <f t="shared" si="10"/>
        <v/>
      </c>
    </row>
    <row r="98" spans="1:14">
      <c r="A98" s="196" t="s">
        <v>3312</v>
      </c>
      <c r="B98" s="197" t="s">
        <v>3007</v>
      </c>
      <c r="C98" s="198">
        <v>2</v>
      </c>
      <c r="D98" s="198" t="s">
        <v>2687</v>
      </c>
      <c r="E98" s="199">
        <v>9</v>
      </c>
      <c r="F98" s="198" t="s">
        <v>3001</v>
      </c>
      <c r="G98" s="199" t="s">
        <v>3232</v>
      </c>
      <c r="H98" s="198" t="s">
        <v>3007</v>
      </c>
      <c r="I98" s="199">
        <v>0</v>
      </c>
      <c r="J98" s="198"/>
      <c r="K98" s="199">
        <f t="shared" si="7"/>
        <v>0</v>
      </c>
      <c r="L98" s="198" t="str">
        <f t="shared" si="11"/>
        <v/>
      </c>
      <c r="M98" s="199">
        <f t="shared" si="9"/>
        <v>0</v>
      </c>
      <c r="N98" s="200" t="str">
        <f t="shared" si="10"/>
        <v/>
      </c>
    </row>
    <row r="99" spans="1:14">
      <c r="A99" s="196" t="s">
        <v>3313</v>
      </c>
      <c r="B99" s="197" t="s">
        <v>2957</v>
      </c>
      <c r="C99" s="198">
        <v>2</v>
      </c>
      <c r="D99" s="198" t="s">
        <v>2687</v>
      </c>
      <c r="E99" s="199">
        <v>9</v>
      </c>
      <c r="F99" s="198" t="s">
        <v>3001</v>
      </c>
      <c r="G99" s="199" t="s">
        <v>3248</v>
      </c>
      <c r="H99" s="198" t="s">
        <v>2957</v>
      </c>
      <c r="I99" s="199">
        <v>0</v>
      </c>
      <c r="J99" s="198"/>
      <c r="K99" s="199">
        <f t="shared" si="7"/>
        <v>0</v>
      </c>
      <c r="L99" s="198" t="str">
        <f t="shared" si="11"/>
        <v/>
      </c>
      <c r="M99" s="199">
        <f t="shared" si="9"/>
        <v>0</v>
      </c>
      <c r="N99" s="200" t="str">
        <f t="shared" si="10"/>
        <v/>
      </c>
    </row>
    <row r="100" spans="1:14">
      <c r="A100" s="204"/>
      <c r="B100" s="206" t="s">
        <v>2690</v>
      </c>
      <c r="C100" s="198">
        <v>3</v>
      </c>
      <c r="D100" s="198" t="s">
        <v>2690</v>
      </c>
      <c r="E100" s="199">
        <v>0</v>
      </c>
      <c r="F100" s="198"/>
      <c r="G100" s="199">
        <v>0</v>
      </c>
      <c r="H100" s="198"/>
      <c r="I100" s="199">
        <v>0</v>
      </c>
      <c r="J100" s="198"/>
      <c r="K100" s="199">
        <f t="shared" si="7"/>
        <v>0</v>
      </c>
      <c r="L100" s="198" t="str">
        <f t="shared" si="11"/>
        <v/>
      </c>
      <c r="M100" s="199">
        <f t="shared" si="9"/>
        <v>0</v>
      </c>
      <c r="N100" s="200" t="str">
        <f t="shared" si="10"/>
        <v/>
      </c>
    </row>
    <row r="101" spans="1:14">
      <c r="A101" s="204"/>
      <c r="B101" s="206" t="s">
        <v>3008</v>
      </c>
      <c r="C101" s="198">
        <v>3</v>
      </c>
      <c r="D101" s="198" t="s">
        <v>2690</v>
      </c>
      <c r="E101" s="199">
        <v>1</v>
      </c>
      <c r="F101" s="198" t="s">
        <v>3008</v>
      </c>
      <c r="G101" s="199">
        <v>0</v>
      </c>
      <c r="H101" s="198"/>
      <c r="I101" s="199">
        <v>0</v>
      </c>
      <c r="J101" s="198"/>
      <c r="K101" s="199">
        <f t="shared" si="7"/>
        <v>0</v>
      </c>
      <c r="L101" s="198" t="str">
        <f t="shared" si="11"/>
        <v/>
      </c>
      <c r="M101" s="199">
        <f t="shared" si="9"/>
        <v>0</v>
      </c>
      <c r="N101" s="200" t="str">
        <f t="shared" si="10"/>
        <v/>
      </c>
    </row>
    <row r="102" spans="1:14">
      <c r="A102" s="196" t="s">
        <v>3314</v>
      </c>
      <c r="B102" s="197" t="s">
        <v>3009</v>
      </c>
      <c r="C102" s="198">
        <v>3</v>
      </c>
      <c r="D102" s="198" t="s">
        <v>2690</v>
      </c>
      <c r="E102" s="199">
        <v>1</v>
      </c>
      <c r="F102" s="198" t="s">
        <v>3008</v>
      </c>
      <c r="G102" s="199" t="s">
        <v>1501</v>
      </c>
      <c r="H102" s="198" t="s">
        <v>3009</v>
      </c>
      <c r="I102" s="199">
        <v>0</v>
      </c>
      <c r="J102" s="198"/>
      <c r="K102" s="199">
        <f t="shared" si="7"/>
        <v>0</v>
      </c>
      <c r="L102" s="198" t="str">
        <f t="shared" si="11"/>
        <v/>
      </c>
      <c r="M102" s="199">
        <f t="shared" si="9"/>
        <v>0</v>
      </c>
      <c r="N102" s="200" t="str">
        <f t="shared" si="10"/>
        <v/>
      </c>
    </row>
    <row r="103" spans="1:14">
      <c r="A103" s="196" t="s">
        <v>3315</v>
      </c>
      <c r="B103" s="197" t="s">
        <v>3010</v>
      </c>
      <c r="C103" s="198">
        <v>3</v>
      </c>
      <c r="D103" s="198" t="s">
        <v>2690</v>
      </c>
      <c r="E103" s="199">
        <v>1</v>
      </c>
      <c r="F103" s="198" t="s">
        <v>3008</v>
      </c>
      <c r="G103" s="199" t="s">
        <v>3224</v>
      </c>
      <c r="H103" s="198" t="s">
        <v>3010</v>
      </c>
      <c r="I103" s="199">
        <v>0</v>
      </c>
      <c r="J103" s="198"/>
      <c r="K103" s="199">
        <f t="shared" si="7"/>
        <v>0</v>
      </c>
      <c r="L103" s="198" t="str">
        <f t="shared" si="11"/>
        <v/>
      </c>
      <c r="M103" s="199">
        <f t="shared" si="9"/>
        <v>0</v>
      </c>
      <c r="N103" s="200" t="str">
        <f t="shared" si="10"/>
        <v/>
      </c>
    </row>
    <row r="104" spans="1:14">
      <c r="A104" s="196" t="s">
        <v>3316</v>
      </c>
      <c r="B104" s="197" t="s">
        <v>3011</v>
      </c>
      <c r="C104" s="198">
        <v>3</v>
      </c>
      <c r="D104" s="198" t="s">
        <v>2690</v>
      </c>
      <c r="E104" s="199">
        <v>1</v>
      </c>
      <c r="F104" s="198" t="s">
        <v>3008</v>
      </c>
      <c r="G104" s="199" t="s">
        <v>3226</v>
      </c>
      <c r="H104" s="198" t="s">
        <v>3011</v>
      </c>
      <c r="I104" s="199">
        <v>0</v>
      </c>
      <c r="J104" s="198"/>
      <c r="K104" s="199">
        <f t="shared" si="7"/>
        <v>0</v>
      </c>
      <c r="L104" s="198" t="str">
        <f t="shared" si="11"/>
        <v/>
      </c>
      <c r="M104" s="199">
        <f t="shared" si="9"/>
        <v>0</v>
      </c>
      <c r="N104" s="200" t="str">
        <f t="shared" si="10"/>
        <v/>
      </c>
    </row>
    <row r="105" spans="1:14">
      <c r="A105" s="196" t="s">
        <v>3317</v>
      </c>
      <c r="B105" s="197" t="s">
        <v>3012</v>
      </c>
      <c r="C105" s="198">
        <v>3</v>
      </c>
      <c r="D105" s="198" t="s">
        <v>2690</v>
      </c>
      <c r="E105" s="199">
        <v>1</v>
      </c>
      <c r="F105" s="198" t="s">
        <v>3008</v>
      </c>
      <c r="G105" s="199" t="s">
        <v>3228</v>
      </c>
      <c r="H105" s="198" t="s">
        <v>3012</v>
      </c>
      <c r="I105" s="199">
        <v>0</v>
      </c>
      <c r="J105" s="198"/>
      <c r="K105" s="199">
        <f t="shared" si="7"/>
        <v>0</v>
      </c>
      <c r="L105" s="198" t="str">
        <f t="shared" si="11"/>
        <v/>
      </c>
      <c r="M105" s="199">
        <f t="shared" si="9"/>
        <v>0</v>
      </c>
      <c r="N105" s="200" t="str">
        <f t="shared" si="10"/>
        <v/>
      </c>
    </row>
    <row r="106" spans="1:14">
      <c r="A106" s="196" t="s">
        <v>3318</v>
      </c>
      <c r="B106" s="197" t="s">
        <v>3013</v>
      </c>
      <c r="C106" s="198">
        <v>3</v>
      </c>
      <c r="D106" s="198" t="s">
        <v>2690</v>
      </c>
      <c r="E106" s="199">
        <v>1</v>
      </c>
      <c r="F106" s="198" t="s">
        <v>3008</v>
      </c>
      <c r="G106" s="199" t="s">
        <v>3230</v>
      </c>
      <c r="H106" s="198" t="s">
        <v>3013</v>
      </c>
      <c r="I106" s="199">
        <v>0</v>
      </c>
      <c r="J106" s="198"/>
      <c r="K106" s="199">
        <f t="shared" si="7"/>
        <v>0</v>
      </c>
      <c r="L106" s="198" t="str">
        <f t="shared" si="11"/>
        <v/>
      </c>
      <c r="M106" s="199">
        <f t="shared" si="9"/>
        <v>0</v>
      </c>
      <c r="N106" s="200" t="str">
        <f t="shared" si="10"/>
        <v/>
      </c>
    </row>
    <row r="107" spans="1:14">
      <c r="A107" s="196" t="s">
        <v>3319</v>
      </c>
      <c r="B107" s="197" t="s">
        <v>2957</v>
      </c>
      <c r="C107" s="198">
        <v>3</v>
      </c>
      <c r="D107" s="198" t="s">
        <v>2690</v>
      </c>
      <c r="E107" s="199">
        <v>1</v>
      </c>
      <c r="F107" s="198" t="s">
        <v>3008</v>
      </c>
      <c r="G107" s="199" t="s">
        <v>3248</v>
      </c>
      <c r="H107" s="198" t="s">
        <v>2957</v>
      </c>
      <c r="I107" s="199">
        <v>0</v>
      </c>
      <c r="J107" s="198"/>
      <c r="K107" s="199">
        <f t="shared" si="7"/>
        <v>0</v>
      </c>
      <c r="L107" s="198" t="str">
        <f t="shared" si="11"/>
        <v/>
      </c>
      <c r="M107" s="199">
        <f t="shared" si="9"/>
        <v>0</v>
      </c>
      <c r="N107" s="200" t="str">
        <f t="shared" si="10"/>
        <v/>
      </c>
    </row>
    <row r="108" spans="1:14">
      <c r="A108" s="204"/>
      <c r="B108" s="206" t="s">
        <v>3014</v>
      </c>
      <c r="C108" s="198">
        <v>3</v>
      </c>
      <c r="D108" s="198" t="s">
        <v>2690</v>
      </c>
      <c r="E108" s="199">
        <v>2</v>
      </c>
      <c r="F108" s="198" t="s">
        <v>3014</v>
      </c>
      <c r="G108" s="199">
        <v>0</v>
      </c>
      <c r="H108" s="198"/>
      <c r="I108" s="199">
        <v>0</v>
      </c>
      <c r="J108" s="198"/>
      <c r="K108" s="199">
        <f t="shared" si="7"/>
        <v>0</v>
      </c>
      <c r="L108" s="198" t="str">
        <f t="shared" si="11"/>
        <v/>
      </c>
      <c r="M108" s="199">
        <f t="shared" si="9"/>
        <v>0</v>
      </c>
      <c r="N108" s="200" t="str">
        <f t="shared" si="10"/>
        <v/>
      </c>
    </row>
    <row r="109" spans="1:14">
      <c r="A109" s="196" t="s">
        <v>3320</v>
      </c>
      <c r="B109" s="197" t="s">
        <v>3015</v>
      </c>
      <c r="C109" s="198">
        <v>3</v>
      </c>
      <c r="D109" s="198" t="s">
        <v>2690</v>
      </c>
      <c r="E109" s="199">
        <v>2</v>
      </c>
      <c r="F109" s="198" t="s">
        <v>3014</v>
      </c>
      <c r="G109" s="199" t="s">
        <v>1501</v>
      </c>
      <c r="H109" s="198" t="s">
        <v>3015</v>
      </c>
      <c r="I109" s="199">
        <v>0</v>
      </c>
      <c r="J109" s="198"/>
      <c r="K109" s="199">
        <f t="shared" si="7"/>
        <v>0</v>
      </c>
      <c r="L109" s="198" t="str">
        <f t="shared" si="11"/>
        <v/>
      </c>
      <c r="M109" s="199">
        <f t="shared" si="9"/>
        <v>0</v>
      </c>
      <c r="N109" s="200" t="str">
        <f t="shared" si="10"/>
        <v/>
      </c>
    </row>
    <row r="110" spans="1:14">
      <c r="A110" s="196" t="s">
        <v>3321</v>
      </c>
      <c r="B110" s="197" t="s">
        <v>3016</v>
      </c>
      <c r="C110" s="198">
        <v>3</v>
      </c>
      <c r="D110" s="198" t="s">
        <v>2690</v>
      </c>
      <c r="E110" s="199">
        <v>2</v>
      </c>
      <c r="F110" s="198" t="s">
        <v>3014</v>
      </c>
      <c r="G110" s="199" t="s">
        <v>3224</v>
      </c>
      <c r="H110" s="198" t="s">
        <v>3016</v>
      </c>
      <c r="I110" s="199">
        <v>0</v>
      </c>
      <c r="J110" s="198"/>
      <c r="K110" s="199">
        <f t="shared" si="7"/>
        <v>0</v>
      </c>
      <c r="L110" s="198" t="str">
        <f t="shared" si="11"/>
        <v/>
      </c>
      <c r="M110" s="199">
        <f t="shared" si="9"/>
        <v>0</v>
      </c>
      <c r="N110" s="200" t="str">
        <f t="shared" si="10"/>
        <v/>
      </c>
    </row>
    <row r="111" spans="1:14">
      <c r="A111" s="196" t="s">
        <v>3322</v>
      </c>
      <c r="B111" s="197" t="s">
        <v>3017</v>
      </c>
      <c r="C111" s="198">
        <v>3</v>
      </c>
      <c r="D111" s="198" t="s">
        <v>2690</v>
      </c>
      <c r="E111" s="199">
        <v>2</v>
      </c>
      <c r="F111" s="198" t="s">
        <v>3014</v>
      </c>
      <c r="G111" s="199" t="s">
        <v>3226</v>
      </c>
      <c r="H111" s="198" t="s">
        <v>3017</v>
      </c>
      <c r="I111" s="199">
        <v>0</v>
      </c>
      <c r="J111" s="198"/>
      <c r="K111" s="199">
        <f t="shared" si="7"/>
        <v>0</v>
      </c>
      <c r="L111" s="198" t="str">
        <f t="shared" si="11"/>
        <v/>
      </c>
      <c r="M111" s="199">
        <f t="shared" si="9"/>
        <v>0</v>
      </c>
      <c r="N111" s="200" t="str">
        <f t="shared" si="10"/>
        <v/>
      </c>
    </row>
    <row r="112" spans="1:14">
      <c r="A112" s="196" t="s">
        <v>3323</v>
      </c>
      <c r="B112" s="197" t="s">
        <v>3018</v>
      </c>
      <c r="C112" s="198">
        <v>3</v>
      </c>
      <c r="D112" s="198" t="s">
        <v>2690</v>
      </c>
      <c r="E112" s="199">
        <v>2</v>
      </c>
      <c r="F112" s="198" t="s">
        <v>3014</v>
      </c>
      <c r="G112" s="199" t="s">
        <v>3228</v>
      </c>
      <c r="H112" s="198" t="s">
        <v>3018</v>
      </c>
      <c r="I112" s="199">
        <v>0</v>
      </c>
      <c r="J112" s="198"/>
      <c r="K112" s="199">
        <f t="shared" si="7"/>
        <v>0</v>
      </c>
      <c r="L112" s="198" t="str">
        <f t="shared" si="11"/>
        <v/>
      </c>
      <c r="M112" s="199">
        <f t="shared" si="9"/>
        <v>0</v>
      </c>
      <c r="N112" s="200" t="str">
        <f t="shared" si="10"/>
        <v/>
      </c>
    </row>
    <row r="113" spans="1:14">
      <c r="A113" s="196" t="s">
        <v>3324</v>
      </c>
      <c r="B113" s="197" t="s">
        <v>3019</v>
      </c>
      <c r="C113" s="198">
        <v>3</v>
      </c>
      <c r="D113" s="198" t="s">
        <v>2690</v>
      </c>
      <c r="E113" s="199">
        <v>2</v>
      </c>
      <c r="F113" s="198" t="s">
        <v>3014</v>
      </c>
      <c r="G113" s="199" t="s">
        <v>3230</v>
      </c>
      <c r="H113" s="198" t="s">
        <v>3019</v>
      </c>
      <c r="I113" s="199">
        <v>0</v>
      </c>
      <c r="J113" s="198"/>
      <c r="K113" s="199">
        <f t="shared" si="7"/>
        <v>0</v>
      </c>
      <c r="L113" s="198" t="str">
        <f t="shared" si="11"/>
        <v/>
      </c>
      <c r="M113" s="199">
        <f t="shared" si="9"/>
        <v>0</v>
      </c>
      <c r="N113" s="200" t="str">
        <f t="shared" si="10"/>
        <v/>
      </c>
    </row>
    <row r="114" spans="1:14">
      <c r="A114" s="196" t="s">
        <v>3325</v>
      </c>
      <c r="B114" s="197" t="s">
        <v>3020</v>
      </c>
      <c r="C114" s="198">
        <v>3</v>
      </c>
      <c r="D114" s="198" t="s">
        <v>2690</v>
      </c>
      <c r="E114" s="199">
        <v>2</v>
      </c>
      <c r="F114" s="198" t="s">
        <v>3014</v>
      </c>
      <c r="G114" s="199" t="s">
        <v>3232</v>
      </c>
      <c r="H114" s="198" t="s">
        <v>3020</v>
      </c>
      <c r="I114" s="199">
        <v>0</v>
      </c>
      <c r="J114" s="198"/>
      <c r="K114" s="199">
        <f t="shared" si="7"/>
        <v>0</v>
      </c>
      <c r="L114" s="198" t="str">
        <f t="shared" si="11"/>
        <v/>
      </c>
      <c r="M114" s="199">
        <f t="shared" si="9"/>
        <v>0</v>
      </c>
      <c r="N114" s="200" t="str">
        <f t="shared" si="10"/>
        <v/>
      </c>
    </row>
    <row r="115" spans="1:14">
      <c r="A115" s="196" t="s">
        <v>3326</v>
      </c>
      <c r="B115" s="197" t="s">
        <v>2957</v>
      </c>
      <c r="C115" s="198">
        <v>3</v>
      </c>
      <c r="D115" s="198" t="s">
        <v>2690</v>
      </c>
      <c r="E115" s="199">
        <v>2</v>
      </c>
      <c r="F115" s="198" t="s">
        <v>3014</v>
      </c>
      <c r="G115" s="199" t="s">
        <v>3248</v>
      </c>
      <c r="H115" s="198" t="s">
        <v>2957</v>
      </c>
      <c r="I115" s="199">
        <v>0</v>
      </c>
      <c r="J115" s="198"/>
      <c r="K115" s="199">
        <f t="shared" si="7"/>
        <v>0</v>
      </c>
      <c r="L115" s="198" t="str">
        <f t="shared" si="11"/>
        <v/>
      </c>
      <c r="M115" s="199">
        <f t="shared" si="9"/>
        <v>0</v>
      </c>
      <c r="N115" s="200" t="str">
        <f t="shared" si="10"/>
        <v/>
      </c>
    </row>
    <row r="116" spans="1:14">
      <c r="A116" s="196" t="s">
        <v>3327</v>
      </c>
      <c r="B116" s="197" t="s">
        <v>3021</v>
      </c>
      <c r="C116" s="198">
        <v>3</v>
      </c>
      <c r="D116" s="198" t="s">
        <v>2690</v>
      </c>
      <c r="E116" s="199">
        <v>3</v>
      </c>
      <c r="F116" s="198" t="s">
        <v>3021</v>
      </c>
      <c r="G116" s="199">
        <v>0</v>
      </c>
      <c r="H116" s="198"/>
      <c r="I116" s="199">
        <v>0</v>
      </c>
      <c r="J116" s="198"/>
      <c r="K116" s="199">
        <f t="shared" si="7"/>
        <v>0</v>
      </c>
      <c r="L116" s="198" t="str">
        <f t="shared" si="11"/>
        <v/>
      </c>
      <c r="M116" s="199">
        <f t="shared" si="9"/>
        <v>0</v>
      </c>
      <c r="N116" s="200" t="str">
        <f t="shared" si="10"/>
        <v/>
      </c>
    </row>
    <row r="117" spans="1:14">
      <c r="A117" s="196" t="s">
        <v>3328</v>
      </c>
      <c r="B117" s="197" t="s">
        <v>3022</v>
      </c>
      <c r="C117" s="198">
        <v>3</v>
      </c>
      <c r="D117" s="198" t="s">
        <v>2690</v>
      </c>
      <c r="E117" s="199">
        <v>3</v>
      </c>
      <c r="F117" s="198" t="s">
        <v>3021</v>
      </c>
      <c r="G117" s="199" t="s">
        <v>1501</v>
      </c>
      <c r="H117" s="198" t="s">
        <v>3022</v>
      </c>
      <c r="I117" s="199">
        <v>0</v>
      </c>
      <c r="J117" s="198"/>
      <c r="K117" s="199">
        <f t="shared" si="7"/>
        <v>0</v>
      </c>
      <c r="L117" s="198" t="str">
        <f t="shared" si="11"/>
        <v/>
      </c>
      <c r="M117" s="199">
        <f t="shared" si="9"/>
        <v>0</v>
      </c>
      <c r="N117" s="200" t="str">
        <f t="shared" si="10"/>
        <v/>
      </c>
    </row>
    <row r="118" spans="1:14">
      <c r="A118" s="196" t="s">
        <v>3329</v>
      </c>
      <c r="B118" s="197" t="s">
        <v>3023</v>
      </c>
      <c r="C118" s="198">
        <v>3</v>
      </c>
      <c r="D118" s="198" t="s">
        <v>2690</v>
      </c>
      <c r="E118" s="199">
        <v>3</v>
      </c>
      <c r="F118" s="198" t="s">
        <v>3021</v>
      </c>
      <c r="G118" s="199" t="s">
        <v>3224</v>
      </c>
      <c r="H118" s="198" t="s">
        <v>3023</v>
      </c>
      <c r="I118" s="199">
        <v>0</v>
      </c>
      <c r="J118" s="198"/>
      <c r="K118" s="199">
        <f t="shared" si="7"/>
        <v>0</v>
      </c>
      <c r="L118" s="198" t="str">
        <f t="shared" si="11"/>
        <v/>
      </c>
      <c r="M118" s="199">
        <f t="shared" si="9"/>
        <v>0</v>
      </c>
      <c r="N118" s="200" t="str">
        <f t="shared" si="10"/>
        <v/>
      </c>
    </row>
    <row r="119" spans="1:14">
      <c r="A119" s="196" t="s">
        <v>3330</v>
      </c>
      <c r="B119" s="197" t="s">
        <v>3024</v>
      </c>
      <c r="C119" s="198">
        <v>3</v>
      </c>
      <c r="D119" s="198" t="s">
        <v>2690</v>
      </c>
      <c r="E119" s="199">
        <v>3</v>
      </c>
      <c r="F119" s="198" t="s">
        <v>3021</v>
      </c>
      <c r="G119" s="199" t="s">
        <v>3226</v>
      </c>
      <c r="H119" s="198" t="s">
        <v>3024</v>
      </c>
      <c r="I119" s="199">
        <v>0</v>
      </c>
      <c r="J119" s="198"/>
      <c r="K119" s="199">
        <f t="shared" si="7"/>
        <v>0</v>
      </c>
      <c r="L119" s="198" t="str">
        <f t="shared" si="11"/>
        <v/>
      </c>
      <c r="M119" s="199">
        <f t="shared" si="9"/>
        <v>0</v>
      </c>
      <c r="N119" s="200" t="str">
        <f t="shared" si="10"/>
        <v/>
      </c>
    </row>
    <row r="120" spans="1:14">
      <c r="A120" s="196" t="s">
        <v>3331</v>
      </c>
      <c r="B120" s="197" t="s">
        <v>3025</v>
      </c>
      <c r="C120" s="198">
        <v>3</v>
      </c>
      <c r="D120" s="198" t="s">
        <v>2690</v>
      </c>
      <c r="E120" s="199">
        <v>3</v>
      </c>
      <c r="F120" s="198" t="s">
        <v>3021</v>
      </c>
      <c r="G120" s="199" t="s">
        <v>3228</v>
      </c>
      <c r="H120" s="198" t="s">
        <v>3025</v>
      </c>
      <c r="I120" s="199">
        <v>0</v>
      </c>
      <c r="J120" s="198"/>
      <c r="K120" s="199">
        <f t="shared" si="7"/>
        <v>0</v>
      </c>
      <c r="L120" s="198" t="str">
        <f t="shared" si="11"/>
        <v/>
      </c>
      <c r="M120" s="199">
        <f t="shared" si="9"/>
        <v>0</v>
      </c>
      <c r="N120" s="200" t="str">
        <f t="shared" si="10"/>
        <v/>
      </c>
    </row>
    <row r="121" spans="1:14">
      <c r="A121" s="196" t="s">
        <v>3332</v>
      </c>
      <c r="B121" s="197" t="s">
        <v>3026</v>
      </c>
      <c r="C121" s="198">
        <v>3</v>
      </c>
      <c r="D121" s="198" t="s">
        <v>2690</v>
      </c>
      <c r="E121" s="199">
        <v>3</v>
      </c>
      <c r="F121" s="198" t="s">
        <v>3021</v>
      </c>
      <c r="G121" s="199" t="s">
        <v>3230</v>
      </c>
      <c r="H121" s="198" t="s">
        <v>3026</v>
      </c>
      <c r="I121" s="199">
        <v>0</v>
      </c>
      <c r="J121" s="198"/>
      <c r="K121" s="199">
        <f t="shared" si="7"/>
        <v>0</v>
      </c>
      <c r="L121" s="198" t="str">
        <f t="shared" si="11"/>
        <v/>
      </c>
      <c r="M121" s="199">
        <f t="shared" si="9"/>
        <v>0</v>
      </c>
      <c r="N121" s="200" t="str">
        <f t="shared" si="10"/>
        <v/>
      </c>
    </row>
    <row r="122" spans="1:14">
      <c r="A122" s="196" t="s">
        <v>3333</v>
      </c>
      <c r="B122" s="197" t="s">
        <v>3027</v>
      </c>
      <c r="C122" s="198">
        <v>3</v>
      </c>
      <c r="D122" s="198" t="s">
        <v>2690</v>
      </c>
      <c r="E122" s="199">
        <v>3</v>
      </c>
      <c r="F122" s="198" t="s">
        <v>3021</v>
      </c>
      <c r="G122" s="199" t="s">
        <v>3232</v>
      </c>
      <c r="H122" s="198" t="s">
        <v>3027</v>
      </c>
      <c r="I122" s="199">
        <v>0</v>
      </c>
      <c r="J122" s="198"/>
      <c r="K122" s="199">
        <f t="shared" si="7"/>
        <v>0</v>
      </c>
      <c r="L122" s="198" t="str">
        <f t="shared" si="11"/>
        <v/>
      </c>
      <c r="M122" s="199">
        <f t="shared" si="9"/>
        <v>0</v>
      </c>
      <c r="N122" s="200" t="str">
        <f t="shared" si="10"/>
        <v/>
      </c>
    </row>
    <row r="123" spans="1:14">
      <c r="A123" s="196" t="s">
        <v>3334</v>
      </c>
      <c r="B123" s="197" t="s">
        <v>2957</v>
      </c>
      <c r="C123" s="198">
        <v>3</v>
      </c>
      <c r="D123" s="198" t="s">
        <v>2690</v>
      </c>
      <c r="E123" s="199">
        <v>3</v>
      </c>
      <c r="F123" s="198" t="s">
        <v>3021</v>
      </c>
      <c r="G123" s="199" t="s">
        <v>3248</v>
      </c>
      <c r="H123" s="198" t="s">
        <v>2957</v>
      </c>
      <c r="I123" s="199">
        <v>0</v>
      </c>
      <c r="J123" s="198"/>
      <c r="K123" s="199">
        <f t="shared" si="7"/>
        <v>0</v>
      </c>
      <c r="L123" s="198" t="str">
        <f t="shared" si="11"/>
        <v/>
      </c>
      <c r="M123" s="199">
        <f t="shared" si="9"/>
        <v>0</v>
      </c>
      <c r="N123" s="200" t="str">
        <f t="shared" si="10"/>
        <v/>
      </c>
    </row>
    <row r="124" spans="1:14">
      <c r="A124" s="204"/>
      <c r="B124" s="206" t="s">
        <v>3028</v>
      </c>
      <c r="C124" s="198">
        <v>3</v>
      </c>
      <c r="D124" s="198" t="s">
        <v>2690</v>
      </c>
      <c r="E124" s="199">
        <v>4</v>
      </c>
      <c r="F124" s="198" t="s">
        <v>3028</v>
      </c>
      <c r="G124" s="199">
        <v>0</v>
      </c>
      <c r="H124" s="198"/>
      <c r="I124" s="199">
        <v>0</v>
      </c>
      <c r="J124" s="198"/>
      <c r="K124" s="199">
        <f t="shared" si="7"/>
        <v>0</v>
      </c>
      <c r="L124" s="198" t="str">
        <f t="shared" si="11"/>
        <v/>
      </c>
      <c r="M124" s="199">
        <f t="shared" si="9"/>
        <v>0</v>
      </c>
      <c r="N124" s="200" t="str">
        <f t="shared" si="10"/>
        <v/>
      </c>
    </row>
    <row r="125" spans="1:14">
      <c r="A125" s="196" t="s">
        <v>3335</v>
      </c>
      <c r="B125" s="197" t="s">
        <v>3029</v>
      </c>
      <c r="C125" s="198">
        <v>3</v>
      </c>
      <c r="D125" s="198" t="s">
        <v>2690</v>
      </c>
      <c r="E125" s="199">
        <v>4</v>
      </c>
      <c r="F125" s="198" t="s">
        <v>3028</v>
      </c>
      <c r="G125" s="199" t="s">
        <v>1501</v>
      </c>
      <c r="H125" s="198" t="s">
        <v>3029</v>
      </c>
      <c r="I125" s="199">
        <v>0</v>
      </c>
      <c r="J125" s="198"/>
      <c r="K125" s="199">
        <f t="shared" si="7"/>
        <v>0</v>
      </c>
      <c r="L125" s="198" t="str">
        <f t="shared" si="11"/>
        <v/>
      </c>
      <c r="M125" s="199">
        <f t="shared" si="9"/>
        <v>0</v>
      </c>
      <c r="N125" s="200" t="str">
        <f t="shared" si="10"/>
        <v/>
      </c>
    </row>
    <row r="126" spans="1:14">
      <c r="A126" s="196" t="s">
        <v>3336</v>
      </c>
      <c r="B126" s="197" t="s">
        <v>3030</v>
      </c>
      <c r="C126" s="198">
        <v>3</v>
      </c>
      <c r="D126" s="198" t="s">
        <v>2690</v>
      </c>
      <c r="E126" s="199">
        <v>4</v>
      </c>
      <c r="F126" s="198" t="s">
        <v>3028</v>
      </c>
      <c r="G126" s="199" t="s">
        <v>3224</v>
      </c>
      <c r="H126" s="198" t="s">
        <v>3030</v>
      </c>
      <c r="I126" s="199">
        <v>0</v>
      </c>
      <c r="J126" s="198"/>
      <c r="K126" s="199">
        <f t="shared" si="7"/>
        <v>0</v>
      </c>
      <c r="L126" s="198" t="str">
        <f t="shared" si="11"/>
        <v/>
      </c>
      <c r="M126" s="199">
        <f t="shared" si="9"/>
        <v>0</v>
      </c>
      <c r="N126" s="200" t="str">
        <f t="shared" si="10"/>
        <v/>
      </c>
    </row>
    <row r="127" spans="1:14">
      <c r="A127" s="196" t="s">
        <v>3337</v>
      </c>
      <c r="B127" s="197" t="s">
        <v>3031</v>
      </c>
      <c r="C127" s="198">
        <v>3</v>
      </c>
      <c r="D127" s="198" t="s">
        <v>2690</v>
      </c>
      <c r="E127" s="199">
        <v>4</v>
      </c>
      <c r="F127" s="198" t="s">
        <v>3028</v>
      </c>
      <c r="G127" s="199" t="s">
        <v>3226</v>
      </c>
      <c r="H127" s="198" t="s">
        <v>3031</v>
      </c>
      <c r="I127" s="199">
        <v>0</v>
      </c>
      <c r="J127" s="198"/>
      <c r="K127" s="199">
        <f t="shared" si="7"/>
        <v>0</v>
      </c>
      <c r="L127" s="198" t="str">
        <f t="shared" si="11"/>
        <v/>
      </c>
      <c r="M127" s="199">
        <f t="shared" si="9"/>
        <v>0</v>
      </c>
      <c r="N127" s="200" t="str">
        <f t="shared" si="10"/>
        <v/>
      </c>
    </row>
    <row r="128" spans="1:14">
      <c r="A128" s="196" t="s">
        <v>3338</v>
      </c>
      <c r="B128" s="197" t="s">
        <v>3032</v>
      </c>
      <c r="C128" s="198">
        <v>3</v>
      </c>
      <c r="D128" s="198" t="s">
        <v>2690</v>
      </c>
      <c r="E128" s="199">
        <v>4</v>
      </c>
      <c r="F128" s="198" t="s">
        <v>3028</v>
      </c>
      <c r="G128" s="199" t="s">
        <v>3228</v>
      </c>
      <c r="H128" s="198" t="s">
        <v>3032</v>
      </c>
      <c r="I128" s="199">
        <v>0</v>
      </c>
      <c r="J128" s="198"/>
      <c r="K128" s="199">
        <f t="shared" si="7"/>
        <v>0</v>
      </c>
      <c r="L128" s="198" t="str">
        <f t="shared" si="11"/>
        <v/>
      </c>
      <c r="M128" s="199">
        <f t="shared" si="9"/>
        <v>0</v>
      </c>
      <c r="N128" s="200" t="str">
        <f t="shared" si="10"/>
        <v/>
      </c>
    </row>
    <row r="129" spans="1:14">
      <c r="A129" s="196" t="s">
        <v>3339</v>
      </c>
      <c r="B129" s="197" t="s">
        <v>3033</v>
      </c>
      <c r="C129" s="198">
        <v>3</v>
      </c>
      <c r="D129" s="198" t="s">
        <v>2690</v>
      </c>
      <c r="E129" s="199">
        <v>4</v>
      </c>
      <c r="F129" s="198" t="s">
        <v>3028</v>
      </c>
      <c r="G129" s="199" t="s">
        <v>3230</v>
      </c>
      <c r="H129" s="198" t="s">
        <v>3033</v>
      </c>
      <c r="I129" s="199">
        <v>0</v>
      </c>
      <c r="J129" s="198"/>
      <c r="K129" s="199">
        <f t="shared" si="7"/>
        <v>0</v>
      </c>
      <c r="L129" s="198" t="str">
        <f t="shared" si="11"/>
        <v/>
      </c>
      <c r="M129" s="199">
        <f t="shared" si="9"/>
        <v>0</v>
      </c>
      <c r="N129" s="200" t="str">
        <f t="shared" si="10"/>
        <v/>
      </c>
    </row>
    <row r="130" spans="1:14">
      <c r="A130" s="196" t="s">
        <v>3340</v>
      </c>
      <c r="B130" s="197" t="s">
        <v>3034</v>
      </c>
      <c r="C130" s="198">
        <v>3</v>
      </c>
      <c r="D130" s="198" t="s">
        <v>2690</v>
      </c>
      <c r="E130" s="199">
        <v>4</v>
      </c>
      <c r="F130" s="198" t="s">
        <v>3028</v>
      </c>
      <c r="G130" s="199" t="s">
        <v>3232</v>
      </c>
      <c r="H130" s="198" t="s">
        <v>3034</v>
      </c>
      <c r="I130" s="199">
        <v>0</v>
      </c>
      <c r="J130" s="198"/>
      <c r="K130" s="199">
        <f t="shared" ref="K130:K193" si="12">IF(MID(C130,4,1)="",0,(MID(C130,4,1)))</f>
        <v>0</v>
      </c>
      <c r="L130" s="198" t="str">
        <f t="shared" si="11"/>
        <v/>
      </c>
      <c r="M130" s="199">
        <f t="shared" ref="M130:M193" si="13">IF(MID(C130,5,1)="",0,(MID(E130,5,1)))</f>
        <v>0</v>
      </c>
      <c r="N130" s="200" t="str">
        <f t="shared" ref="N130:N193" si="14">+IF(M130=0,"",IF(M129=M130,N129,MID($D130,1,50)))</f>
        <v/>
      </c>
    </row>
    <row r="131" spans="1:14">
      <c r="A131" s="196" t="s">
        <v>3341</v>
      </c>
      <c r="B131" s="197" t="s">
        <v>3342</v>
      </c>
      <c r="C131" s="198">
        <v>3</v>
      </c>
      <c r="D131" s="198" t="s">
        <v>2690</v>
      </c>
      <c r="E131" s="199">
        <v>4</v>
      </c>
      <c r="F131" s="198" t="s">
        <v>3028</v>
      </c>
      <c r="G131" s="199" t="s">
        <v>3248</v>
      </c>
      <c r="H131" s="198" t="s">
        <v>3342</v>
      </c>
      <c r="I131" s="199">
        <v>0</v>
      </c>
      <c r="J131" s="198"/>
      <c r="K131" s="199">
        <f t="shared" si="12"/>
        <v>0</v>
      </c>
      <c r="L131" s="198" t="str">
        <f t="shared" si="11"/>
        <v/>
      </c>
      <c r="M131" s="199">
        <f t="shared" si="13"/>
        <v>0</v>
      </c>
      <c r="N131" s="200" t="str">
        <f t="shared" si="14"/>
        <v/>
      </c>
    </row>
    <row r="132" spans="1:14">
      <c r="A132" s="204"/>
      <c r="B132" s="206" t="s">
        <v>3035</v>
      </c>
      <c r="C132" s="198">
        <v>3</v>
      </c>
      <c r="D132" s="198" t="s">
        <v>2690</v>
      </c>
      <c r="E132" s="199">
        <v>5</v>
      </c>
      <c r="F132" s="198" t="s">
        <v>3035</v>
      </c>
      <c r="G132" s="199">
        <v>0</v>
      </c>
      <c r="H132" s="198"/>
      <c r="I132" s="199">
        <v>0</v>
      </c>
      <c r="J132" s="198"/>
      <c r="K132" s="199">
        <f t="shared" si="12"/>
        <v>0</v>
      </c>
      <c r="L132" s="198" t="str">
        <f t="shared" si="11"/>
        <v/>
      </c>
      <c r="M132" s="199">
        <f t="shared" si="13"/>
        <v>0</v>
      </c>
      <c r="N132" s="200" t="str">
        <f t="shared" si="14"/>
        <v/>
      </c>
    </row>
    <row r="133" spans="1:14">
      <c r="A133" s="196" t="s">
        <v>3343</v>
      </c>
      <c r="B133" s="197" t="s">
        <v>2248</v>
      </c>
      <c r="C133" s="198">
        <v>3</v>
      </c>
      <c r="D133" s="198" t="s">
        <v>2690</v>
      </c>
      <c r="E133" s="199">
        <v>5</v>
      </c>
      <c r="F133" s="198" t="s">
        <v>3035</v>
      </c>
      <c r="G133" s="199" t="s">
        <v>1501</v>
      </c>
      <c r="H133" s="198" t="s">
        <v>2248</v>
      </c>
      <c r="I133" s="199">
        <v>0</v>
      </c>
      <c r="J133" s="198"/>
      <c r="K133" s="199">
        <f t="shared" si="12"/>
        <v>0</v>
      </c>
      <c r="L133" s="198" t="str">
        <f t="shared" si="11"/>
        <v/>
      </c>
      <c r="M133" s="199">
        <f t="shared" si="13"/>
        <v>0</v>
      </c>
      <c r="N133" s="200" t="str">
        <f t="shared" si="14"/>
        <v/>
      </c>
    </row>
    <row r="134" spans="1:14">
      <c r="A134" s="196" t="s">
        <v>3344</v>
      </c>
      <c r="B134" s="197" t="s">
        <v>3036</v>
      </c>
      <c r="C134" s="198">
        <v>3</v>
      </c>
      <c r="D134" s="198" t="s">
        <v>2690</v>
      </c>
      <c r="E134" s="199">
        <v>5</v>
      </c>
      <c r="F134" s="198" t="s">
        <v>3035</v>
      </c>
      <c r="G134" s="199" t="s">
        <v>3224</v>
      </c>
      <c r="H134" s="198" t="s">
        <v>3036</v>
      </c>
      <c r="I134" s="199">
        <v>0</v>
      </c>
      <c r="J134" s="198"/>
      <c r="K134" s="199">
        <f t="shared" si="12"/>
        <v>0</v>
      </c>
      <c r="L134" s="198" t="str">
        <f t="shared" si="11"/>
        <v/>
      </c>
      <c r="M134" s="199">
        <f t="shared" si="13"/>
        <v>0</v>
      </c>
      <c r="N134" s="200" t="str">
        <f t="shared" si="14"/>
        <v/>
      </c>
    </row>
    <row r="135" spans="1:14">
      <c r="A135" s="196" t="s">
        <v>3345</v>
      </c>
      <c r="B135" s="197" t="s">
        <v>3037</v>
      </c>
      <c r="C135" s="198">
        <v>3</v>
      </c>
      <c r="D135" s="198" t="s">
        <v>2690</v>
      </c>
      <c r="E135" s="199">
        <v>5</v>
      </c>
      <c r="F135" s="198" t="s">
        <v>3035</v>
      </c>
      <c r="G135" s="199" t="s">
        <v>3226</v>
      </c>
      <c r="H135" s="198" t="s">
        <v>3037</v>
      </c>
      <c r="I135" s="199">
        <v>0</v>
      </c>
      <c r="J135" s="198"/>
      <c r="K135" s="199">
        <f t="shared" si="12"/>
        <v>0</v>
      </c>
      <c r="L135" s="198" t="str">
        <f t="shared" si="11"/>
        <v/>
      </c>
      <c r="M135" s="199">
        <f t="shared" si="13"/>
        <v>0</v>
      </c>
      <c r="N135" s="200" t="str">
        <f t="shared" si="14"/>
        <v/>
      </c>
    </row>
    <row r="136" spans="1:14">
      <c r="A136" s="196" t="s">
        <v>3346</v>
      </c>
      <c r="B136" s="197" t="s">
        <v>3038</v>
      </c>
      <c r="C136" s="198">
        <v>3</v>
      </c>
      <c r="D136" s="198" t="s">
        <v>2690</v>
      </c>
      <c r="E136" s="199">
        <v>5</v>
      </c>
      <c r="F136" s="198" t="s">
        <v>3035</v>
      </c>
      <c r="G136" s="199" t="s">
        <v>3228</v>
      </c>
      <c r="H136" s="198" t="s">
        <v>3038</v>
      </c>
      <c r="I136" s="199">
        <v>0</v>
      </c>
      <c r="J136" s="198"/>
      <c r="K136" s="199">
        <f t="shared" si="12"/>
        <v>0</v>
      </c>
      <c r="L136" s="198" t="str">
        <f t="shared" si="11"/>
        <v/>
      </c>
      <c r="M136" s="199">
        <f t="shared" si="13"/>
        <v>0</v>
      </c>
      <c r="N136" s="200" t="str">
        <f t="shared" si="14"/>
        <v/>
      </c>
    </row>
    <row r="137" spans="1:14">
      <c r="A137" s="196" t="s">
        <v>3347</v>
      </c>
      <c r="B137" s="197" t="s">
        <v>3039</v>
      </c>
      <c r="C137" s="198">
        <v>3</v>
      </c>
      <c r="D137" s="198" t="s">
        <v>2690</v>
      </c>
      <c r="E137" s="199">
        <v>5</v>
      </c>
      <c r="F137" s="198" t="s">
        <v>3035</v>
      </c>
      <c r="G137" s="199" t="s">
        <v>3230</v>
      </c>
      <c r="H137" s="198" t="s">
        <v>3039</v>
      </c>
      <c r="I137" s="199">
        <v>0</v>
      </c>
      <c r="J137" s="198"/>
      <c r="K137" s="199">
        <f t="shared" si="12"/>
        <v>0</v>
      </c>
      <c r="L137" s="198" t="str">
        <f t="shared" si="11"/>
        <v/>
      </c>
      <c r="M137" s="199">
        <f t="shared" si="13"/>
        <v>0</v>
      </c>
      <c r="N137" s="200" t="str">
        <f t="shared" si="14"/>
        <v/>
      </c>
    </row>
    <row r="138" spans="1:14">
      <c r="A138" s="196" t="s">
        <v>3348</v>
      </c>
      <c r="B138" s="197" t="s">
        <v>3040</v>
      </c>
      <c r="C138" s="198">
        <v>3</v>
      </c>
      <c r="D138" s="198" t="s">
        <v>2690</v>
      </c>
      <c r="E138" s="199">
        <v>5</v>
      </c>
      <c r="F138" s="198" t="s">
        <v>3035</v>
      </c>
      <c r="G138" s="199" t="s">
        <v>3232</v>
      </c>
      <c r="H138" s="198" t="s">
        <v>3040</v>
      </c>
      <c r="I138" s="199">
        <v>0</v>
      </c>
      <c r="J138" s="198"/>
      <c r="K138" s="199">
        <f t="shared" si="12"/>
        <v>0</v>
      </c>
      <c r="L138" s="198" t="str">
        <f t="shared" si="11"/>
        <v/>
      </c>
      <c r="M138" s="199">
        <f t="shared" si="13"/>
        <v>0</v>
      </c>
      <c r="N138" s="200" t="str">
        <f t="shared" si="14"/>
        <v/>
      </c>
    </row>
    <row r="139" spans="1:14">
      <c r="A139" s="196" t="s">
        <v>3349</v>
      </c>
      <c r="B139" s="197" t="s">
        <v>2957</v>
      </c>
      <c r="C139" s="198">
        <v>3</v>
      </c>
      <c r="D139" s="198" t="s">
        <v>2690</v>
      </c>
      <c r="E139" s="199">
        <v>5</v>
      </c>
      <c r="F139" s="198" t="s">
        <v>3035</v>
      </c>
      <c r="G139" s="199" t="s">
        <v>3248</v>
      </c>
      <c r="H139" s="198" t="s">
        <v>2957</v>
      </c>
      <c r="I139" s="199">
        <v>0</v>
      </c>
      <c r="J139" s="198"/>
      <c r="K139" s="199">
        <f t="shared" si="12"/>
        <v>0</v>
      </c>
      <c r="L139" s="198" t="str">
        <f t="shared" si="11"/>
        <v/>
      </c>
      <c r="M139" s="199">
        <f t="shared" si="13"/>
        <v>0</v>
      </c>
      <c r="N139" s="200" t="str">
        <f t="shared" si="14"/>
        <v/>
      </c>
    </row>
    <row r="140" spans="1:14">
      <c r="A140" s="196" t="s">
        <v>3350</v>
      </c>
      <c r="B140" s="197" t="s">
        <v>3041</v>
      </c>
      <c r="C140" s="198">
        <v>3</v>
      </c>
      <c r="D140" s="198" t="s">
        <v>2690</v>
      </c>
      <c r="E140" s="199">
        <v>6</v>
      </c>
      <c r="F140" s="198" t="s">
        <v>3041</v>
      </c>
      <c r="G140" s="199">
        <v>0</v>
      </c>
      <c r="H140" s="198"/>
      <c r="I140" s="199">
        <v>0</v>
      </c>
      <c r="J140" s="198"/>
      <c r="K140" s="199">
        <f t="shared" si="12"/>
        <v>0</v>
      </c>
      <c r="L140" s="198" t="str">
        <f t="shared" si="11"/>
        <v/>
      </c>
      <c r="M140" s="199">
        <f t="shared" si="13"/>
        <v>0</v>
      </c>
      <c r="N140" s="200" t="str">
        <f t="shared" si="14"/>
        <v/>
      </c>
    </row>
    <row r="141" spans="1:14">
      <c r="A141" s="204"/>
      <c r="B141" s="206" t="s">
        <v>3042</v>
      </c>
      <c r="C141" s="198">
        <v>3</v>
      </c>
      <c r="D141" s="198" t="s">
        <v>2690</v>
      </c>
      <c r="E141" s="199">
        <v>7</v>
      </c>
      <c r="F141" s="198" t="s">
        <v>3042</v>
      </c>
      <c r="G141" s="199">
        <v>0</v>
      </c>
      <c r="H141" s="198"/>
      <c r="I141" s="199">
        <v>0</v>
      </c>
      <c r="J141" s="198"/>
      <c r="K141" s="199">
        <f t="shared" si="12"/>
        <v>0</v>
      </c>
      <c r="L141" s="198" t="str">
        <f t="shared" si="11"/>
        <v/>
      </c>
      <c r="M141" s="199">
        <f t="shared" si="13"/>
        <v>0</v>
      </c>
      <c r="N141" s="200" t="str">
        <f t="shared" si="14"/>
        <v/>
      </c>
    </row>
    <row r="142" spans="1:14">
      <c r="A142" s="196" t="s">
        <v>3351</v>
      </c>
      <c r="B142" s="197" t="s">
        <v>3043</v>
      </c>
      <c r="C142" s="198">
        <v>3</v>
      </c>
      <c r="D142" s="198" t="s">
        <v>2690</v>
      </c>
      <c r="E142" s="199">
        <v>7</v>
      </c>
      <c r="F142" s="198" t="s">
        <v>3042</v>
      </c>
      <c r="G142" s="199" t="s">
        <v>1501</v>
      </c>
      <c r="H142" s="198" t="s">
        <v>3043</v>
      </c>
      <c r="I142" s="199">
        <v>0</v>
      </c>
      <c r="J142" s="198"/>
      <c r="K142" s="199">
        <f t="shared" si="12"/>
        <v>0</v>
      </c>
      <c r="L142" s="198" t="str">
        <f t="shared" si="11"/>
        <v/>
      </c>
      <c r="M142" s="199">
        <f t="shared" si="13"/>
        <v>0</v>
      </c>
      <c r="N142" s="200" t="str">
        <f t="shared" si="14"/>
        <v/>
      </c>
    </row>
    <row r="143" spans="1:14">
      <c r="A143" s="196" t="s">
        <v>3352</v>
      </c>
      <c r="B143" s="197" t="s">
        <v>3044</v>
      </c>
      <c r="C143" s="198">
        <v>3</v>
      </c>
      <c r="D143" s="198" t="s">
        <v>2690</v>
      </c>
      <c r="E143" s="199">
        <v>7</v>
      </c>
      <c r="F143" s="198" t="s">
        <v>3042</v>
      </c>
      <c r="G143" s="199" t="s">
        <v>3224</v>
      </c>
      <c r="H143" s="198" t="s">
        <v>3044</v>
      </c>
      <c r="I143" s="199">
        <v>0</v>
      </c>
      <c r="J143" s="198"/>
      <c r="K143" s="199">
        <f t="shared" si="12"/>
        <v>0</v>
      </c>
      <c r="L143" s="198" t="str">
        <f t="shared" si="11"/>
        <v/>
      </c>
      <c r="M143" s="199">
        <f t="shared" si="13"/>
        <v>0</v>
      </c>
      <c r="N143" s="200" t="str">
        <f t="shared" si="14"/>
        <v/>
      </c>
    </row>
    <row r="144" spans="1:14">
      <c r="A144" s="196" t="s">
        <v>3353</v>
      </c>
      <c r="B144" s="197" t="s">
        <v>2957</v>
      </c>
      <c r="C144" s="198">
        <v>3</v>
      </c>
      <c r="D144" s="198" t="s">
        <v>2690</v>
      </c>
      <c r="E144" s="199">
        <v>7</v>
      </c>
      <c r="F144" s="198" t="s">
        <v>3042</v>
      </c>
      <c r="G144" s="199" t="s">
        <v>3248</v>
      </c>
      <c r="H144" s="198" t="s">
        <v>2957</v>
      </c>
      <c r="I144" s="199">
        <v>0</v>
      </c>
      <c r="J144" s="198"/>
      <c r="K144" s="199">
        <f t="shared" si="12"/>
        <v>0</v>
      </c>
      <c r="L144" s="198" t="str">
        <f t="shared" si="11"/>
        <v/>
      </c>
      <c r="M144" s="199">
        <f t="shared" si="13"/>
        <v>0</v>
      </c>
      <c r="N144" s="200" t="str">
        <f t="shared" si="14"/>
        <v/>
      </c>
    </row>
    <row r="145" spans="1:14">
      <c r="A145" s="204"/>
      <c r="B145" s="206" t="s">
        <v>3045</v>
      </c>
      <c r="C145" s="198">
        <v>3</v>
      </c>
      <c r="D145" s="198" t="s">
        <v>2690</v>
      </c>
      <c r="E145" s="199">
        <v>8</v>
      </c>
      <c r="F145" s="198" t="s">
        <v>3045</v>
      </c>
      <c r="G145" s="199">
        <v>0</v>
      </c>
      <c r="H145" s="198"/>
      <c r="I145" s="199">
        <v>0</v>
      </c>
      <c r="J145" s="198"/>
      <c r="K145" s="199">
        <f t="shared" si="12"/>
        <v>0</v>
      </c>
      <c r="L145" s="198" t="str">
        <f t="shared" si="11"/>
        <v/>
      </c>
      <c r="M145" s="199">
        <f t="shared" si="13"/>
        <v>0</v>
      </c>
      <c r="N145" s="200" t="str">
        <f t="shared" si="14"/>
        <v/>
      </c>
    </row>
    <row r="146" spans="1:14">
      <c r="A146" s="196" t="s">
        <v>3354</v>
      </c>
      <c r="B146" s="197" t="s">
        <v>3046</v>
      </c>
      <c r="C146" s="198">
        <v>3</v>
      </c>
      <c r="D146" s="198" t="s">
        <v>2690</v>
      </c>
      <c r="E146" s="199">
        <v>8</v>
      </c>
      <c r="F146" s="198" t="s">
        <v>3045</v>
      </c>
      <c r="G146" s="199" t="s">
        <v>1501</v>
      </c>
      <c r="H146" s="198" t="s">
        <v>3046</v>
      </c>
      <c r="I146" s="199">
        <v>0</v>
      </c>
      <c r="J146" s="198"/>
      <c r="K146" s="199">
        <f t="shared" si="12"/>
        <v>0</v>
      </c>
      <c r="L146" s="198" t="str">
        <f t="shared" ref="L146:L209" si="15">+IF(K146=0,"",IF(K145=K146,L145,MID($D146,1,50)))</f>
        <v/>
      </c>
      <c r="M146" s="199">
        <f t="shared" si="13"/>
        <v>0</v>
      </c>
      <c r="N146" s="200" t="str">
        <f t="shared" si="14"/>
        <v/>
      </c>
    </row>
    <row r="147" spans="1:14">
      <c r="A147" s="196" t="s">
        <v>3355</v>
      </c>
      <c r="B147" s="197" t="s">
        <v>3047</v>
      </c>
      <c r="C147" s="198">
        <v>3</v>
      </c>
      <c r="D147" s="198" t="s">
        <v>2690</v>
      </c>
      <c r="E147" s="199">
        <v>8</v>
      </c>
      <c r="F147" s="198" t="s">
        <v>3045</v>
      </c>
      <c r="G147" s="199" t="s">
        <v>3224</v>
      </c>
      <c r="H147" s="198" t="s">
        <v>3047</v>
      </c>
      <c r="I147" s="199">
        <v>0</v>
      </c>
      <c r="J147" s="198"/>
      <c r="K147" s="199">
        <f t="shared" si="12"/>
        <v>0</v>
      </c>
      <c r="L147" s="198" t="str">
        <f t="shared" si="15"/>
        <v/>
      </c>
      <c r="M147" s="199">
        <f t="shared" si="13"/>
        <v>0</v>
      </c>
      <c r="N147" s="200" t="str">
        <f t="shared" si="14"/>
        <v/>
      </c>
    </row>
    <row r="148" spans="1:14">
      <c r="A148" s="196" t="s">
        <v>3356</v>
      </c>
      <c r="B148" s="197" t="s">
        <v>3048</v>
      </c>
      <c r="C148" s="198">
        <v>3</v>
      </c>
      <c r="D148" s="198" t="s">
        <v>2690</v>
      </c>
      <c r="E148" s="199">
        <v>8</v>
      </c>
      <c r="F148" s="198" t="s">
        <v>3045</v>
      </c>
      <c r="G148" s="199" t="s">
        <v>3226</v>
      </c>
      <c r="H148" s="198" t="s">
        <v>3048</v>
      </c>
      <c r="I148" s="199">
        <v>0</v>
      </c>
      <c r="J148" s="198"/>
      <c r="K148" s="199">
        <f t="shared" si="12"/>
        <v>0</v>
      </c>
      <c r="L148" s="198" t="str">
        <f t="shared" si="15"/>
        <v/>
      </c>
      <c r="M148" s="199">
        <f t="shared" si="13"/>
        <v>0</v>
      </c>
      <c r="N148" s="200" t="str">
        <f t="shared" si="14"/>
        <v/>
      </c>
    </row>
    <row r="149" spans="1:14">
      <c r="A149" s="196" t="s">
        <v>3357</v>
      </c>
      <c r="B149" s="197" t="s">
        <v>3049</v>
      </c>
      <c r="C149" s="198">
        <v>3</v>
      </c>
      <c r="D149" s="198" t="s">
        <v>2690</v>
      </c>
      <c r="E149" s="199">
        <v>8</v>
      </c>
      <c r="F149" s="198" t="s">
        <v>3045</v>
      </c>
      <c r="G149" s="199" t="s">
        <v>3228</v>
      </c>
      <c r="H149" s="198" t="s">
        <v>3049</v>
      </c>
      <c r="I149" s="199">
        <v>0</v>
      </c>
      <c r="J149" s="198"/>
      <c r="K149" s="199">
        <f t="shared" si="12"/>
        <v>0</v>
      </c>
      <c r="L149" s="198" t="str">
        <f t="shared" si="15"/>
        <v/>
      </c>
      <c r="M149" s="199">
        <f t="shared" si="13"/>
        <v>0</v>
      </c>
      <c r="N149" s="200" t="str">
        <f t="shared" si="14"/>
        <v/>
      </c>
    </row>
    <row r="150" spans="1:14">
      <c r="A150" s="196" t="s">
        <v>3358</v>
      </c>
      <c r="B150" s="197" t="s">
        <v>3050</v>
      </c>
      <c r="C150" s="198">
        <v>3</v>
      </c>
      <c r="D150" s="198" t="s">
        <v>2690</v>
      </c>
      <c r="E150" s="199">
        <v>8</v>
      </c>
      <c r="F150" s="198" t="s">
        <v>3045</v>
      </c>
      <c r="G150" s="199" t="s">
        <v>3230</v>
      </c>
      <c r="H150" s="198" t="s">
        <v>3050</v>
      </c>
      <c r="I150" s="199">
        <v>0</v>
      </c>
      <c r="J150" s="198"/>
      <c r="K150" s="199">
        <f t="shared" si="12"/>
        <v>0</v>
      </c>
      <c r="L150" s="198" t="str">
        <f t="shared" si="15"/>
        <v/>
      </c>
      <c r="M150" s="199">
        <f t="shared" si="13"/>
        <v>0</v>
      </c>
      <c r="N150" s="200" t="str">
        <f t="shared" si="14"/>
        <v/>
      </c>
    </row>
    <row r="151" spans="1:14">
      <c r="A151" s="196" t="s">
        <v>3359</v>
      </c>
      <c r="B151" s="197" t="s">
        <v>3051</v>
      </c>
      <c r="C151" s="198">
        <v>3</v>
      </c>
      <c r="D151" s="198" t="s">
        <v>2690</v>
      </c>
      <c r="E151" s="199">
        <v>8</v>
      </c>
      <c r="F151" s="198" t="s">
        <v>3045</v>
      </c>
      <c r="G151" s="199" t="s">
        <v>3232</v>
      </c>
      <c r="H151" s="198" t="s">
        <v>3051</v>
      </c>
      <c r="I151" s="199">
        <v>0</v>
      </c>
      <c r="J151" s="198"/>
      <c r="K151" s="199">
        <f t="shared" si="12"/>
        <v>0</v>
      </c>
      <c r="L151" s="198" t="str">
        <f t="shared" si="15"/>
        <v/>
      </c>
      <c r="M151" s="199">
        <f t="shared" si="13"/>
        <v>0</v>
      </c>
      <c r="N151" s="200" t="str">
        <f t="shared" si="14"/>
        <v/>
      </c>
    </row>
    <row r="152" spans="1:14">
      <c r="A152" s="196" t="s">
        <v>3360</v>
      </c>
      <c r="B152" s="197" t="s">
        <v>2957</v>
      </c>
      <c r="C152" s="198">
        <v>3</v>
      </c>
      <c r="D152" s="198" t="s">
        <v>2690</v>
      </c>
      <c r="E152" s="199">
        <v>8</v>
      </c>
      <c r="F152" s="198" t="s">
        <v>3045</v>
      </c>
      <c r="G152" s="199" t="s">
        <v>3248</v>
      </c>
      <c r="H152" s="198" t="s">
        <v>2957</v>
      </c>
      <c r="I152" s="199">
        <v>0</v>
      </c>
      <c r="J152" s="198"/>
      <c r="K152" s="199">
        <f t="shared" si="12"/>
        <v>0</v>
      </c>
      <c r="L152" s="198" t="str">
        <f t="shared" si="15"/>
        <v/>
      </c>
      <c r="M152" s="199">
        <f t="shared" si="13"/>
        <v>0</v>
      </c>
      <c r="N152" s="200" t="str">
        <f t="shared" si="14"/>
        <v/>
      </c>
    </row>
    <row r="153" spans="1:14">
      <c r="A153" s="204"/>
      <c r="B153" s="206" t="s">
        <v>3052</v>
      </c>
      <c r="C153" s="198">
        <v>3</v>
      </c>
      <c r="D153" s="198" t="s">
        <v>2690</v>
      </c>
      <c r="E153" s="199">
        <v>9</v>
      </c>
      <c r="F153" s="198" t="s">
        <v>3052</v>
      </c>
      <c r="G153" s="199">
        <v>0</v>
      </c>
      <c r="H153" s="198"/>
      <c r="I153" s="199">
        <v>0</v>
      </c>
      <c r="J153" s="198"/>
      <c r="K153" s="199">
        <f t="shared" si="12"/>
        <v>0</v>
      </c>
      <c r="L153" s="198" t="str">
        <f t="shared" si="15"/>
        <v/>
      </c>
      <c r="M153" s="199">
        <f t="shared" si="13"/>
        <v>0</v>
      </c>
      <c r="N153" s="200" t="str">
        <f t="shared" si="14"/>
        <v/>
      </c>
    </row>
    <row r="154" spans="1:14">
      <c r="A154" s="196" t="s">
        <v>3361</v>
      </c>
      <c r="B154" s="197" t="s">
        <v>3053</v>
      </c>
      <c r="C154" s="198">
        <v>3</v>
      </c>
      <c r="D154" s="198" t="s">
        <v>2690</v>
      </c>
      <c r="E154" s="199">
        <v>9</v>
      </c>
      <c r="F154" s="198" t="s">
        <v>3052</v>
      </c>
      <c r="G154" s="199" t="s">
        <v>1501</v>
      </c>
      <c r="H154" s="198" t="s">
        <v>3053</v>
      </c>
      <c r="I154" s="199">
        <v>0</v>
      </c>
      <c r="J154" s="198"/>
      <c r="K154" s="199">
        <f t="shared" si="12"/>
        <v>0</v>
      </c>
      <c r="L154" s="198" t="str">
        <f t="shared" si="15"/>
        <v/>
      </c>
      <c r="M154" s="199">
        <f t="shared" si="13"/>
        <v>0</v>
      </c>
      <c r="N154" s="200" t="str">
        <f t="shared" si="14"/>
        <v/>
      </c>
    </row>
    <row r="155" spans="1:14">
      <c r="A155" s="196" t="s">
        <v>3362</v>
      </c>
      <c r="B155" s="197" t="s">
        <v>3054</v>
      </c>
      <c r="C155" s="198">
        <v>3</v>
      </c>
      <c r="D155" s="198" t="s">
        <v>2690</v>
      </c>
      <c r="E155" s="199">
        <v>9</v>
      </c>
      <c r="F155" s="198" t="s">
        <v>3052</v>
      </c>
      <c r="G155" s="199" t="s">
        <v>3224</v>
      </c>
      <c r="H155" s="198" t="s">
        <v>3054</v>
      </c>
      <c r="I155" s="199">
        <v>0</v>
      </c>
      <c r="J155" s="198"/>
      <c r="K155" s="199">
        <f t="shared" si="12"/>
        <v>0</v>
      </c>
      <c r="L155" s="198" t="str">
        <f t="shared" si="15"/>
        <v/>
      </c>
      <c r="M155" s="199">
        <f t="shared" si="13"/>
        <v>0</v>
      </c>
      <c r="N155" s="200" t="str">
        <f t="shared" si="14"/>
        <v/>
      </c>
    </row>
    <row r="156" spans="1:14">
      <c r="A156" s="196" t="s">
        <v>3363</v>
      </c>
      <c r="B156" s="197" t="s">
        <v>3055</v>
      </c>
      <c r="C156" s="198">
        <v>3</v>
      </c>
      <c r="D156" s="198" t="s">
        <v>2690</v>
      </c>
      <c r="E156" s="199">
        <v>9</v>
      </c>
      <c r="F156" s="198" t="s">
        <v>3052</v>
      </c>
      <c r="G156" s="199" t="s">
        <v>3226</v>
      </c>
      <c r="H156" s="198" t="s">
        <v>3055</v>
      </c>
      <c r="I156" s="199">
        <v>0</v>
      </c>
      <c r="J156" s="198"/>
      <c r="K156" s="199">
        <f t="shared" si="12"/>
        <v>0</v>
      </c>
      <c r="L156" s="198" t="str">
        <f t="shared" si="15"/>
        <v/>
      </c>
      <c r="M156" s="199">
        <f t="shared" si="13"/>
        <v>0</v>
      </c>
      <c r="N156" s="200" t="str">
        <f t="shared" si="14"/>
        <v/>
      </c>
    </row>
    <row r="157" spans="1:14">
      <c r="A157" s="196" t="s">
        <v>3364</v>
      </c>
      <c r="B157" s="197" t="s">
        <v>3342</v>
      </c>
      <c r="C157" s="198">
        <v>3</v>
      </c>
      <c r="D157" s="198" t="s">
        <v>2690</v>
      </c>
      <c r="E157" s="199">
        <v>9</v>
      </c>
      <c r="F157" s="198" t="s">
        <v>3052</v>
      </c>
      <c r="G157" s="199" t="s">
        <v>3248</v>
      </c>
      <c r="H157" s="198" t="s">
        <v>3342</v>
      </c>
      <c r="I157" s="199">
        <v>0</v>
      </c>
      <c r="J157" s="198"/>
      <c r="K157" s="199">
        <f t="shared" si="12"/>
        <v>0</v>
      </c>
      <c r="L157" s="198" t="str">
        <f t="shared" si="15"/>
        <v/>
      </c>
      <c r="M157" s="199">
        <f t="shared" si="13"/>
        <v>0</v>
      </c>
      <c r="N157" s="200" t="str">
        <f t="shared" si="14"/>
        <v/>
      </c>
    </row>
    <row r="158" spans="1:14">
      <c r="A158" s="204"/>
      <c r="B158" s="206" t="s">
        <v>2695</v>
      </c>
      <c r="C158" s="198">
        <v>4</v>
      </c>
      <c r="D158" s="198" t="s">
        <v>2695</v>
      </c>
      <c r="E158" s="199">
        <v>0</v>
      </c>
      <c r="F158" s="198"/>
      <c r="G158" s="199">
        <v>0</v>
      </c>
      <c r="H158" s="198"/>
      <c r="I158" s="199">
        <v>0</v>
      </c>
      <c r="J158" s="198"/>
      <c r="K158" s="199">
        <f t="shared" si="12"/>
        <v>0</v>
      </c>
      <c r="L158" s="198" t="str">
        <f t="shared" si="15"/>
        <v/>
      </c>
      <c r="M158" s="199">
        <f t="shared" si="13"/>
        <v>0</v>
      </c>
      <c r="N158" s="200" t="str">
        <f t="shared" si="14"/>
        <v/>
      </c>
    </row>
    <row r="159" spans="1:14">
      <c r="A159" s="205"/>
      <c r="B159" s="206" t="s">
        <v>2770</v>
      </c>
      <c r="C159" s="198">
        <v>4</v>
      </c>
      <c r="D159" s="198" t="s">
        <v>2695</v>
      </c>
      <c r="E159" s="199">
        <v>1</v>
      </c>
      <c r="F159" s="198" t="s">
        <v>2770</v>
      </c>
      <c r="G159" s="199">
        <v>0</v>
      </c>
      <c r="H159" s="198"/>
      <c r="I159" s="199">
        <v>0</v>
      </c>
      <c r="J159" s="198"/>
      <c r="K159" s="199">
        <f t="shared" si="12"/>
        <v>0</v>
      </c>
      <c r="L159" s="198" t="str">
        <f t="shared" si="15"/>
        <v/>
      </c>
      <c r="M159" s="199">
        <f t="shared" si="13"/>
        <v>0</v>
      </c>
      <c r="N159" s="200" t="str">
        <f t="shared" si="14"/>
        <v/>
      </c>
    </row>
    <row r="160" spans="1:14">
      <c r="A160" s="196" t="s">
        <v>3365</v>
      </c>
      <c r="B160" s="197" t="s">
        <v>3056</v>
      </c>
      <c r="C160" s="198">
        <v>4</v>
      </c>
      <c r="D160" s="198" t="s">
        <v>2695</v>
      </c>
      <c r="E160" s="199">
        <v>1</v>
      </c>
      <c r="F160" s="198" t="s">
        <v>2770</v>
      </c>
      <c r="G160" s="199" t="s">
        <v>1501</v>
      </c>
      <c r="H160" s="198" t="s">
        <v>3056</v>
      </c>
      <c r="I160" s="199">
        <v>0</v>
      </c>
      <c r="J160" s="198"/>
      <c r="K160" s="199">
        <f t="shared" si="12"/>
        <v>0</v>
      </c>
      <c r="L160" s="198" t="str">
        <f t="shared" si="15"/>
        <v/>
      </c>
      <c r="M160" s="199">
        <f t="shared" si="13"/>
        <v>0</v>
      </c>
      <c r="N160" s="200" t="str">
        <f t="shared" si="14"/>
        <v/>
      </c>
    </row>
    <row r="161" spans="1:14">
      <c r="A161" s="196" t="s">
        <v>3366</v>
      </c>
      <c r="B161" s="197" t="s">
        <v>3057</v>
      </c>
      <c r="C161" s="198">
        <v>4</v>
      </c>
      <c r="D161" s="198" t="s">
        <v>2695</v>
      </c>
      <c r="E161" s="199">
        <v>1</v>
      </c>
      <c r="F161" s="198" t="s">
        <v>2770</v>
      </c>
      <c r="G161" s="199" t="s">
        <v>3224</v>
      </c>
      <c r="H161" s="198" t="s">
        <v>3057</v>
      </c>
      <c r="I161" s="199">
        <v>0</v>
      </c>
      <c r="J161" s="198"/>
      <c r="K161" s="199">
        <f t="shared" si="12"/>
        <v>0</v>
      </c>
      <c r="L161" s="198" t="str">
        <f t="shared" si="15"/>
        <v/>
      </c>
      <c r="M161" s="199">
        <f t="shared" si="13"/>
        <v>0</v>
      </c>
      <c r="N161" s="200" t="str">
        <f t="shared" si="14"/>
        <v/>
      </c>
    </row>
    <row r="162" spans="1:14">
      <c r="A162" s="196" t="s">
        <v>3367</v>
      </c>
      <c r="B162" s="197" t="s">
        <v>3058</v>
      </c>
      <c r="C162" s="198">
        <v>4</v>
      </c>
      <c r="D162" s="198" t="s">
        <v>2695</v>
      </c>
      <c r="E162" s="199">
        <v>1</v>
      </c>
      <c r="F162" s="198" t="s">
        <v>2770</v>
      </c>
      <c r="G162" s="199" t="s">
        <v>3226</v>
      </c>
      <c r="H162" s="198" t="s">
        <v>3058</v>
      </c>
      <c r="I162" s="199">
        <v>0</v>
      </c>
      <c r="J162" s="198"/>
      <c r="K162" s="199">
        <f t="shared" si="12"/>
        <v>0</v>
      </c>
      <c r="L162" s="198" t="str">
        <f t="shared" si="15"/>
        <v/>
      </c>
      <c r="M162" s="199">
        <f t="shared" si="13"/>
        <v>0</v>
      </c>
      <c r="N162" s="200" t="str">
        <f t="shared" si="14"/>
        <v/>
      </c>
    </row>
    <row r="163" spans="1:14">
      <c r="A163" s="205"/>
      <c r="B163" s="206" t="s">
        <v>2257</v>
      </c>
      <c r="C163" s="198">
        <v>4</v>
      </c>
      <c r="D163" s="198" t="s">
        <v>2695</v>
      </c>
      <c r="E163" s="199">
        <v>2</v>
      </c>
      <c r="F163" s="198" t="s">
        <v>2257</v>
      </c>
      <c r="G163" s="199">
        <v>0</v>
      </c>
      <c r="H163" s="198"/>
      <c r="I163" s="199">
        <v>0</v>
      </c>
      <c r="J163" s="198"/>
      <c r="K163" s="199">
        <f t="shared" si="12"/>
        <v>0</v>
      </c>
      <c r="L163" s="198" t="str">
        <f t="shared" si="15"/>
        <v/>
      </c>
      <c r="M163" s="199">
        <f t="shared" si="13"/>
        <v>0</v>
      </c>
      <c r="N163" s="200" t="str">
        <f t="shared" si="14"/>
        <v/>
      </c>
    </row>
    <row r="164" spans="1:14">
      <c r="A164" s="196" t="s">
        <v>3368</v>
      </c>
      <c r="B164" s="197" t="s">
        <v>3059</v>
      </c>
      <c r="C164" s="198">
        <v>4</v>
      </c>
      <c r="D164" s="198" t="s">
        <v>2695</v>
      </c>
      <c r="E164" s="199">
        <v>2</v>
      </c>
      <c r="F164" s="198" t="s">
        <v>2257</v>
      </c>
      <c r="G164" s="199" t="s">
        <v>1501</v>
      </c>
      <c r="H164" s="198" t="s">
        <v>3059</v>
      </c>
      <c r="I164" s="199">
        <v>0</v>
      </c>
      <c r="J164" s="198"/>
      <c r="K164" s="199">
        <f t="shared" si="12"/>
        <v>0</v>
      </c>
      <c r="L164" s="198" t="str">
        <f t="shared" si="15"/>
        <v/>
      </c>
      <c r="M164" s="199">
        <f t="shared" si="13"/>
        <v>0</v>
      </c>
      <c r="N164" s="200" t="str">
        <f t="shared" si="14"/>
        <v/>
      </c>
    </row>
    <row r="165" spans="1:14">
      <c r="A165" s="196" t="s">
        <v>3369</v>
      </c>
      <c r="B165" s="197" t="s">
        <v>3060</v>
      </c>
      <c r="C165" s="198">
        <v>4</v>
      </c>
      <c r="D165" s="198" t="s">
        <v>2695</v>
      </c>
      <c r="E165" s="199">
        <v>2</v>
      </c>
      <c r="F165" s="198" t="s">
        <v>2257</v>
      </c>
      <c r="G165" s="199" t="s">
        <v>3224</v>
      </c>
      <c r="H165" s="198" t="s">
        <v>3060</v>
      </c>
      <c r="I165" s="199">
        <v>0</v>
      </c>
      <c r="J165" s="198"/>
      <c r="K165" s="199">
        <f t="shared" si="12"/>
        <v>0</v>
      </c>
      <c r="L165" s="198" t="str">
        <f t="shared" si="15"/>
        <v/>
      </c>
      <c r="M165" s="199">
        <f t="shared" si="13"/>
        <v>0</v>
      </c>
      <c r="N165" s="200" t="str">
        <f t="shared" si="14"/>
        <v/>
      </c>
    </row>
    <row r="166" spans="1:14">
      <c r="A166" s="205"/>
      <c r="B166" s="206" t="s">
        <v>2697</v>
      </c>
      <c r="C166" s="198">
        <v>4</v>
      </c>
      <c r="D166" s="198" t="s">
        <v>2695</v>
      </c>
      <c r="E166" s="199">
        <v>3</v>
      </c>
      <c r="F166" s="198" t="s">
        <v>2697</v>
      </c>
      <c r="G166" s="199">
        <v>0</v>
      </c>
      <c r="H166" s="198"/>
      <c r="I166" s="199">
        <v>0</v>
      </c>
      <c r="J166" s="198"/>
      <c r="K166" s="199">
        <f t="shared" si="12"/>
        <v>0</v>
      </c>
      <c r="L166" s="198" t="str">
        <f t="shared" si="15"/>
        <v/>
      </c>
      <c r="M166" s="199">
        <f t="shared" si="13"/>
        <v>0</v>
      </c>
      <c r="N166" s="200" t="str">
        <f t="shared" si="14"/>
        <v/>
      </c>
    </row>
    <row r="167" spans="1:14">
      <c r="A167" s="196" t="s">
        <v>3370</v>
      </c>
      <c r="B167" s="197" t="s">
        <v>3061</v>
      </c>
      <c r="C167" s="198">
        <v>4</v>
      </c>
      <c r="D167" s="198" t="s">
        <v>2695</v>
      </c>
      <c r="E167" s="199">
        <v>3</v>
      </c>
      <c r="F167" s="198" t="s">
        <v>2697</v>
      </c>
      <c r="G167" s="199" t="s">
        <v>1501</v>
      </c>
      <c r="H167" s="198" t="s">
        <v>3061</v>
      </c>
      <c r="I167" s="199">
        <v>0</v>
      </c>
      <c r="J167" s="198"/>
      <c r="K167" s="199">
        <f t="shared" si="12"/>
        <v>0</v>
      </c>
      <c r="L167" s="198" t="str">
        <f t="shared" si="15"/>
        <v/>
      </c>
      <c r="M167" s="199">
        <f t="shared" si="13"/>
        <v>0</v>
      </c>
      <c r="N167" s="200" t="str">
        <f t="shared" si="14"/>
        <v/>
      </c>
    </row>
    <row r="168" spans="1:14">
      <c r="A168" s="196" t="s">
        <v>3371</v>
      </c>
      <c r="B168" s="197" t="s">
        <v>3062</v>
      </c>
      <c r="C168" s="198">
        <v>4</v>
      </c>
      <c r="D168" s="198" t="s">
        <v>2695</v>
      </c>
      <c r="E168" s="199">
        <v>3</v>
      </c>
      <c r="F168" s="198" t="s">
        <v>2697</v>
      </c>
      <c r="G168" s="199" t="s">
        <v>3224</v>
      </c>
      <c r="H168" s="198" t="s">
        <v>3062</v>
      </c>
      <c r="I168" s="199">
        <v>0</v>
      </c>
      <c r="J168" s="198"/>
      <c r="K168" s="199">
        <f t="shared" si="12"/>
        <v>0</v>
      </c>
      <c r="L168" s="198" t="str">
        <f t="shared" si="15"/>
        <v/>
      </c>
      <c r="M168" s="199">
        <f t="shared" si="13"/>
        <v>0</v>
      </c>
      <c r="N168" s="200" t="str">
        <f t="shared" si="14"/>
        <v/>
      </c>
    </row>
    <row r="169" spans="1:14">
      <c r="A169" s="196" t="s">
        <v>3372</v>
      </c>
      <c r="B169" s="197" t="s">
        <v>3063</v>
      </c>
      <c r="C169" s="198">
        <v>4</v>
      </c>
      <c r="D169" s="198" t="s">
        <v>2695</v>
      </c>
      <c r="E169" s="199">
        <v>3</v>
      </c>
      <c r="F169" s="198" t="s">
        <v>2697</v>
      </c>
      <c r="G169" s="199" t="s">
        <v>3226</v>
      </c>
      <c r="H169" s="198" t="s">
        <v>3063</v>
      </c>
      <c r="I169" s="199">
        <v>0</v>
      </c>
      <c r="J169" s="198"/>
      <c r="K169" s="199">
        <f t="shared" si="12"/>
        <v>0</v>
      </c>
      <c r="L169" s="198" t="str">
        <f t="shared" si="15"/>
        <v/>
      </c>
      <c r="M169" s="199">
        <f t="shared" si="13"/>
        <v>0</v>
      </c>
      <c r="N169" s="200" t="str">
        <f t="shared" si="14"/>
        <v/>
      </c>
    </row>
    <row r="170" spans="1:14">
      <c r="A170" s="196" t="s">
        <v>3373</v>
      </c>
      <c r="B170" s="197" t="s">
        <v>3064</v>
      </c>
      <c r="C170" s="198">
        <v>4</v>
      </c>
      <c r="D170" s="198" t="s">
        <v>2695</v>
      </c>
      <c r="E170" s="199">
        <v>3</v>
      </c>
      <c r="F170" s="198" t="s">
        <v>2697</v>
      </c>
      <c r="G170" s="199" t="s">
        <v>3228</v>
      </c>
      <c r="H170" s="198" t="s">
        <v>3064</v>
      </c>
      <c r="I170" s="199">
        <v>0</v>
      </c>
      <c r="J170" s="198"/>
      <c r="K170" s="199">
        <f t="shared" si="12"/>
        <v>0</v>
      </c>
      <c r="L170" s="198" t="str">
        <f t="shared" si="15"/>
        <v/>
      </c>
      <c r="M170" s="199">
        <f t="shared" si="13"/>
        <v>0</v>
      </c>
      <c r="N170" s="200" t="str">
        <f t="shared" si="14"/>
        <v/>
      </c>
    </row>
    <row r="171" spans="1:14">
      <c r="A171" s="196" t="s">
        <v>3374</v>
      </c>
      <c r="B171" s="197" t="s">
        <v>3065</v>
      </c>
      <c r="C171" s="198">
        <v>4</v>
      </c>
      <c r="D171" s="198" t="s">
        <v>2695</v>
      </c>
      <c r="E171" s="199">
        <v>3</v>
      </c>
      <c r="F171" s="198" t="s">
        <v>2697</v>
      </c>
      <c r="G171" s="199" t="s">
        <v>3230</v>
      </c>
      <c r="H171" s="198" t="s">
        <v>3065</v>
      </c>
      <c r="I171" s="199">
        <v>0</v>
      </c>
      <c r="J171" s="198"/>
      <c r="K171" s="199">
        <f t="shared" si="12"/>
        <v>0</v>
      </c>
      <c r="L171" s="198" t="str">
        <f t="shared" si="15"/>
        <v/>
      </c>
      <c r="M171" s="199">
        <f t="shared" si="13"/>
        <v>0</v>
      </c>
      <c r="N171" s="200" t="str">
        <f t="shared" si="14"/>
        <v/>
      </c>
    </row>
    <row r="172" spans="1:14">
      <c r="A172" s="196" t="s">
        <v>3375</v>
      </c>
      <c r="B172" s="197" t="s">
        <v>3066</v>
      </c>
      <c r="C172" s="198">
        <v>4</v>
      </c>
      <c r="D172" s="198" t="s">
        <v>2695</v>
      </c>
      <c r="E172" s="199">
        <v>3</v>
      </c>
      <c r="F172" s="198" t="s">
        <v>2697</v>
      </c>
      <c r="G172" s="199" t="s">
        <v>3232</v>
      </c>
      <c r="H172" s="198" t="s">
        <v>3066</v>
      </c>
      <c r="I172" s="199">
        <v>0</v>
      </c>
      <c r="J172" s="198"/>
      <c r="K172" s="199">
        <f t="shared" si="12"/>
        <v>0</v>
      </c>
      <c r="L172" s="198" t="str">
        <f t="shared" si="15"/>
        <v/>
      </c>
      <c r="M172" s="199">
        <f t="shared" si="13"/>
        <v>0</v>
      </c>
      <c r="N172" s="200" t="str">
        <f t="shared" si="14"/>
        <v/>
      </c>
    </row>
    <row r="173" spans="1:14">
      <c r="A173" s="196" t="s">
        <v>3376</v>
      </c>
      <c r="B173" s="197" t="s">
        <v>3067</v>
      </c>
      <c r="C173" s="198">
        <v>4</v>
      </c>
      <c r="D173" s="198" t="s">
        <v>2695</v>
      </c>
      <c r="E173" s="199">
        <v>3</v>
      </c>
      <c r="F173" s="198" t="s">
        <v>2697</v>
      </c>
      <c r="G173" s="199" t="s">
        <v>3234</v>
      </c>
      <c r="H173" s="198" t="s">
        <v>3067</v>
      </c>
      <c r="I173" s="199">
        <v>0</v>
      </c>
      <c r="J173" s="198"/>
      <c r="K173" s="199">
        <f t="shared" si="12"/>
        <v>0</v>
      </c>
      <c r="L173" s="198" t="str">
        <f t="shared" si="15"/>
        <v/>
      </c>
      <c r="M173" s="199">
        <f t="shared" si="13"/>
        <v>0</v>
      </c>
      <c r="N173" s="200" t="str">
        <f t="shared" si="14"/>
        <v/>
      </c>
    </row>
    <row r="174" spans="1:14">
      <c r="A174" s="196" t="s">
        <v>3377</v>
      </c>
      <c r="B174" s="197" t="s">
        <v>3068</v>
      </c>
      <c r="C174" s="198">
        <v>4</v>
      </c>
      <c r="D174" s="198" t="s">
        <v>2695</v>
      </c>
      <c r="E174" s="199">
        <v>3</v>
      </c>
      <c r="F174" s="198" t="s">
        <v>2697</v>
      </c>
      <c r="G174" s="199" t="s">
        <v>3288</v>
      </c>
      <c r="H174" s="198" t="s">
        <v>3068</v>
      </c>
      <c r="I174" s="199">
        <v>0</v>
      </c>
      <c r="J174" s="198"/>
      <c r="K174" s="199">
        <f t="shared" si="12"/>
        <v>0</v>
      </c>
      <c r="L174" s="198" t="str">
        <f t="shared" si="15"/>
        <v/>
      </c>
      <c r="M174" s="199">
        <f t="shared" si="13"/>
        <v>0</v>
      </c>
      <c r="N174" s="200" t="str">
        <f t="shared" si="14"/>
        <v/>
      </c>
    </row>
    <row r="175" spans="1:14">
      <c r="A175" s="196" t="s">
        <v>3378</v>
      </c>
      <c r="B175" s="197" t="s">
        <v>3069</v>
      </c>
      <c r="C175" s="198">
        <v>4</v>
      </c>
      <c r="D175" s="198" t="s">
        <v>2695</v>
      </c>
      <c r="E175" s="199">
        <v>3</v>
      </c>
      <c r="F175" s="198" t="s">
        <v>2697</v>
      </c>
      <c r="G175" s="199" t="s">
        <v>3248</v>
      </c>
      <c r="H175" s="198" t="s">
        <v>3069</v>
      </c>
      <c r="I175" s="199">
        <v>0</v>
      </c>
      <c r="J175" s="198"/>
      <c r="K175" s="199">
        <f t="shared" si="12"/>
        <v>0</v>
      </c>
      <c r="L175" s="198" t="str">
        <f t="shared" si="15"/>
        <v/>
      </c>
      <c r="M175" s="199">
        <f t="shared" si="13"/>
        <v>0</v>
      </c>
      <c r="N175" s="200" t="str">
        <f t="shared" si="14"/>
        <v/>
      </c>
    </row>
    <row r="176" spans="1:14">
      <c r="A176" s="205"/>
      <c r="B176" s="206" t="s">
        <v>2762</v>
      </c>
      <c r="C176" s="198">
        <v>4</v>
      </c>
      <c r="D176" s="198" t="s">
        <v>2695</v>
      </c>
      <c r="E176" s="199">
        <v>4</v>
      </c>
      <c r="F176" s="198" t="s">
        <v>2762</v>
      </c>
      <c r="G176" s="199">
        <v>0</v>
      </c>
      <c r="H176" s="198"/>
      <c r="I176" s="199">
        <v>0</v>
      </c>
      <c r="J176" s="198"/>
      <c r="K176" s="199">
        <f t="shared" si="12"/>
        <v>0</v>
      </c>
      <c r="L176" s="198" t="str">
        <f t="shared" si="15"/>
        <v/>
      </c>
      <c r="M176" s="199">
        <f t="shared" si="13"/>
        <v>0</v>
      </c>
      <c r="N176" s="200" t="str">
        <f t="shared" si="14"/>
        <v/>
      </c>
    </row>
    <row r="177" spans="1:14">
      <c r="A177" s="205"/>
      <c r="B177" s="206" t="s">
        <v>2744</v>
      </c>
      <c r="C177" s="198">
        <v>4</v>
      </c>
      <c r="D177" s="198" t="s">
        <v>2695</v>
      </c>
      <c r="E177" s="199">
        <v>5</v>
      </c>
      <c r="F177" s="198" t="s">
        <v>2744</v>
      </c>
      <c r="G177" s="199">
        <v>0</v>
      </c>
      <c r="H177" s="198"/>
      <c r="I177" s="199">
        <v>0</v>
      </c>
      <c r="J177" s="198"/>
      <c r="K177" s="199">
        <f t="shared" si="12"/>
        <v>0</v>
      </c>
      <c r="L177" s="198" t="str">
        <f t="shared" si="15"/>
        <v/>
      </c>
      <c r="M177" s="199">
        <f t="shared" si="13"/>
        <v>0</v>
      </c>
      <c r="N177" s="200" t="str">
        <f t="shared" si="14"/>
        <v/>
      </c>
    </row>
    <row r="178" spans="1:14">
      <c r="A178" s="205"/>
      <c r="B178" s="206" t="s">
        <v>3070</v>
      </c>
      <c r="C178" s="198">
        <v>4</v>
      </c>
      <c r="D178" s="198" t="s">
        <v>2695</v>
      </c>
      <c r="E178" s="199">
        <v>6</v>
      </c>
      <c r="F178" s="198" t="s">
        <v>3070</v>
      </c>
      <c r="G178" s="199">
        <v>0</v>
      </c>
      <c r="H178" s="198"/>
      <c r="I178" s="199">
        <v>0</v>
      </c>
      <c r="J178" s="198"/>
      <c r="K178" s="199">
        <f t="shared" si="12"/>
        <v>0</v>
      </c>
      <c r="L178" s="198" t="str">
        <f t="shared" si="15"/>
        <v/>
      </c>
      <c r="M178" s="199">
        <f t="shared" si="13"/>
        <v>0</v>
      </c>
      <c r="N178" s="200" t="str">
        <f t="shared" si="14"/>
        <v/>
      </c>
    </row>
    <row r="179" spans="1:14">
      <c r="A179" s="205"/>
      <c r="B179" s="206" t="s">
        <v>3071</v>
      </c>
      <c r="C179" s="198">
        <v>4</v>
      </c>
      <c r="D179" s="198" t="s">
        <v>2695</v>
      </c>
      <c r="E179" s="199">
        <v>7</v>
      </c>
      <c r="F179" s="198" t="s">
        <v>3071</v>
      </c>
      <c r="G179" s="199">
        <v>0</v>
      </c>
      <c r="H179" s="198"/>
      <c r="I179" s="199">
        <v>0</v>
      </c>
      <c r="J179" s="198"/>
      <c r="K179" s="199">
        <f t="shared" si="12"/>
        <v>0</v>
      </c>
      <c r="L179" s="198" t="str">
        <f t="shared" si="15"/>
        <v/>
      </c>
      <c r="M179" s="199">
        <f t="shared" si="13"/>
        <v>0</v>
      </c>
      <c r="N179" s="200" t="str">
        <f t="shared" si="14"/>
        <v/>
      </c>
    </row>
    <row r="180" spans="1:14">
      <c r="A180" s="205"/>
      <c r="B180" s="206" t="s">
        <v>2773</v>
      </c>
      <c r="C180" s="198">
        <v>4</v>
      </c>
      <c r="D180" s="198" t="s">
        <v>2695</v>
      </c>
      <c r="E180" s="199">
        <v>8</v>
      </c>
      <c r="F180" s="198" t="s">
        <v>2773</v>
      </c>
      <c r="G180" s="199">
        <v>0</v>
      </c>
      <c r="H180" s="198"/>
      <c r="I180" s="199">
        <v>0</v>
      </c>
      <c r="J180" s="198"/>
      <c r="K180" s="199">
        <f t="shared" si="12"/>
        <v>0</v>
      </c>
      <c r="L180" s="198" t="str">
        <f t="shared" si="15"/>
        <v/>
      </c>
      <c r="M180" s="199">
        <f t="shared" si="13"/>
        <v>0</v>
      </c>
      <c r="N180" s="200" t="str">
        <f t="shared" si="14"/>
        <v/>
      </c>
    </row>
    <row r="181" spans="1:14">
      <c r="A181" s="196" t="s">
        <v>3379</v>
      </c>
      <c r="B181" s="197" t="s">
        <v>3380</v>
      </c>
      <c r="C181" s="198">
        <v>4</v>
      </c>
      <c r="D181" s="198" t="s">
        <v>2695</v>
      </c>
      <c r="E181" s="199">
        <v>8</v>
      </c>
      <c r="F181" s="198" t="s">
        <v>2773</v>
      </c>
      <c r="G181" s="199" t="s">
        <v>1501</v>
      </c>
      <c r="H181" s="198" t="s">
        <v>3380</v>
      </c>
      <c r="I181" s="199">
        <v>0</v>
      </c>
      <c r="J181" s="198"/>
      <c r="K181" s="199">
        <f t="shared" si="12"/>
        <v>0</v>
      </c>
      <c r="L181" s="198" t="str">
        <f t="shared" si="15"/>
        <v/>
      </c>
      <c r="M181" s="199">
        <f t="shared" si="13"/>
        <v>0</v>
      </c>
      <c r="N181" s="200" t="str">
        <f t="shared" si="14"/>
        <v/>
      </c>
    </row>
    <row r="182" spans="1:14">
      <c r="A182" s="196" t="s">
        <v>3381</v>
      </c>
      <c r="B182" s="197" t="s">
        <v>3382</v>
      </c>
      <c r="C182" s="198">
        <v>4</v>
      </c>
      <c r="D182" s="198" t="s">
        <v>2695</v>
      </c>
      <c r="E182" s="199">
        <v>8</v>
      </c>
      <c r="F182" s="198" t="s">
        <v>2773</v>
      </c>
      <c r="G182" s="199" t="s">
        <v>3248</v>
      </c>
      <c r="H182" s="198" t="s">
        <v>3382</v>
      </c>
      <c r="I182" s="199">
        <v>0</v>
      </c>
      <c r="J182" s="198"/>
      <c r="K182" s="199">
        <f t="shared" si="12"/>
        <v>0</v>
      </c>
      <c r="L182" s="198" t="str">
        <f t="shared" si="15"/>
        <v/>
      </c>
      <c r="M182" s="199">
        <f t="shared" si="13"/>
        <v>0</v>
      </c>
      <c r="N182" s="200" t="str">
        <f t="shared" si="14"/>
        <v/>
      </c>
    </row>
    <row r="183" spans="1:14">
      <c r="A183" s="205"/>
      <c r="B183" s="206" t="s">
        <v>2700</v>
      </c>
      <c r="C183" s="198">
        <v>5</v>
      </c>
      <c r="D183" s="198" t="s">
        <v>2700</v>
      </c>
      <c r="E183" s="199">
        <v>0</v>
      </c>
      <c r="F183" s="198"/>
      <c r="G183" s="199">
        <v>0</v>
      </c>
      <c r="H183" s="198"/>
      <c r="I183" s="199">
        <v>0</v>
      </c>
      <c r="J183" s="198"/>
      <c r="K183" s="199">
        <f t="shared" si="12"/>
        <v>0</v>
      </c>
      <c r="L183" s="198" t="str">
        <f t="shared" si="15"/>
        <v/>
      </c>
      <c r="M183" s="199">
        <f t="shared" si="13"/>
        <v>0</v>
      </c>
      <c r="N183" s="200" t="str">
        <f t="shared" si="14"/>
        <v/>
      </c>
    </row>
    <row r="184" spans="1:14">
      <c r="A184" s="205"/>
      <c r="B184" s="206" t="s">
        <v>2702</v>
      </c>
      <c r="C184" s="198">
        <v>5</v>
      </c>
      <c r="D184" s="198" t="s">
        <v>2700</v>
      </c>
      <c r="E184" s="199">
        <v>1</v>
      </c>
      <c r="F184" s="198" t="s">
        <v>2702</v>
      </c>
      <c r="G184" s="199">
        <v>0</v>
      </c>
      <c r="H184" s="198"/>
      <c r="I184" s="199">
        <v>0</v>
      </c>
      <c r="J184" s="198"/>
      <c r="K184" s="199">
        <f t="shared" si="12"/>
        <v>0</v>
      </c>
      <c r="L184" s="198" t="str">
        <f t="shared" si="15"/>
        <v/>
      </c>
      <c r="M184" s="199">
        <f t="shared" si="13"/>
        <v>0</v>
      </c>
      <c r="N184" s="200" t="str">
        <f t="shared" si="14"/>
        <v/>
      </c>
    </row>
    <row r="185" spans="1:14">
      <c r="A185" s="196" t="s">
        <v>3383</v>
      </c>
      <c r="B185" s="197" t="s">
        <v>2930</v>
      </c>
      <c r="C185" s="198">
        <v>5</v>
      </c>
      <c r="D185" s="198" t="s">
        <v>2700</v>
      </c>
      <c r="E185" s="199">
        <v>1</v>
      </c>
      <c r="F185" s="198" t="s">
        <v>2702</v>
      </c>
      <c r="G185" s="199" t="s">
        <v>1501</v>
      </c>
      <c r="H185" s="198" t="s">
        <v>2930</v>
      </c>
      <c r="I185" s="199">
        <v>0</v>
      </c>
      <c r="J185" s="198"/>
      <c r="K185" s="199">
        <f t="shared" si="12"/>
        <v>0</v>
      </c>
      <c r="L185" s="198" t="str">
        <f t="shared" si="15"/>
        <v/>
      </c>
      <c r="M185" s="199">
        <f t="shared" si="13"/>
        <v>0</v>
      </c>
      <c r="N185" s="200" t="str">
        <f t="shared" si="14"/>
        <v/>
      </c>
    </row>
    <row r="186" spans="1:14">
      <c r="A186" s="205"/>
      <c r="B186" s="206" t="s">
        <v>2749</v>
      </c>
      <c r="C186" s="198">
        <v>5</v>
      </c>
      <c r="D186" s="198" t="s">
        <v>2700</v>
      </c>
      <c r="E186" s="199">
        <v>1</v>
      </c>
      <c r="F186" s="198" t="s">
        <v>2702</v>
      </c>
      <c r="G186" s="199" t="s">
        <v>3224</v>
      </c>
      <c r="H186" s="198" t="s">
        <v>2749</v>
      </c>
      <c r="I186" s="199">
        <v>0</v>
      </c>
      <c r="J186" s="198"/>
      <c r="K186" s="199">
        <f t="shared" si="12"/>
        <v>0</v>
      </c>
      <c r="L186" s="198" t="str">
        <f t="shared" si="15"/>
        <v/>
      </c>
      <c r="M186" s="199">
        <f t="shared" si="13"/>
        <v>0</v>
      </c>
      <c r="N186" s="200" t="str">
        <f t="shared" si="14"/>
        <v/>
      </c>
    </row>
    <row r="187" spans="1:14">
      <c r="A187" s="196" t="s">
        <v>3384</v>
      </c>
      <c r="B187" s="197" t="s">
        <v>3663</v>
      </c>
      <c r="C187" s="198">
        <v>5</v>
      </c>
      <c r="D187" s="198" t="s">
        <v>2700</v>
      </c>
      <c r="E187" s="199">
        <v>1</v>
      </c>
      <c r="F187" s="198" t="s">
        <v>2702</v>
      </c>
      <c r="G187" s="199" t="s">
        <v>3224</v>
      </c>
      <c r="H187" s="198" t="s">
        <v>2749</v>
      </c>
      <c r="I187" s="199">
        <v>1</v>
      </c>
      <c r="J187" s="198" t="s">
        <v>2276</v>
      </c>
      <c r="K187" s="199">
        <f t="shared" si="12"/>
        <v>0</v>
      </c>
      <c r="L187" s="198" t="str">
        <f t="shared" si="15"/>
        <v/>
      </c>
      <c r="M187" s="199">
        <f t="shared" si="13"/>
        <v>0</v>
      </c>
      <c r="N187" s="200" t="str">
        <f t="shared" si="14"/>
        <v/>
      </c>
    </row>
    <row r="188" spans="1:14">
      <c r="A188" s="205"/>
      <c r="B188" s="206" t="s">
        <v>2718</v>
      </c>
      <c r="C188" s="198">
        <v>5</v>
      </c>
      <c r="D188" s="198" t="s">
        <v>2700</v>
      </c>
      <c r="E188" s="199">
        <v>1</v>
      </c>
      <c r="F188" s="198" t="s">
        <v>2702</v>
      </c>
      <c r="G188" s="199" t="s">
        <v>3226</v>
      </c>
      <c r="H188" s="198" t="s">
        <v>2718</v>
      </c>
      <c r="I188" s="199">
        <v>0</v>
      </c>
      <c r="J188" s="198"/>
      <c r="K188" s="199">
        <f t="shared" si="12"/>
        <v>0</v>
      </c>
      <c r="L188" s="198" t="str">
        <f t="shared" si="15"/>
        <v/>
      </c>
      <c r="M188" s="199">
        <f t="shared" si="13"/>
        <v>0</v>
      </c>
      <c r="N188" s="200" t="str">
        <f t="shared" si="14"/>
        <v/>
      </c>
    </row>
    <row r="189" spans="1:14">
      <c r="A189" s="196" t="s">
        <v>3385</v>
      </c>
      <c r="B189" s="197" t="s">
        <v>2281</v>
      </c>
      <c r="C189" s="198">
        <v>5</v>
      </c>
      <c r="D189" s="198" t="s">
        <v>2700</v>
      </c>
      <c r="E189" s="199">
        <v>1</v>
      </c>
      <c r="F189" s="198" t="s">
        <v>2702</v>
      </c>
      <c r="G189" s="199" t="s">
        <v>3226</v>
      </c>
      <c r="H189" s="198" t="s">
        <v>2718</v>
      </c>
      <c r="I189" s="199">
        <v>1</v>
      </c>
      <c r="J189" s="198" t="s">
        <v>2281</v>
      </c>
      <c r="K189" s="199">
        <f t="shared" si="12"/>
        <v>0</v>
      </c>
      <c r="L189" s="198" t="str">
        <f t="shared" si="15"/>
        <v/>
      </c>
      <c r="M189" s="199">
        <f t="shared" si="13"/>
        <v>0</v>
      </c>
      <c r="N189" s="200" t="str">
        <f t="shared" si="14"/>
        <v/>
      </c>
    </row>
    <row r="190" spans="1:14">
      <c r="A190" s="196" t="s">
        <v>3386</v>
      </c>
      <c r="B190" s="197" t="s">
        <v>2285</v>
      </c>
      <c r="C190" s="198">
        <v>5</v>
      </c>
      <c r="D190" s="198" t="s">
        <v>2700</v>
      </c>
      <c r="E190" s="199">
        <v>1</v>
      </c>
      <c r="F190" s="198" t="s">
        <v>2702</v>
      </c>
      <c r="G190" s="199" t="s">
        <v>3226</v>
      </c>
      <c r="H190" s="198" t="s">
        <v>2718</v>
      </c>
      <c r="I190" s="199">
        <v>2</v>
      </c>
      <c r="J190" s="198" t="s">
        <v>2285</v>
      </c>
      <c r="K190" s="199">
        <f t="shared" si="12"/>
        <v>0</v>
      </c>
      <c r="L190" s="198" t="str">
        <f t="shared" si="15"/>
        <v/>
      </c>
      <c r="M190" s="199">
        <f t="shared" si="13"/>
        <v>0</v>
      </c>
      <c r="N190" s="200" t="str">
        <f t="shared" si="14"/>
        <v/>
      </c>
    </row>
    <row r="191" spans="1:14">
      <c r="A191" s="205"/>
      <c r="B191" s="206" t="s">
        <v>2720</v>
      </c>
      <c r="C191" s="198">
        <v>5</v>
      </c>
      <c r="D191" s="198" t="s">
        <v>2700</v>
      </c>
      <c r="E191" s="199">
        <v>1</v>
      </c>
      <c r="F191" s="198" t="s">
        <v>2702</v>
      </c>
      <c r="G191" s="199" t="s">
        <v>3228</v>
      </c>
      <c r="H191" s="198" t="s">
        <v>2720</v>
      </c>
      <c r="I191" s="199">
        <v>0</v>
      </c>
      <c r="J191" s="198"/>
      <c r="K191" s="199">
        <f t="shared" si="12"/>
        <v>0</v>
      </c>
      <c r="L191" s="198" t="str">
        <f t="shared" si="15"/>
        <v/>
      </c>
      <c r="M191" s="199">
        <f t="shared" si="13"/>
        <v>0</v>
      </c>
      <c r="N191" s="200" t="str">
        <f t="shared" si="14"/>
        <v/>
      </c>
    </row>
    <row r="192" spans="1:14">
      <c r="A192" s="196" t="s">
        <v>3387</v>
      </c>
      <c r="B192" s="197" t="s">
        <v>2297</v>
      </c>
      <c r="C192" s="198">
        <v>5</v>
      </c>
      <c r="D192" s="198" t="s">
        <v>2700</v>
      </c>
      <c r="E192" s="199">
        <v>1</v>
      </c>
      <c r="F192" s="198" t="s">
        <v>2702</v>
      </c>
      <c r="G192" s="199" t="s">
        <v>3228</v>
      </c>
      <c r="H192" s="198" t="s">
        <v>2720</v>
      </c>
      <c r="I192" s="199" t="s">
        <v>3388</v>
      </c>
      <c r="J192" s="198" t="s">
        <v>2297</v>
      </c>
      <c r="K192" s="199">
        <f t="shared" si="12"/>
        <v>0</v>
      </c>
      <c r="L192" s="198" t="str">
        <f t="shared" si="15"/>
        <v/>
      </c>
      <c r="M192" s="199">
        <f t="shared" si="13"/>
        <v>0</v>
      </c>
      <c r="N192" s="200" t="str">
        <f t="shared" si="14"/>
        <v/>
      </c>
    </row>
    <row r="193" spans="1:14">
      <c r="A193" s="196" t="s">
        <v>3389</v>
      </c>
      <c r="B193" s="197" t="s">
        <v>2302</v>
      </c>
      <c r="C193" s="198">
        <v>5</v>
      </c>
      <c r="D193" s="198" t="s">
        <v>2700</v>
      </c>
      <c r="E193" s="199">
        <v>1</v>
      </c>
      <c r="F193" s="198" t="s">
        <v>2702</v>
      </c>
      <c r="G193" s="199" t="s">
        <v>3228</v>
      </c>
      <c r="H193" s="198" t="s">
        <v>2720</v>
      </c>
      <c r="I193" s="199" t="s">
        <v>3390</v>
      </c>
      <c r="J193" s="198" t="s">
        <v>2302</v>
      </c>
      <c r="K193" s="199">
        <f t="shared" si="12"/>
        <v>0</v>
      </c>
      <c r="L193" s="198" t="str">
        <f t="shared" si="15"/>
        <v/>
      </c>
      <c r="M193" s="199">
        <f t="shared" si="13"/>
        <v>0</v>
      </c>
      <c r="N193" s="200" t="str">
        <f t="shared" si="14"/>
        <v/>
      </c>
    </row>
    <row r="194" spans="1:14">
      <c r="A194" s="196" t="s">
        <v>3391</v>
      </c>
      <c r="B194" s="197" t="s">
        <v>3392</v>
      </c>
      <c r="C194" s="198">
        <v>5</v>
      </c>
      <c r="D194" s="198" t="s">
        <v>2700</v>
      </c>
      <c r="E194" s="199">
        <v>1</v>
      </c>
      <c r="F194" s="198" t="s">
        <v>2702</v>
      </c>
      <c r="G194" s="199" t="s">
        <v>3228</v>
      </c>
      <c r="H194" s="198" t="s">
        <v>2720</v>
      </c>
      <c r="I194" s="199" t="s">
        <v>3393</v>
      </c>
      <c r="J194" s="198" t="s">
        <v>3392</v>
      </c>
      <c r="K194" s="199">
        <f t="shared" ref="K194:K257" si="16">IF(MID(C194,4,1)="",0,(MID(C194,4,1)))</f>
        <v>0</v>
      </c>
      <c r="L194" s="198" t="str">
        <f t="shared" si="15"/>
        <v/>
      </c>
      <c r="M194" s="199">
        <f t="shared" ref="M194:M242" si="17">IF(MID(C194,5,1)="",0,(MID(E194,5,1)))</f>
        <v>0</v>
      </c>
      <c r="N194" s="200" t="str">
        <f t="shared" ref="N194:N257" si="18">+IF(M194=0,"",IF(M193=M194,N193,MID($D194,1,50)))</f>
        <v/>
      </c>
    </row>
    <row r="195" spans="1:14">
      <c r="A195" s="196" t="s">
        <v>3394</v>
      </c>
      <c r="B195" s="197" t="s">
        <v>2306</v>
      </c>
      <c r="C195" s="198">
        <v>5</v>
      </c>
      <c r="D195" s="198" t="s">
        <v>2700</v>
      </c>
      <c r="E195" s="199">
        <v>1</v>
      </c>
      <c r="F195" s="198" t="s">
        <v>2702</v>
      </c>
      <c r="G195" s="199" t="s">
        <v>3228</v>
      </c>
      <c r="H195" s="198" t="s">
        <v>2720</v>
      </c>
      <c r="I195" s="199" t="s">
        <v>1319</v>
      </c>
      <c r="J195" s="198" t="s">
        <v>2306</v>
      </c>
      <c r="K195" s="199">
        <f t="shared" si="16"/>
        <v>0</v>
      </c>
      <c r="L195" s="198" t="str">
        <f t="shared" si="15"/>
        <v/>
      </c>
      <c r="M195" s="199">
        <f t="shared" si="17"/>
        <v>0</v>
      </c>
      <c r="N195" s="200" t="str">
        <f t="shared" si="18"/>
        <v/>
      </c>
    </row>
    <row r="196" spans="1:14">
      <c r="A196" s="196" t="s">
        <v>3395</v>
      </c>
      <c r="B196" s="197" t="s">
        <v>48</v>
      </c>
      <c r="C196" s="198">
        <v>5</v>
      </c>
      <c r="D196" s="198" t="s">
        <v>2700</v>
      </c>
      <c r="E196" s="199">
        <v>1</v>
      </c>
      <c r="F196" s="198" t="s">
        <v>2702</v>
      </c>
      <c r="G196" s="199" t="s">
        <v>3228</v>
      </c>
      <c r="H196" s="198" t="s">
        <v>2720</v>
      </c>
      <c r="I196" s="199" t="s">
        <v>1323</v>
      </c>
      <c r="J196" s="198" t="s">
        <v>48</v>
      </c>
      <c r="K196" s="199">
        <f t="shared" si="16"/>
        <v>0</v>
      </c>
      <c r="L196" s="198" t="str">
        <f t="shared" si="15"/>
        <v/>
      </c>
      <c r="M196" s="199">
        <f t="shared" si="17"/>
        <v>0</v>
      </c>
      <c r="N196" s="200" t="str">
        <f t="shared" si="18"/>
        <v/>
      </c>
    </row>
    <row r="197" spans="1:14">
      <c r="A197" s="196" t="s">
        <v>3396</v>
      </c>
      <c r="B197" s="197" t="s">
        <v>65</v>
      </c>
      <c r="C197" s="198">
        <v>5</v>
      </c>
      <c r="D197" s="198" t="s">
        <v>2700</v>
      </c>
      <c r="E197" s="199">
        <v>1</v>
      </c>
      <c r="F197" s="198" t="s">
        <v>2702</v>
      </c>
      <c r="G197" s="199" t="s">
        <v>3228</v>
      </c>
      <c r="H197" s="198" t="s">
        <v>2720</v>
      </c>
      <c r="I197" s="199" t="s">
        <v>1324</v>
      </c>
      <c r="J197" s="198" t="s">
        <v>65</v>
      </c>
      <c r="K197" s="199">
        <f t="shared" si="16"/>
        <v>0</v>
      </c>
      <c r="L197" s="198" t="str">
        <f t="shared" si="15"/>
        <v/>
      </c>
      <c r="M197" s="199">
        <f t="shared" si="17"/>
        <v>0</v>
      </c>
      <c r="N197" s="200" t="str">
        <f t="shared" si="18"/>
        <v/>
      </c>
    </row>
    <row r="198" spans="1:14">
      <c r="A198" s="196" t="s">
        <v>3397</v>
      </c>
      <c r="B198" s="197" t="s">
        <v>2313</v>
      </c>
      <c r="C198" s="198">
        <v>5</v>
      </c>
      <c r="D198" s="198" t="s">
        <v>2700</v>
      </c>
      <c r="E198" s="199">
        <v>1</v>
      </c>
      <c r="F198" s="198" t="s">
        <v>2702</v>
      </c>
      <c r="G198" s="199" t="s">
        <v>3228</v>
      </c>
      <c r="H198" s="198" t="s">
        <v>2720</v>
      </c>
      <c r="I198" s="199" t="s">
        <v>3398</v>
      </c>
      <c r="J198" s="198" t="s">
        <v>2313</v>
      </c>
      <c r="K198" s="199">
        <f t="shared" si="16"/>
        <v>0</v>
      </c>
      <c r="L198" s="198" t="str">
        <f t="shared" si="15"/>
        <v/>
      </c>
      <c r="M198" s="199">
        <f t="shared" si="17"/>
        <v>0</v>
      </c>
      <c r="N198" s="200" t="str">
        <f t="shared" si="18"/>
        <v/>
      </c>
    </row>
    <row r="199" spans="1:14">
      <c r="A199" s="196" t="s">
        <v>3399</v>
      </c>
      <c r="B199" s="197" t="s">
        <v>50</v>
      </c>
      <c r="C199" s="198">
        <v>5</v>
      </c>
      <c r="D199" s="198" t="s">
        <v>2700</v>
      </c>
      <c r="E199" s="199">
        <v>1</v>
      </c>
      <c r="F199" s="198" t="s">
        <v>2702</v>
      </c>
      <c r="G199" s="199" t="s">
        <v>3228</v>
      </c>
      <c r="H199" s="198" t="s">
        <v>2720</v>
      </c>
      <c r="I199" s="199" t="s">
        <v>1335</v>
      </c>
      <c r="J199" s="198" t="s">
        <v>50</v>
      </c>
      <c r="K199" s="199">
        <f t="shared" si="16"/>
        <v>0</v>
      </c>
      <c r="L199" s="198" t="str">
        <f t="shared" si="15"/>
        <v/>
      </c>
      <c r="M199" s="199">
        <f t="shared" si="17"/>
        <v>0</v>
      </c>
      <c r="N199" s="200" t="str">
        <f t="shared" si="18"/>
        <v/>
      </c>
    </row>
    <row r="200" spans="1:14">
      <c r="A200" s="196" t="s">
        <v>3399</v>
      </c>
      <c r="B200" s="197" t="s">
        <v>3400</v>
      </c>
      <c r="C200" s="198">
        <v>5</v>
      </c>
      <c r="D200" s="198" t="s">
        <v>2700</v>
      </c>
      <c r="E200" s="199">
        <v>1</v>
      </c>
      <c r="F200" s="198" t="s">
        <v>2702</v>
      </c>
      <c r="G200" s="199" t="s">
        <v>3228</v>
      </c>
      <c r="H200" s="198" t="s">
        <v>2720</v>
      </c>
      <c r="I200" s="199" t="s">
        <v>1335</v>
      </c>
      <c r="J200" s="198" t="s">
        <v>3400</v>
      </c>
      <c r="K200" s="199">
        <f t="shared" si="16"/>
        <v>0</v>
      </c>
      <c r="L200" s="198" t="str">
        <f t="shared" si="15"/>
        <v/>
      </c>
      <c r="M200" s="199">
        <f t="shared" si="17"/>
        <v>0</v>
      </c>
      <c r="N200" s="200" t="str">
        <f t="shared" si="18"/>
        <v/>
      </c>
    </row>
    <row r="201" spans="1:14">
      <c r="A201" s="196" t="s">
        <v>3401</v>
      </c>
      <c r="B201" s="197" t="s">
        <v>2319</v>
      </c>
      <c r="C201" s="198">
        <v>5</v>
      </c>
      <c r="D201" s="198" t="s">
        <v>2700</v>
      </c>
      <c r="E201" s="199">
        <v>1</v>
      </c>
      <c r="F201" s="198" t="s">
        <v>2702</v>
      </c>
      <c r="G201" s="199" t="s">
        <v>3228</v>
      </c>
      <c r="H201" s="198" t="s">
        <v>2720</v>
      </c>
      <c r="I201" s="199" t="s">
        <v>3402</v>
      </c>
      <c r="J201" s="198" t="s">
        <v>2319</v>
      </c>
      <c r="K201" s="199">
        <f t="shared" si="16"/>
        <v>0</v>
      </c>
      <c r="L201" s="198" t="str">
        <f t="shared" si="15"/>
        <v/>
      </c>
      <c r="M201" s="199">
        <f t="shared" si="17"/>
        <v>0</v>
      </c>
      <c r="N201" s="200" t="str">
        <f t="shared" si="18"/>
        <v/>
      </c>
    </row>
    <row r="202" spans="1:14">
      <c r="A202" s="196" t="s">
        <v>3403</v>
      </c>
      <c r="B202" s="197" t="s">
        <v>2323</v>
      </c>
      <c r="C202" s="198">
        <v>5</v>
      </c>
      <c r="D202" s="198" t="s">
        <v>2700</v>
      </c>
      <c r="E202" s="199">
        <v>1</v>
      </c>
      <c r="F202" s="198" t="s">
        <v>2702</v>
      </c>
      <c r="G202" s="199" t="s">
        <v>3228</v>
      </c>
      <c r="H202" s="198" t="s">
        <v>2720</v>
      </c>
      <c r="I202" s="199" t="s">
        <v>3404</v>
      </c>
      <c r="J202" s="198" t="s">
        <v>2323</v>
      </c>
      <c r="K202" s="199">
        <f t="shared" si="16"/>
        <v>0</v>
      </c>
      <c r="L202" s="198" t="str">
        <f t="shared" si="15"/>
        <v/>
      </c>
      <c r="M202" s="199">
        <f t="shared" si="17"/>
        <v>0</v>
      </c>
      <c r="N202" s="200" t="str">
        <f t="shared" si="18"/>
        <v/>
      </c>
    </row>
    <row r="203" spans="1:14">
      <c r="A203" s="196" t="s">
        <v>3405</v>
      </c>
      <c r="B203" s="197" t="s">
        <v>2327</v>
      </c>
      <c r="C203" s="198">
        <v>5</v>
      </c>
      <c r="D203" s="198" t="s">
        <v>2700</v>
      </c>
      <c r="E203" s="199">
        <v>1</v>
      </c>
      <c r="F203" s="198" t="s">
        <v>2702</v>
      </c>
      <c r="G203" s="199" t="s">
        <v>3228</v>
      </c>
      <c r="H203" s="198" t="s">
        <v>2720</v>
      </c>
      <c r="I203" s="199" t="s">
        <v>3406</v>
      </c>
      <c r="J203" s="198" t="s">
        <v>2327</v>
      </c>
      <c r="K203" s="199">
        <f t="shared" si="16"/>
        <v>0</v>
      </c>
      <c r="L203" s="198" t="str">
        <f t="shared" si="15"/>
        <v/>
      </c>
      <c r="M203" s="199">
        <f t="shared" si="17"/>
        <v>0</v>
      </c>
      <c r="N203" s="200" t="str">
        <f t="shared" si="18"/>
        <v/>
      </c>
    </row>
    <row r="204" spans="1:14">
      <c r="A204" s="196" t="s">
        <v>3407</v>
      </c>
      <c r="B204" s="197" t="s">
        <v>2331</v>
      </c>
      <c r="C204" s="198">
        <v>5</v>
      </c>
      <c r="D204" s="198" t="s">
        <v>2700</v>
      </c>
      <c r="E204" s="199">
        <v>1</v>
      </c>
      <c r="F204" s="198" t="s">
        <v>2702</v>
      </c>
      <c r="G204" s="199" t="s">
        <v>3228</v>
      </c>
      <c r="H204" s="198" t="s">
        <v>2720</v>
      </c>
      <c r="I204" s="199" t="s">
        <v>3408</v>
      </c>
      <c r="J204" s="198" t="s">
        <v>2331</v>
      </c>
      <c r="K204" s="199">
        <f t="shared" si="16"/>
        <v>0</v>
      </c>
      <c r="L204" s="198" t="str">
        <f t="shared" si="15"/>
        <v/>
      </c>
      <c r="M204" s="199">
        <f t="shared" si="17"/>
        <v>0</v>
      </c>
      <c r="N204" s="200" t="str">
        <f t="shared" si="18"/>
        <v/>
      </c>
    </row>
    <row r="205" spans="1:14">
      <c r="A205" s="196" t="s">
        <v>3409</v>
      </c>
      <c r="B205" s="197" t="s">
        <v>2335</v>
      </c>
      <c r="C205" s="198">
        <v>5</v>
      </c>
      <c r="D205" s="198" t="s">
        <v>2700</v>
      </c>
      <c r="E205" s="199">
        <v>1</v>
      </c>
      <c r="F205" s="198" t="s">
        <v>2702</v>
      </c>
      <c r="G205" s="199" t="s">
        <v>3228</v>
      </c>
      <c r="H205" s="198" t="s">
        <v>2720</v>
      </c>
      <c r="I205" s="199" t="s">
        <v>3410</v>
      </c>
      <c r="J205" s="198" t="s">
        <v>2335</v>
      </c>
      <c r="K205" s="199">
        <f t="shared" si="16"/>
        <v>0</v>
      </c>
      <c r="L205" s="198" t="str">
        <f t="shared" si="15"/>
        <v/>
      </c>
      <c r="M205" s="199">
        <f t="shared" si="17"/>
        <v>0</v>
      </c>
      <c r="N205" s="200" t="str">
        <f t="shared" si="18"/>
        <v/>
      </c>
    </row>
    <row r="206" spans="1:14">
      <c r="A206" s="196" t="s">
        <v>3411</v>
      </c>
      <c r="B206" s="197" t="s">
        <v>1492</v>
      </c>
      <c r="C206" s="198">
        <v>5</v>
      </c>
      <c r="D206" s="198" t="s">
        <v>2700</v>
      </c>
      <c r="E206" s="199">
        <v>1</v>
      </c>
      <c r="F206" s="198" t="s">
        <v>2702</v>
      </c>
      <c r="G206" s="199" t="s">
        <v>3228</v>
      </c>
      <c r="H206" s="198" t="s">
        <v>2720</v>
      </c>
      <c r="I206" s="199" t="s">
        <v>3412</v>
      </c>
      <c r="J206" s="198" t="s">
        <v>1492</v>
      </c>
      <c r="K206" s="199">
        <f t="shared" si="16"/>
        <v>0</v>
      </c>
      <c r="L206" s="198" t="str">
        <f t="shared" si="15"/>
        <v/>
      </c>
      <c r="M206" s="199">
        <f t="shared" si="17"/>
        <v>0</v>
      </c>
      <c r="N206" s="200" t="str">
        <f t="shared" si="18"/>
        <v/>
      </c>
    </row>
    <row r="207" spans="1:14">
      <c r="A207" s="196" t="s">
        <v>3413</v>
      </c>
      <c r="B207" s="197" t="s">
        <v>2342</v>
      </c>
      <c r="C207" s="198">
        <v>5</v>
      </c>
      <c r="D207" s="198" t="s">
        <v>2700</v>
      </c>
      <c r="E207" s="199">
        <v>1</v>
      </c>
      <c r="F207" s="198" t="s">
        <v>2702</v>
      </c>
      <c r="G207" s="199" t="s">
        <v>3228</v>
      </c>
      <c r="H207" s="198" t="s">
        <v>2720</v>
      </c>
      <c r="I207" s="199" t="s">
        <v>3414</v>
      </c>
      <c r="J207" s="198" t="s">
        <v>2342</v>
      </c>
      <c r="K207" s="199">
        <f t="shared" si="16"/>
        <v>0</v>
      </c>
      <c r="L207" s="198" t="str">
        <f t="shared" si="15"/>
        <v/>
      </c>
      <c r="M207" s="199">
        <f t="shared" si="17"/>
        <v>0</v>
      </c>
      <c r="N207" s="200" t="str">
        <f t="shared" si="18"/>
        <v/>
      </c>
    </row>
    <row r="208" spans="1:14">
      <c r="A208" s="196" t="s">
        <v>3415</v>
      </c>
      <c r="B208" s="197" t="s">
        <v>3416</v>
      </c>
      <c r="C208" s="198">
        <v>5</v>
      </c>
      <c r="D208" s="198" t="s">
        <v>2700</v>
      </c>
      <c r="E208" s="199">
        <v>1</v>
      </c>
      <c r="F208" s="198" t="s">
        <v>2702</v>
      </c>
      <c r="G208" s="199" t="s">
        <v>3228</v>
      </c>
      <c r="H208" s="198" t="s">
        <v>2720</v>
      </c>
      <c r="I208" s="199" t="s">
        <v>3417</v>
      </c>
      <c r="J208" s="198" t="s">
        <v>3416</v>
      </c>
      <c r="K208" s="199">
        <f t="shared" si="16"/>
        <v>0</v>
      </c>
      <c r="L208" s="198" t="str">
        <f t="shared" si="15"/>
        <v/>
      </c>
      <c r="M208" s="199">
        <f t="shared" si="17"/>
        <v>0</v>
      </c>
      <c r="N208" s="200" t="str">
        <f t="shared" si="18"/>
        <v/>
      </c>
    </row>
    <row r="209" spans="1:14">
      <c r="A209" s="196" t="s">
        <v>3418</v>
      </c>
      <c r="B209" s="197" t="s">
        <v>2348</v>
      </c>
      <c r="C209" s="198">
        <v>5</v>
      </c>
      <c r="D209" s="198" t="s">
        <v>2700</v>
      </c>
      <c r="E209" s="199">
        <v>1</v>
      </c>
      <c r="F209" s="198" t="s">
        <v>2702</v>
      </c>
      <c r="G209" s="199" t="s">
        <v>3228</v>
      </c>
      <c r="H209" s="198" t="s">
        <v>2720</v>
      </c>
      <c r="I209" s="199" t="s">
        <v>3419</v>
      </c>
      <c r="J209" s="198" t="s">
        <v>2348</v>
      </c>
      <c r="K209" s="199">
        <f t="shared" si="16"/>
        <v>0</v>
      </c>
      <c r="L209" s="198" t="str">
        <f t="shared" si="15"/>
        <v/>
      </c>
      <c r="M209" s="199">
        <f t="shared" si="17"/>
        <v>0</v>
      </c>
      <c r="N209" s="200" t="str">
        <f t="shared" si="18"/>
        <v/>
      </c>
    </row>
    <row r="210" spans="1:14">
      <c r="A210" s="205"/>
      <c r="B210" s="206" t="s">
        <v>2751</v>
      </c>
      <c r="C210" s="198">
        <v>5</v>
      </c>
      <c r="D210" s="198" t="s">
        <v>2700</v>
      </c>
      <c r="E210" s="199">
        <v>1</v>
      </c>
      <c r="F210" s="198" t="s">
        <v>2702</v>
      </c>
      <c r="G210" s="199" t="s">
        <v>3230</v>
      </c>
      <c r="H210" s="198" t="s">
        <v>2751</v>
      </c>
      <c r="I210" s="199">
        <v>0</v>
      </c>
      <c r="J210" s="198"/>
      <c r="K210" s="199">
        <f t="shared" si="16"/>
        <v>0</v>
      </c>
      <c r="L210" s="198" t="str">
        <f t="shared" ref="L210:L273" si="19">+IF(K210=0,"",IF(K209=K210,L209,MID($D210,1,50)))</f>
        <v/>
      </c>
      <c r="M210" s="199">
        <f t="shared" si="17"/>
        <v>0</v>
      </c>
      <c r="N210" s="200" t="str">
        <f t="shared" si="18"/>
        <v/>
      </c>
    </row>
    <row r="211" spans="1:14">
      <c r="A211" s="196" t="s">
        <v>3420</v>
      </c>
      <c r="B211" s="197" t="s">
        <v>2753</v>
      </c>
      <c r="C211" s="198">
        <v>5</v>
      </c>
      <c r="D211" s="198" t="s">
        <v>2700</v>
      </c>
      <c r="E211" s="199">
        <v>1</v>
      </c>
      <c r="F211" s="198" t="s">
        <v>2702</v>
      </c>
      <c r="G211" s="199" t="s">
        <v>3232</v>
      </c>
      <c r="H211" s="198" t="s">
        <v>2753</v>
      </c>
      <c r="I211" s="199">
        <v>0</v>
      </c>
      <c r="J211" s="198"/>
      <c r="K211" s="199">
        <f t="shared" si="16"/>
        <v>0</v>
      </c>
      <c r="L211" s="198" t="str">
        <f t="shared" si="19"/>
        <v/>
      </c>
      <c r="M211" s="199">
        <f t="shared" si="17"/>
        <v>0</v>
      </c>
      <c r="N211" s="200" t="str">
        <f t="shared" si="18"/>
        <v/>
      </c>
    </row>
    <row r="212" spans="1:14">
      <c r="A212" s="196" t="s">
        <v>3421</v>
      </c>
      <c r="B212" s="197" t="s">
        <v>2732</v>
      </c>
      <c r="C212" s="198">
        <v>5</v>
      </c>
      <c r="D212" s="198" t="s">
        <v>2700</v>
      </c>
      <c r="E212" s="199">
        <v>1</v>
      </c>
      <c r="F212" s="198" t="s">
        <v>2702</v>
      </c>
      <c r="G212" s="199" t="s">
        <v>3234</v>
      </c>
      <c r="H212" s="198" t="s">
        <v>2732</v>
      </c>
      <c r="I212" s="199">
        <v>0</v>
      </c>
      <c r="J212" s="198"/>
      <c r="K212" s="199">
        <f t="shared" si="16"/>
        <v>0</v>
      </c>
      <c r="L212" s="198" t="str">
        <f t="shared" si="19"/>
        <v/>
      </c>
      <c r="M212" s="199">
        <f t="shared" si="17"/>
        <v>0</v>
      </c>
      <c r="N212" s="200" t="str">
        <f t="shared" si="18"/>
        <v/>
      </c>
    </row>
    <row r="213" spans="1:14">
      <c r="A213" s="196" t="s">
        <v>3422</v>
      </c>
      <c r="B213" s="197" t="s">
        <v>3072</v>
      </c>
      <c r="C213" s="198">
        <v>5</v>
      </c>
      <c r="D213" s="198" t="s">
        <v>2700</v>
      </c>
      <c r="E213" s="199">
        <v>1</v>
      </c>
      <c r="F213" s="198" t="s">
        <v>2702</v>
      </c>
      <c r="G213" s="199" t="s">
        <v>3288</v>
      </c>
      <c r="H213" s="198" t="s">
        <v>3072</v>
      </c>
      <c r="I213" s="199">
        <v>0</v>
      </c>
      <c r="J213" s="198"/>
      <c r="K213" s="199">
        <f t="shared" si="16"/>
        <v>0</v>
      </c>
      <c r="L213" s="198" t="str">
        <f t="shared" si="19"/>
        <v/>
      </c>
      <c r="M213" s="199">
        <f t="shared" si="17"/>
        <v>0</v>
      </c>
      <c r="N213" s="200" t="str">
        <f t="shared" si="18"/>
        <v/>
      </c>
    </row>
    <row r="214" spans="1:14">
      <c r="A214" s="196" t="s">
        <v>3423</v>
      </c>
      <c r="B214" s="197" t="s">
        <v>2704</v>
      </c>
      <c r="C214" s="198">
        <v>5</v>
      </c>
      <c r="D214" s="198" t="s">
        <v>2700</v>
      </c>
      <c r="E214" s="199">
        <v>1</v>
      </c>
      <c r="F214" s="198" t="s">
        <v>2702</v>
      </c>
      <c r="G214" s="199" t="s">
        <v>3248</v>
      </c>
      <c r="H214" s="198" t="s">
        <v>2704</v>
      </c>
      <c r="I214" s="199">
        <v>0</v>
      </c>
      <c r="J214" s="198"/>
      <c r="K214" s="199">
        <f t="shared" si="16"/>
        <v>0</v>
      </c>
      <c r="L214" s="198" t="str">
        <f t="shared" si="19"/>
        <v/>
      </c>
      <c r="M214" s="199">
        <f t="shared" si="17"/>
        <v>0</v>
      </c>
      <c r="N214" s="200" t="str">
        <f t="shared" si="18"/>
        <v/>
      </c>
    </row>
    <row r="215" spans="1:14">
      <c r="A215" s="205"/>
      <c r="B215" s="206" t="s">
        <v>2730</v>
      </c>
      <c r="C215" s="198">
        <v>5</v>
      </c>
      <c r="D215" s="198" t="s">
        <v>2700</v>
      </c>
      <c r="E215" s="199">
        <v>2</v>
      </c>
      <c r="F215" s="198" t="s">
        <v>2730</v>
      </c>
      <c r="G215" s="199">
        <v>0</v>
      </c>
      <c r="H215" s="198"/>
      <c r="I215" s="199">
        <v>0</v>
      </c>
      <c r="J215" s="198"/>
      <c r="K215" s="199">
        <f t="shared" si="16"/>
        <v>0</v>
      </c>
      <c r="L215" s="198" t="str">
        <f t="shared" si="19"/>
        <v/>
      </c>
      <c r="M215" s="199">
        <f t="shared" si="17"/>
        <v>0</v>
      </c>
      <c r="N215" s="200" t="str">
        <f t="shared" si="18"/>
        <v/>
      </c>
    </row>
    <row r="216" spans="1:14">
      <c r="A216" s="196" t="s">
        <v>3424</v>
      </c>
      <c r="B216" s="197" t="s">
        <v>2757</v>
      </c>
      <c r="C216" s="198">
        <v>5</v>
      </c>
      <c r="D216" s="198" t="s">
        <v>2700</v>
      </c>
      <c r="E216" s="199">
        <v>2</v>
      </c>
      <c r="F216" s="198" t="s">
        <v>2730</v>
      </c>
      <c r="G216" s="199" t="s">
        <v>1501</v>
      </c>
      <c r="H216" s="198" t="s">
        <v>2757</v>
      </c>
      <c r="I216" s="199">
        <v>0</v>
      </c>
      <c r="J216" s="198"/>
      <c r="K216" s="199">
        <f t="shared" si="16"/>
        <v>0</v>
      </c>
      <c r="L216" s="198" t="str">
        <f t="shared" si="19"/>
        <v/>
      </c>
      <c r="M216" s="199">
        <f t="shared" si="17"/>
        <v>0</v>
      </c>
      <c r="N216" s="200" t="str">
        <f t="shared" si="18"/>
        <v/>
      </c>
    </row>
    <row r="217" spans="1:14">
      <c r="A217" s="196" t="s">
        <v>3425</v>
      </c>
      <c r="B217" s="197" t="s">
        <v>2751</v>
      </c>
      <c r="C217" s="198">
        <v>5</v>
      </c>
      <c r="D217" s="198" t="s">
        <v>2700</v>
      </c>
      <c r="E217" s="199">
        <v>2</v>
      </c>
      <c r="F217" s="198" t="s">
        <v>2730</v>
      </c>
      <c r="G217" s="199" t="s">
        <v>3224</v>
      </c>
      <c r="H217" s="198" t="s">
        <v>2751</v>
      </c>
      <c r="I217" s="199">
        <v>0</v>
      </c>
      <c r="J217" s="198"/>
      <c r="K217" s="199">
        <f t="shared" si="16"/>
        <v>0</v>
      </c>
      <c r="L217" s="198" t="str">
        <f t="shared" si="19"/>
        <v/>
      </c>
      <c r="M217" s="199">
        <f t="shared" si="17"/>
        <v>0</v>
      </c>
      <c r="N217" s="200" t="str">
        <f t="shared" si="18"/>
        <v/>
      </c>
    </row>
    <row r="218" spans="1:14">
      <c r="A218" s="196" t="s">
        <v>3426</v>
      </c>
      <c r="B218" s="197" t="s">
        <v>3073</v>
      </c>
      <c r="C218" s="198">
        <v>5</v>
      </c>
      <c r="D218" s="198" t="s">
        <v>2700</v>
      </c>
      <c r="E218" s="199">
        <v>2</v>
      </c>
      <c r="F218" s="198" t="s">
        <v>2730</v>
      </c>
      <c r="G218" s="199" t="s">
        <v>3226</v>
      </c>
      <c r="H218" s="198" t="s">
        <v>3073</v>
      </c>
      <c r="I218" s="199">
        <v>0</v>
      </c>
      <c r="J218" s="198"/>
      <c r="K218" s="199">
        <f t="shared" si="16"/>
        <v>0</v>
      </c>
      <c r="L218" s="198" t="str">
        <f t="shared" si="19"/>
        <v/>
      </c>
      <c r="M218" s="199">
        <f t="shared" si="17"/>
        <v>0</v>
      </c>
      <c r="N218" s="200" t="str">
        <f t="shared" si="18"/>
        <v/>
      </c>
    </row>
    <row r="219" spans="1:14">
      <c r="A219" s="196" t="s">
        <v>3427</v>
      </c>
      <c r="B219" s="197" t="s">
        <v>2732</v>
      </c>
      <c r="C219" s="198">
        <v>5</v>
      </c>
      <c r="D219" s="198" t="s">
        <v>2700</v>
      </c>
      <c r="E219" s="199">
        <v>2</v>
      </c>
      <c r="F219" s="198" t="s">
        <v>2730</v>
      </c>
      <c r="G219" s="199" t="s">
        <v>3228</v>
      </c>
      <c r="H219" s="198" t="s">
        <v>2732</v>
      </c>
      <c r="I219" s="199">
        <v>0</v>
      </c>
      <c r="J219" s="198"/>
      <c r="K219" s="199">
        <f t="shared" si="16"/>
        <v>0</v>
      </c>
      <c r="L219" s="198" t="str">
        <f t="shared" si="19"/>
        <v/>
      </c>
      <c r="M219" s="199">
        <f t="shared" si="17"/>
        <v>0</v>
      </c>
      <c r="N219" s="200" t="str">
        <f t="shared" si="18"/>
        <v/>
      </c>
    </row>
    <row r="220" spans="1:14">
      <c r="A220" s="196" t="s">
        <v>3428</v>
      </c>
      <c r="B220" s="197" t="s">
        <v>2351</v>
      </c>
      <c r="C220" s="198">
        <v>5</v>
      </c>
      <c r="D220" s="198" t="s">
        <v>2700</v>
      </c>
      <c r="E220" s="199">
        <v>1</v>
      </c>
      <c r="F220" s="198" t="s">
        <v>2702</v>
      </c>
      <c r="G220" s="199" t="s">
        <v>3230</v>
      </c>
      <c r="H220" s="198" t="s">
        <v>2751</v>
      </c>
      <c r="I220" s="199" t="s">
        <v>3388</v>
      </c>
      <c r="J220" s="198" t="s">
        <v>2351</v>
      </c>
      <c r="K220" s="199">
        <f t="shared" si="16"/>
        <v>0</v>
      </c>
      <c r="L220" s="198" t="str">
        <f t="shared" si="19"/>
        <v/>
      </c>
      <c r="M220" s="199">
        <f t="shared" si="17"/>
        <v>0</v>
      </c>
      <c r="N220" s="200" t="str">
        <f t="shared" si="18"/>
        <v/>
      </c>
    </row>
    <row r="221" spans="1:14">
      <c r="A221" s="196" t="s">
        <v>3429</v>
      </c>
      <c r="B221" s="197" t="s">
        <v>2355</v>
      </c>
      <c r="C221" s="198">
        <v>5</v>
      </c>
      <c r="D221" s="198" t="s">
        <v>2700</v>
      </c>
      <c r="E221" s="199">
        <v>1</v>
      </c>
      <c r="F221" s="198" t="s">
        <v>2702</v>
      </c>
      <c r="G221" s="199" t="s">
        <v>3230</v>
      </c>
      <c r="H221" s="198" t="s">
        <v>2751</v>
      </c>
      <c r="I221" s="199" t="s">
        <v>3430</v>
      </c>
      <c r="J221" s="198" t="s">
        <v>2355</v>
      </c>
      <c r="K221" s="199">
        <f t="shared" si="16"/>
        <v>0</v>
      </c>
      <c r="L221" s="198" t="str">
        <f t="shared" si="19"/>
        <v/>
      </c>
      <c r="M221" s="199">
        <f t="shared" si="17"/>
        <v>0</v>
      </c>
      <c r="N221" s="200" t="str">
        <f t="shared" si="18"/>
        <v/>
      </c>
    </row>
    <row r="222" spans="1:14">
      <c r="A222" s="196" t="s">
        <v>3431</v>
      </c>
      <c r="B222" s="197" t="s">
        <v>2358</v>
      </c>
      <c r="C222" s="198">
        <v>5</v>
      </c>
      <c r="D222" s="198" t="s">
        <v>2700</v>
      </c>
      <c r="E222" s="199">
        <v>1</v>
      </c>
      <c r="F222" s="198" t="s">
        <v>2702</v>
      </c>
      <c r="G222" s="199" t="s">
        <v>3230</v>
      </c>
      <c r="H222" s="198" t="s">
        <v>2751</v>
      </c>
      <c r="I222" s="199" t="s">
        <v>3432</v>
      </c>
      <c r="J222" s="198" t="s">
        <v>2358</v>
      </c>
      <c r="K222" s="199">
        <f t="shared" si="16"/>
        <v>0</v>
      </c>
      <c r="L222" s="198" t="str">
        <f t="shared" si="19"/>
        <v/>
      </c>
      <c r="M222" s="199">
        <f t="shared" si="17"/>
        <v>0</v>
      </c>
      <c r="N222" s="200" t="str">
        <f t="shared" si="18"/>
        <v/>
      </c>
    </row>
    <row r="223" spans="1:14">
      <c r="A223" s="196" t="s">
        <v>3433</v>
      </c>
      <c r="B223" s="197" t="s">
        <v>2362</v>
      </c>
      <c r="C223" s="198">
        <v>5</v>
      </c>
      <c r="D223" s="198" t="s">
        <v>2700</v>
      </c>
      <c r="E223" s="199">
        <v>1</v>
      </c>
      <c r="F223" s="198" t="s">
        <v>2702</v>
      </c>
      <c r="G223" s="199" t="s">
        <v>3230</v>
      </c>
      <c r="H223" s="198" t="s">
        <v>2751</v>
      </c>
      <c r="I223" s="199" t="s">
        <v>3390</v>
      </c>
      <c r="J223" s="198" t="s">
        <v>2362</v>
      </c>
      <c r="K223" s="199">
        <f t="shared" si="16"/>
        <v>0</v>
      </c>
      <c r="L223" s="198" t="str">
        <f t="shared" si="19"/>
        <v/>
      </c>
      <c r="M223" s="199">
        <f t="shared" si="17"/>
        <v>0</v>
      </c>
      <c r="N223" s="200" t="str">
        <f t="shared" si="18"/>
        <v/>
      </c>
    </row>
    <row r="224" spans="1:14">
      <c r="A224" s="196" t="s">
        <v>3434</v>
      </c>
      <c r="B224" s="197" t="s">
        <v>2366</v>
      </c>
      <c r="C224" s="198">
        <v>5</v>
      </c>
      <c r="D224" s="198" t="s">
        <v>2700</v>
      </c>
      <c r="E224" s="199">
        <v>1</v>
      </c>
      <c r="F224" s="198" t="s">
        <v>2702</v>
      </c>
      <c r="G224" s="199" t="s">
        <v>3230</v>
      </c>
      <c r="H224" s="198" t="s">
        <v>2751</v>
      </c>
      <c r="I224" s="199" t="s">
        <v>3435</v>
      </c>
      <c r="J224" s="198" t="s">
        <v>2366</v>
      </c>
      <c r="K224" s="199">
        <f t="shared" si="16"/>
        <v>0</v>
      </c>
      <c r="L224" s="198" t="str">
        <f t="shared" si="19"/>
        <v/>
      </c>
      <c r="M224" s="199">
        <f t="shared" si="17"/>
        <v>0</v>
      </c>
      <c r="N224" s="200" t="str">
        <f t="shared" si="18"/>
        <v/>
      </c>
    </row>
    <row r="225" spans="1:14">
      <c r="A225" s="196" t="s">
        <v>3436</v>
      </c>
      <c r="B225" s="197" t="s">
        <v>3437</v>
      </c>
      <c r="C225" s="198">
        <v>5</v>
      </c>
      <c r="D225" s="198" t="s">
        <v>2700</v>
      </c>
      <c r="E225" s="199">
        <v>1</v>
      </c>
      <c r="F225" s="198" t="s">
        <v>2702</v>
      </c>
      <c r="G225" s="199" t="s">
        <v>3230</v>
      </c>
      <c r="H225" s="198" t="s">
        <v>2751</v>
      </c>
      <c r="I225" s="199" t="s">
        <v>3438</v>
      </c>
      <c r="J225" s="198" t="s">
        <v>3437</v>
      </c>
      <c r="K225" s="199">
        <f t="shared" si="16"/>
        <v>0</v>
      </c>
      <c r="L225" s="198" t="str">
        <f t="shared" si="19"/>
        <v/>
      </c>
      <c r="M225" s="199">
        <f t="shared" si="17"/>
        <v>0</v>
      </c>
      <c r="N225" s="200" t="str">
        <f t="shared" si="18"/>
        <v/>
      </c>
    </row>
    <row r="226" spans="1:14">
      <c r="A226" s="196" t="s">
        <v>3439</v>
      </c>
      <c r="B226" s="197" t="s">
        <v>2373</v>
      </c>
      <c r="C226" s="198">
        <v>5</v>
      </c>
      <c r="D226" s="198" t="s">
        <v>2700</v>
      </c>
      <c r="E226" s="199">
        <v>1</v>
      </c>
      <c r="F226" s="198" t="s">
        <v>2702</v>
      </c>
      <c r="G226" s="199" t="s">
        <v>3230</v>
      </c>
      <c r="H226" s="198" t="s">
        <v>2751</v>
      </c>
      <c r="I226" s="199" t="s">
        <v>1319</v>
      </c>
      <c r="J226" s="198" t="s">
        <v>2373</v>
      </c>
      <c r="K226" s="199">
        <f t="shared" si="16"/>
        <v>0</v>
      </c>
      <c r="L226" s="198" t="str">
        <f t="shared" si="19"/>
        <v/>
      </c>
      <c r="M226" s="199">
        <f t="shared" si="17"/>
        <v>0</v>
      </c>
      <c r="N226" s="200" t="str">
        <f t="shared" si="18"/>
        <v/>
      </c>
    </row>
    <row r="227" spans="1:14">
      <c r="A227" s="196" t="s">
        <v>3440</v>
      </c>
      <c r="B227" s="197" t="s">
        <v>2377</v>
      </c>
      <c r="C227" s="198">
        <v>5</v>
      </c>
      <c r="D227" s="198" t="s">
        <v>2700</v>
      </c>
      <c r="E227" s="199">
        <v>1</v>
      </c>
      <c r="F227" s="198" t="s">
        <v>2702</v>
      </c>
      <c r="G227" s="199" t="s">
        <v>3230</v>
      </c>
      <c r="H227" s="198" t="s">
        <v>2751</v>
      </c>
      <c r="I227" s="199" t="s">
        <v>1320</v>
      </c>
      <c r="J227" s="198" t="s">
        <v>2377</v>
      </c>
      <c r="K227" s="199">
        <f t="shared" si="16"/>
        <v>0</v>
      </c>
      <c r="L227" s="198" t="str">
        <f t="shared" si="19"/>
        <v/>
      </c>
      <c r="M227" s="199">
        <f t="shared" si="17"/>
        <v>0</v>
      </c>
      <c r="N227" s="200" t="str">
        <f t="shared" si="18"/>
        <v/>
      </c>
    </row>
    <row r="228" spans="1:14">
      <c r="A228" s="196" t="s">
        <v>3441</v>
      </c>
      <c r="B228" s="197" t="s">
        <v>2380</v>
      </c>
      <c r="C228" s="198">
        <v>5</v>
      </c>
      <c r="D228" s="198" t="s">
        <v>2700</v>
      </c>
      <c r="E228" s="199">
        <v>1</v>
      </c>
      <c r="F228" s="198" t="s">
        <v>2702</v>
      </c>
      <c r="G228" s="199" t="s">
        <v>3230</v>
      </c>
      <c r="H228" s="198" t="s">
        <v>2751</v>
      </c>
      <c r="I228" s="199" t="s">
        <v>1321</v>
      </c>
      <c r="J228" s="198" t="s">
        <v>2380</v>
      </c>
      <c r="K228" s="199">
        <f t="shared" si="16"/>
        <v>0</v>
      </c>
      <c r="L228" s="198" t="str">
        <f t="shared" si="19"/>
        <v/>
      </c>
      <c r="M228" s="199">
        <f t="shared" si="17"/>
        <v>0</v>
      </c>
      <c r="N228" s="200" t="str">
        <f t="shared" si="18"/>
        <v/>
      </c>
    </row>
    <row r="229" spans="1:14">
      <c r="A229" s="196" t="s">
        <v>3442</v>
      </c>
      <c r="B229" s="197" t="s">
        <v>2384</v>
      </c>
      <c r="C229" s="198">
        <v>5</v>
      </c>
      <c r="D229" s="198" t="s">
        <v>2700</v>
      </c>
      <c r="E229" s="199">
        <v>1</v>
      </c>
      <c r="F229" s="198" t="s">
        <v>2702</v>
      </c>
      <c r="G229" s="199" t="s">
        <v>3230</v>
      </c>
      <c r="H229" s="198" t="s">
        <v>2751</v>
      </c>
      <c r="I229" s="199" t="s">
        <v>3443</v>
      </c>
      <c r="J229" s="198" t="s">
        <v>2384</v>
      </c>
      <c r="K229" s="199">
        <f t="shared" si="16"/>
        <v>0</v>
      </c>
      <c r="L229" s="198" t="str">
        <f t="shared" si="19"/>
        <v/>
      </c>
      <c r="M229" s="199">
        <f t="shared" si="17"/>
        <v>0</v>
      </c>
      <c r="N229" s="200" t="str">
        <f t="shared" si="18"/>
        <v/>
      </c>
    </row>
    <row r="230" spans="1:14">
      <c r="A230" s="196" t="s">
        <v>3444</v>
      </c>
      <c r="B230" s="197" t="s">
        <v>3072</v>
      </c>
      <c r="C230" s="198">
        <v>5</v>
      </c>
      <c r="D230" s="198" t="s">
        <v>2700</v>
      </c>
      <c r="E230" s="199">
        <v>2</v>
      </c>
      <c r="F230" s="198" t="s">
        <v>2730</v>
      </c>
      <c r="G230" s="199" t="s">
        <v>3230</v>
      </c>
      <c r="H230" s="198" t="s">
        <v>3072</v>
      </c>
      <c r="I230" s="199">
        <v>0</v>
      </c>
      <c r="J230" s="198"/>
      <c r="K230" s="199">
        <f t="shared" si="16"/>
        <v>0</v>
      </c>
      <c r="L230" s="198" t="str">
        <f t="shared" si="19"/>
        <v/>
      </c>
      <c r="M230" s="199">
        <f t="shared" si="17"/>
        <v>0</v>
      </c>
      <c r="N230" s="200" t="str">
        <f t="shared" si="18"/>
        <v/>
      </c>
    </row>
    <row r="231" spans="1:14">
      <c r="A231" s="196" t="s">
        <v>3445</v>
      </c>
      <c r="B231" s="197" t="s">
        <v>2704</v>
      </c>
      <c r="C231" s="198">
        <v>5</v>
      </c>
      <c r="D231" s="198" t="s">
        <v>2700</v>
      </c>
      <c r="E231" s="199">
        <v>2</v>
      </c>
      <c r="F231" s="198" t="s">
        <v>2730</v>
      </c>
      <c r="G231" s="199" t="s">
        <v>3232</v>
      </c>
      <c r="H231" s="198" t="s">
        <v>2704</v>
      </c>
      <c r="I231" s="199">
        <v>0</v>
      </c>
      <c r="J231" s="198"/>
      <c r="K231" s="199">
        <f t="shared" si="16"/>
        <v>0</v>
      </c>
      <c r="L231" s="198" t="str">
        <f t="shared" si="19"/>
        <v/>
      </c>
      <c r="M231" s="199">
        <f t="shared" si="17"/>
        <v>0</v>
      </c>
      <c r="N231" s="200" t="str">
        <f t="shared" si="18"/>
        <v/>
      </c>
    </row>
    <row r="232" spans="1:14">
      <c r="A232" s="205"/>
      <c r="B232" s="206" t="s">
        <v>2723</v>
      </c>
      <c r="C232" s="198">
        <v>5</v>
      </c>
      <c r="D232" s="198" t="s">
        <v>2700</v>
      </c>
      <c r="E232" s="199">
        <v>3</v>
      </c>
      <c r="F232" s="198" t="s">
        <v>2723</v>
      </c>
      <c r="G232" s="199">
        <v>0</v>
      </c>
      <c r="H232" s="198"/>
      <c r="I232" s="199">
        <v>0</v>
      </c>
      <c r="J232" s="198"/>
      <c r="K232" s="199">
        <f t="shared" si="16"/>
        <v>0</v>
      </c>
      <c r="L232" s="198" t="str">
        <f t="shared" si="19"/>
        <v/>
      </c>
      <c r="M232" s="199">
        <f t="shared" si="17"/>
        <v>0</v>
      </c>
      <c r="N232" s="200" t="str">
        <f t="shared" si="18"/>
        <v/>
      </c>
    </row>
    <row r="233" spans="1:14">
      <c r="A233" s="196" t="s">
        <v>3446</v>
      </c>
      <c r="B233" s="197" t="s">
        <v>2779</v>
      </c>
      <c r="C233" s="198">
        <v>5</v>
      </c>
      <c r="D233" s="198" t="s">
        <v>2700</v>
      </c>
      <c r="E233" s="199">
        <v>3</v>
      </c>
      <c r="F233" s="198" t="s">
        <v>2723</v>
      </c>
      <c r="G233" s="199" t="s">
        <v>1501</v>
      </c>
      <c r="H233" s="198" t="s">
        <v>2779</v>
      </c>
      <c r="I233" s="199">
        <v>0</v>
      </c>
      <c r="J233" s="198"/>
      <c r="K233" s="199">
        <f t="shared" si="16"/>
        <v>0</v>
      </c>
      <c r="L233" s="198" t="str">
        <f t="shared" si="19"/>
        <v/>
      </c>
      <c r="M233" s="199">
        <f t="shared" si="17"/>
        <v>0</v>
      </c>
      <c r="N233" s="200" t="str">
        <f t="shared" si="18"/>
        <v/>
      </c>
    </row>
    <row r="234" spans="1:14">
      <c r="A234" s="196" t="s">
        <v>3447</v>
      </c>
      <c r="B234" s="197" t="s">
        <v>3074</v>
      </c>
      <c r="C234" s="198">
        <v>5</v>
      </c>
      <c r="D234" s="198" t="s">
        <v>2700</v>
      </c>
      <c r="E234" s="199">
        <v>3</v>
      </c>
      <c r="F234" s="198" t="s">
        <v>2723</v>
      </c>
      <c r="G234" s="199" t="s">
        <v>3224</v>
      </c>
      <c r="H234" s="198" t="s">
        <v>3074</v>
      </c>
      <c r="I234" s="199">
        <v>0</v>
      </c>
      <c r="J234" s="198"/>
      <c r="K234" s="199">
        <f t="shared" si="16"/>
        <v>0</v>
      </c>
      <c r="L234" s="198" t="str">
        <f t="shared" si="19"/>
        <v/>
      </c>
      <c r="M234" s="199">
        <f t="shared" si="17"/>
        <v>0</v>
      </c>
      <c r="N234" s="200" t="str">
        <f t="shared" si="18"/>
        <v/>
      </c>
    </row>
    <row r="235" spans="1:14">
      <c r="A235" s="196" t="s">
        <v>3448</v>
      </c>
      <c r="B235" s="197" t="s">
        <v>3075</v>
      </c>
      <c r="C235" s="198">
        <v>5</v>
      </c>
      <c r="D235" s="198" t="s">
        <v>2700</v>
      </c>
      <c r="E235" s="199">
        <v>3</v>
      </c>
      <c r="F235" s="198" t="s">
        <v>2723</v>
      </c>
      <c r="G235" s="199" t="s">
        <v>3226</v>
      </c>
      <c r="H235" s="198" t="s">
        <v>3075</v>
      </c>
      <c r="I235" s="199">
        <v>0</v>
      </c>
      <c r="J235" s="198"/>
      <c r="K235" s="199">
        <f t="shared" si="16"/>
        <v>0</v>
      </c>
      <c r="L235" s="198" t="str">
        <f t="shared" si="19"/>
        <v/>
      </c>
      <c r="M235" s="199">
        <f t="shared" si="17"/>
        <v>0</v>
      </c>
      <c r="N235" s="200" t="str">
        <f t="shared" si="18"/>
        <v/>
      </c>
    </row>
    <row r="236" spans="1:14">
      <c r="A236" s="196" t="s">
        <v>3449</v>
      </c>
      <c r="B236" s="197" t="s">
        <v>2725</v>
      </c>
      <c r="C236" s="198">
        <v>5</v>
      </c>
      <c r="D236" s="198" t="s">
        <v>2700</v>
      </c>
      <c r="E236" s="199">
        <v>3</v>
      </c>
      <c r="F236" s="198" t="s">
        <v>2723</v>
      </c>
      <c r="G236" s="199" t="s">
        <v>3228</v>
      </c>
      <c r="H236" s="198" t="s">
        <v>2725</v>
      </c>
      <c r="I236" s="199">
        <v>0</v>
      </c>
      <c r="J236" s="198"/>
      <c r="K236" s="199">
        <f t="shared" si="16"/>
        <v>0</v>
      </c>
      <c r="L236" s="198" t="str">
        <f t="shared" si="19"/>
        <v/>
      </c>
      <c r="M236" s="199">
        <f t="shared" si="17"/>
        <v>0</v>
      </c>
      <c r="N236" s="200" t="str">
        <f t="shared" si="18"/>
        <v/>
      </c>
    </row>
    <row r="237" spans="1:14">
      <c r="A237" s="205"/>
      <c r="B237" s="206" t="s">
        <v>3076</v>
      </c>
      <c r="C237" s="198">
        <v>5</v>
      </c>
      <c r="D237" s="198" t="s">
        <v>2700</v>
      </c>
      <c r="E237" s="199">
        <v>4</v>
      </c>
      <c r="F237" s="198" t="s">
        <v>3076</v>
      </c>
      <c r="G237" s="199">
        <v>0</v>
      </c>
      <c r="H237" s="198"/>
      <c r="I237" s="199">
        <v>0</v>
      </c>
      <c r="J237" s="198"/>
      <c r="K237" s="199">
        <f t="shared" si="16"/>
        <v>0</v>
      </c>
      <c r="L237" s="198" t="str">
        <f t="shared" si="19"/>
        <v/>
      </c>
      <c r="M237" s="199">
        <f t="shared" si="17"/>
        <v>0</v>
      </c>
      <c r="N237" s="200" t="str">
        <f t="shared" si="18"/>
        <v/>
      </c>
    </row>
    <row r="238" spans="1:14">
      <c r="A238" s="196" t="s">
        <v>3450</v>
      </c>
      <c r="B238" s="197" t="s">
        <v>2779</v>
      </c>
      <c r="C238" s="198">
        <v>5</v>
      </c>
      <c r="D238" s="198" t="s">
        <v>2700</v>
      </c>
      <c r="E238" s="199">
        <v>4</v>
      </c>
      <c r="F238" s="198" t="s">
        <v>3076</v>
      </c>
      <c r="G238" s="199" t="s">
        <v>1501</v>
      </c>
      <c r="H238" s="198" t="s">
        <v>2779</v>
      </c>
      <c r="I238" s="199">
        <v>0</v>
      </c>
      <c r="J238" s="198"/>
      <c r="K238" s="199">
        <f t="shared" si="16"/>
        <v>0</v>
      </c>
      <c r="L238" s="198" t="str">
        <f t="shared" si="19"/>
        <v/>
      </c>
      <c r="M238" s="199">
        <f t="shared" si="17"/>
        <v>0</v>
      </c>
      <c r="N238" s="200" t="str">
        <f t="shared" si="18"/>
        <v/>
      </c>
    </row>
    <row r="239" spans="1:14">
      <c r="A239" s="196" t="s">
        <v>3451</v>
      </c>
      <c r="B239" s="197" t="s">
        <v>3074</v>
      </c>
      <c r="C239" s="198">
        <v>5</v>
      </c>
      <c r="D239" s="198" t="s">
        <v>2700</v>
      </c>
      <c r="E239" s="199">
        <v>4</v>
      </c>
      <c r="F239" s="198" t="s">
        <v>3076</v>
      </c>
      <c r="G239" s="199" t="s">
        <v>3224</v>
      </c>
      <c r="H239" s="198" t="s">
        <v>3074</v>
      </c>
      <c r="I239" s="199">
        <v>0</v>
      </c>
      <c r="J239" s="198"/>
      <c r="K239" s="199">
        <f t="shared" si="16"/>
        <v>0</v>
      </c>
      <c r="L239" s="198" t="str">
        <f t="shared" si="19"/>
        <v/>
      </c>
      <c r="M239" s="199">
        <f t="shared" si="17"/>
        <v>0</v>
      </c>
      <c r="N239" s="200" t="str">
        <f t="shared" si="18"/>
        <v/>
      </c>
    </row>
    <row r="240" spans="1:14">
      <c r="A240" s="196" t="s">
        <v>3452</v>
      </c>
      <c r="B240" s="197" t="s">
        <v>3075</v>
      </c>
      <c r="C240" s="198">
        <v>5</v>
      </c>
      <c r="D240" s="198" t="s">
        <v>2700</v>
      </c>
      <c r="E240" s="199">
        <v>4</v>
      </c>
      <c r="F240" s="198" t="s">
        <v>3076</v>
      </c>
      <c r="G240" s="199" t="s">
        <v>3226</v>
      </c>
      <c r="H240" s="198" t="s">
        <v>3075</v>
      </c>
      <c r="I240" s="199">
        <v>0</v>
      </c>
      <c r="J240" s="198"/>
      <c r="K240" s="199">
        <f t="shared" si="16"/>
        <v>0</v>
      </c>
      <c r="L240" s="198" t="str">
        <f t="shared" si="19"/>
        <v/>
      </c>
      <c r="M240" s="199">
        <f t="shared" si="17"/>
        <v>0</v>
      </c>
      <c r="N240" s="200" t="str">
        <f t="shared" si="18"/>
        <v/>
      </c>
    </row>
    <row r="241" spans="1:14">
      <c r="A241" s="196" t="s">
        <v>3453</v>
      </c>
      <c r="B241" s="197" t="s">
        <v>2725</v>
      </c>
      <c r="C241" s="198">
        <v>5</v>
      </c>
      <c r="D241" s="198" t="s">
        <v>2700</v>
      </c>
      <c r="E241" s="199">
        <v>4</v>
      </c>
      <c r="F241" s="198" t="s">
        <v>3076</v>
      </c>
      <c r="G241" s="199" t="s">
        <v>3228</v>
      </c>
      <c r="H241" s="198" t="s">
        <v>2725</v>
      </c>
      <c r="I241" s="199">
        <v>0</v>
      </c>
      <c r="J241" s="198"/>
      <c r="K241" s="199">
        <f t="shared" si="16"/>
        <v>0</v>
      </c>
      <c r="L241" s="198" t="str">
        <f t="shared" si="19"/>
        <v/>
      </c>
      <c r="M241" s="199">
        <f t="shared" si="17"/>
        <v>0</v>
      </c>
      <c r="N241" s="200" t="str">
        <f t="shared" si="18"/>
        <v/>
      </c>
    </row>
    <row r="242" spans="1:14">
      <c r="A242" s="205"/>
      <c r="B242" s="206" t="s">
        <v>2900</v>
      </c>
      <c r="C242" s="198">
        <v>5</v>
      </c>
      <c r="D242" s="198" t="s">
        <v>2700</v>
      </c>
      <c r="E242" s="199">
        <v>5</v>
      </c>
      <c r="F242" s="198" t="s">
        <v>2900</v>
      </c>
      <c r="G242" s="199">
        <v>0</v>
      </c>
      <c r="H242" s="198"/>
      <c r="I242" s="199">
        <v>0</v>
      </c>
      <c r="J242" s="198"/>
      <c r="K242" s="199">
        <f t="shared" si="16"/>
        <v>0</v>
      </c>
      <c r="L242" s="198" t="str">
        <f t="shared" si="19"/>
        <v/>
      </c>
      <c r="M242" s="199">
        <f t="shared" si="17"/>
        <v>0</v>
      </c>
      <c r="N242" s="200" t="str">
        <f t="shared" si="18"/>
        <v/>
      </c>
    </row>
    <row r="243" spans="1:14">
      <c r="A243" s="196" t="s">
        <v>3454</v>
      </c>
      <c r="B243" s="197" t="s">
        <v>3077</v>
      </c>
      <c r="C243" s="198">
        <v>5</v>
      </c>
      <c r="D243" s="198" t="s">
        <v>2700</v>
      </c>
      <c r="E243" s="199">
        <v>5</v>
      </c>
      <c r="F243" s="198" t="s">
        <v>2900</v>
      </c>
      <c r="G243" s="199" t="s">
        <v>1501</v>
      </c>
      <c r="H243" s="198" t="s">
        <v>3077</v>
      </c>
      <c r="I243" s="199">
        <v>0</v>
      </c>
      <c r="J243" s="198"/>
      <c r="K243" s="199">
        <f t="shared" si="16"/>
        <v>0</v>
      </c>
      <c r="L243" s="198" t="str">
        <f t="shared" si="19"/>
        <v/>
      </c>
      <c r="M243" s="199">
        <f>IF(MID(C243,5,1)="",0,(MID(E243,5,1)))</f>
        <v>0</v>
      </c>
      <c r="N243" s="200" t="str">
        <f t="shared" si="18"/>
        <v/>
      </c>
    </row>
    <row r="244" spans="1:14">
      <c r="A244" s="196" t="s">
        <v>3455</v>
      </c>
      <c r="B244" s="197" t="s">
        <v>2902</v>
      </c>
      <c r="C244" s="198">
        <v>5</v>
      </c>
      <c r="D244" s="198" t="s">
        <v>2700</v>
      </c>
      <c r="E244" s="199">
        <v>5</v>
      </c>
      <c r="F244" s="198" t="s">
        <v>2900</v>
      </c>
      <c r="G244" s="199" t="s">
        <v>3224</v>
      </c>
      <c r="H244" s="198" t="s">
        <v>2902</v>
      </c>
      <c r="I244" s="199">
        <v>0</v>
      </c>
      <c r="J244" s="198"/>
      <c r="K244" s="199">
        <f t="shared" si="16"/>
        <v>0</v>
      </c>
      <c r="L244" s="198" t="str">
        <f t="shared" si="19"/>
        <v/>
      </c>
      <c r="M244" s="199">
        <f t="shared" ref="M244:M307" si="20">IF(MID(C244,5,1)="",0,(MID(E244,5,1)))</f>
        <v>0</v>
      </c>
      <c r="N244" s="200" t="str">
        <f t="shared" si="18"/>
        <v/>
      </c>
    </row>
    <row r="245" spans="1:14">
      <c r="A245" s="196" t="s">
        <v>3456</v>
      </c>
      <c r="B245" s="197" t="s">
        <v>3078</v>
      </c>
      <c r="C245" s="198">
        <v>5</v>
      </c>
      <c r="D245" s="198" t="s">
        <v>2700</v>
      </c>
      <c r="E245" s="199">
        <v>5</v>
      </c>
      <c r="F245" s="198" t="s">
        <v>2900</v>
      </c>
      <c r="G245" s="199" t="s">
        <v>3226</v>
      </c>
      <c r="H245" s="198" t="s">
        <v>3078</v>
      </c>
      <c r="I245" s="199">
        <v>0</v>
      </c>
      <c r="J245" s="198"/>
      <c r="K245" s="199">
        <f t="shared" si="16"/>
        <v>0</v>
      </c>
      <c r="L245" s="198" t="str">
        <f t="shared" si="19"/>
        <v/>
      </c>
      <c r="M245" s="199">
        <f t="shared" si="20"/>
        <v>0</v>
      </c>
      <c r="N245" s="200" t="str">
        <f t="shared" si="18"/>
        <v/>
      </c>
    </row>
    <row r="246" spans="1:14">
      <c r="A246" s="196" t="s">
        <v>3457</v>
      </c>
      <c r="B246" s="197" t="s">
        <v>3079</v>
      </c>
      <c r="C246" s="198">
        <v>5</v>
      </c>
      <c r="D246" s="198" t="s">
        <v>2700</v>
      </c>
      <c r="E246" s="199">
        <v>5</v>
      </c>
      <c r="F246" s="198" t="s">
        <v>2900</v>
      </c>
      <c r="G246" s="199" t="s">
        <v>3228</v>
      </c>
      <c r="H246" s="198" t="s">
        <v>3079</v>
      </c>
      <c r="I246" s="199">
        <v>0</v>
      </c>
      <c r="J246" s="198"/>
      <c r="K246" s="199">
        <f t="shared" si="16"/>
        <v>0</v>
      </c>
      <c r="L246" s="198" t="str">
        <f t="shared" si="19"/>
        <v/>
      </c>
      <c r="M246" s="199">
        <f t="shared" si="20"/>
        <v>0</v>
      </c>
      <c r="N246" s="200" t="str">
        <f t="shared" si="18"/>
        <v/>
      </c>
    </row>
    <row r="247" spans="1:14">
      <c r="A247" s="196" t="s">
        <v>3458</v>
      </c>
      <c r="B247" s="197" t="s">
        <v>3080</v>
      </c>
      <c r="C247" s="198">
        <v>5</v>
      </c>
      <c r="D247" s="198" t="s">
        <v>2700</v>
      </c>
      <c r="E247" s="199">
        <v>5</v>
      </c>
      <c r="F247" s="198" t="s">
        <v>2900</v>
      </c>
      <c r="G247" s="199" t="s">
        <v>3232</v>
      </c>
      <c r="H247" s="198" t="s">
        <v>3080</v>
      </c>
      <c r="I247" s="199">
        <v>0</v>
      </c>
      <c r="J247" s="198"/>
      <c r="K247" s="199">
        <f t="shared" si="16"/>
        <v>0</v>
      </c>
      <c r="L247" s="198" t="str">
        <f t="shared" si="19"/>
        <v/>
      </c>
      <c r="M247" s="199">
        <f t="shared" si="20"/>
        <v>0</v>
      </c>
      <c r="N247" s="200" t="str">
        <f t="shared" si="18"/>
        <v/>
      </c>
    </row>
    <row r="248" spans="1:14">
      <c r="A248" s="196" t="s">
        <v>3459</v>
      </c>
      <c r="B248" s="197" t="s">
        <v>3081</v>
      </c>
      <c r="C248" s="198">
        <v>5</v>
      </c>
      <c r="D248" s="198" t="s">
        <v>2700</v>
      </c>
      <c r="E248" s="199">
        <v>5</v>
      </c>
      <c r="F248" s="198" t="s">
        <v>2900</v>
      </c>
      <c r="G248" s="199" t="s">
        <v>3234</v>
      </c>
      <c r="H248" s="198" t="s">
        <v>3081</v>
      </c>
      <c r="I248" s="199">
        <v>0</v>
      </c>
      <c r="J248" s="198"/>
      <c r="K248" s="199">
        <f t="shared" si="16"/>
        <v>0</v>
      </c>
      <c r="L248" s="198" t="str">
        <f t="shared" si="19"/>
        <v/>
      </c>
      <c r="M248" s="199">
        <f t="shared" si="20"/>
        <v>0</v>
      </c>
      <c r="N248" s="200" t="str">
        <f t="shared" si="18"/>
        <v/>
      </c>
    </row>
    <row r="249" spans="1:14">
      <c r="A249" s="196" t="s">
        <v>3460</v>
      </c>
      <c r="B249" s="197" t="s">
        <v>3082</v>
      </c>
      <c r="C249" s="198">
        <v>5</v>
      </c>
      <c r="D249" s="198" t="s">
        <v>2700</v>
      </c>
      <c r="E249" s="199">
        <v>5</v>
      </c>
      <c r="F249" s="198" t="s">
        <v>2900</v>
      </c>
      <c r="G249" s="199" t="s">
        <v>3288</v>
      </c>
      <c r="H249" s="198" t="s">
        <v>3082</v>
      </c>
      <c r="I249" s="199">
        <v>0</v>
      </c>
      <c r="J249" s="198"/>
      <c r="K249" s="199">
        <f t="shared" si="16"/>
        <v>0</v>
      </c>
      <c r="L249" s="198" t="str">
        <f t="shared" si="19"/>
        <v/>
      </c>
      <c r="M249" s="199">
        <f t="shared" si="20"/>
        <v>0</v>
      </c>
      <c r="N249" s="200" t="str">
        <f t="shared" si="18"/>
        <v/>
      </c>
    </row>
    <row r="250" spans="1:14">
      <c r="A250" s="196" t="s">
        <v>3461</v>
      </c>
      <c r="B250" s="197" t="s">
        <v>3083</v>
      </c>
      <c r="C250" s="198">
        <v>5</v>
      </c>
      <c r="D250" s="198" t="s">
        <v>2700</v>
      </c>
      <c r="E250" s="199">
        <v>5</v>
      </c>
      <c r="F250" s="198" t="s">
        <v>2900</v>
      </c>
      <c r="G250" s="199" t="s">
        <v>3248</v>
      </c>
      <c r="H250" s="198" t="s">
        <v>3083</v>
      </c>
      <c r="I250" s="199">
        <v>0</v>
      </c>
      <c r="J250" s="198"/>
      <c r="K250" s="199">
        <f t="shared" si="16"/>
        <v>0</v>
      </c>
      <c r="L250" s="198" t="str">
        <f t="shared" si="19"/>
        <v/>
      </c>
      <c r="M250" s="199">
        <f t="shared" si="20"/>
        <v>0</v>
      </c>
      <c r="N250" s="200" t="str">
        <f t="shared" si="18"/>
        <v/>
      </c>
    </row>
    <row r="251" spans="1:14">
      <c r="A251" s="205"/>
      <c r="B251" s="206" t="s">
        <v>2736</v>
      </c>
      <c r="C251" s="198">
        <v>5</v>
      </c>
      <c r="D251" s="198" t="s">
        <v>2700</v>
      </c>
      <c r="E251" s="199">
        <v>6</v>
      </c>
      <c r="F251" s="198" t="s">
        <v>2736</v>
      </c>
      <c r="G251" s="199">
        <v>0</v>
      </c>
      <c r="H251" s="198"/>
      <c r="I251" s="199">
        <v>0</v>
      </c>
      <c r="J251" s="198"/>
      <c r="K251" s="199">
        <f t="shared" si="16"/>
        <v>0</v>
      </c>
      <c r="L251" s="198" t="str">
        <f t="shared" si="19"/>
        <v/>
      </c>
      <c r="M251" s="199">
        <f t="shared" si="20"/>
        <v>0</v>
      </c>
      <c r="N251" s="200" t="str">
        <f t="shared" si="18"/>
        <v/>
      </c>
    </row>
    <row r="252" spans="1:14">
      <c r="A252" s="196" t="s">
        <v>3462</v>
      </c>
      <c r="B252" s="197" t="s">
        <v>2738</v>
      </c>
      <c r="C252" s="198">
        <v>5</v>
      </c>
      <c r="D252" s="198" t="s">
        <v>2700</v>
      </c>
      <c r="E252" s="199">
        <v>6</v>
      </c>
      <c r="F252" s="198" t="s">
        <v>2736</v>
      </c>
      <c r="G252" s="199" t="s">
        <v>1501</v>
      </c>
      <c r="H252" s="198" t="s">
        <v>2738</v>
      </c>
      <c r="I252" s="199">
        <v>0</v>
      </c>
      <c r="J252" s="198"/>
      <c r="K252" s="199">
        <f t="shared" si="16"/>
        <v>0</v>
      </c>
      <c r="L252" s="198" t="str">
        <f t="shared" si="19"/>
        <v/>
      </c>
      <c r="M252" s="199">
        <f t="shared" si="20"/>
        <v>0</v>
      </c>
      <c r="N252" s="200" t="str">
        <f t="shared" si="18"/>
        <v/>
      </c>
    </row>
    <row r="253" spans="1:14">
      <c r="A253" s="196" t="s">
        <v>3463</v>
      </c>
      <c r="B253" s="197" t="s">
        <v>3084</v>
      </c>
      <c r="C253" s="198">
        <v>5</v>
      </c>
      <c r="D253" s="198" t="s">
        <v>2700</v>
      </c>
      <c r="E253" s="199">
        <v>6</v>
      </c>
      <c r="F253" s="198" t="s">
        <v>2736</v>
      </c>
      <c r="G253" s="199" t="s">
        <v>3224</v>
      </c>
      <c r="H253" s="198" t="s">
        <v>3084</v>
      </c>
      <c r="I253" s="199">
        <v>0</v>
      </c>
      <c r="J253" s="198"/>
      <c r="K253" s="199">
        <f t="shared" si="16"/>
        <v>0</v>
      </c>
      <c r="L253" s="198" t="str">
        <f t="shared" si="19"/>
        <v/>
      </c>
      <c r="M253" s="199">
        <f t="shared" si="20"/>
        <v>0</v>
      </c>
      <c r="N253" s="200" t="str">
        <f t="shared" si="18"/>
        <v/>
      </c>
    </row>
    <row r="254" spans="1:14">
      <c r="A254" s="205"/>
      <c r="B254" s="206" t="s">
        <v>2713</v>
      </c>
      <c r="C254" s="198">
        <v>5</v>
      </c>
      <c r="D254" s="198" t="s">
        <v>2700</v>
      </c>
      <c r="E254" s="199">
        <v>7</v>
      </c>
      <c r="F254" s="198" t="s">
        <v>2713</v>
      </c>
      <c r="G254" s="199">
        <v>0</v>
      </c>
      <c r="H254" s="198"/>
      <c r="I254" s="199">
        <v>0</v>
      </c>
      <c r="J254" s="198"/>
      <c r="K254" s="199">
        <f t="shared" si="16"/>
        <v>0</v>
      </c>
      <c r="L254" s="198" t="str">
        <f t="shared" si="19"/>
        <v/>
      </c>
      <c r="M254" s="199">
        <f t="shared" si="20"/>
        <v>0</v>
      </c>
      <c r="N254" s="200" t="str">
        <f t="shared" si="18"/>
        <v/>
      </c>
    </row>
    <row r="255" spans="1:14">
      <c r="A255" s="196" t="s">
        <v>3464</v>
      </c>
      <c r="B255" s="197" t="s">
        <v>3085</v>
      </c>
      <c r="C255" s="198">
        <v>5</v>
      </c>
      <c r="D255" s="198" t="s">
        <v>2700</v>
      </c>
      <c r="E255" s="199">
        <v>7</v>
      </c>
      <c r="F255" s="198" t="s">
        <v>2713</v>
      </c>
      <c r="G255" s="199" t="s">
        <v>1501</v>
      </c>
      <c r="H255" s="198" t="s">
        <v>3085</v>
      </c>
      <c r="I255" s="199">
        <v>0</v>
      </c>
      <c r="J255" s="198"/>
      <c r="K255" s="199">
        <f t="shared" si="16"/>
        <v>0</v>
      </c>
      <c r="L255" s="198" t="str">
        <f t="shared" si="19"/>
        <v/>
      </c>
      <c r="M255" s="199">
        <f t="shared" si="20"/>
        <v>0</v>
      </c>
      <c r="N255" s="200" t="str">
        <f t="shared" si="18"/>
        <v/>
      </c>
    </row>
    <row r="256" spans="1:14">
      <c r="A256" s="196" t="s">
        <v>3465</v>
      </c>
      <c r="B256" s="197" t="s">
        <v>2926</v>
      </c>
      <c r="C256" s="198">
        <v>5</v>
      </c>
      <c r="D256" s="198" t="s">
        <v>2700</v>
      </c>
      <c r="E256" s="199">
        <v>7</v>
      </c>
      <c r="F256" s="198" t="s">
        <v>2713</v>
      </c>
      <c r="G256" s="199" t="s">
        <v>3224</v>
      </c>
      <c r="H256" s="198" t="s">
        <v>2926</v>
      </c>
      <c r="I256" s="199">
        <v>0</v>
      </c>
      <c r="J256" s="198"/>
      <c r="K256" s="199">
        <f t="shared" si="16"/>
        <v>0</v>
      </c>
      <c r="L256" s="198" t="str">
        <f t="shared" si="19"/>
        <v/>
      </c>
      <c r="M256" s="199">
        <f t="shared" si="20"/>
        <v>0</v>
      </c>
      <c r="N256" s="200" t="str">
        <f t="shared" si="18"/>
        <v/>
      </c>
    </row>
    <row r="257" spans="1:14">
      <c r="A257" s="196" t="s">
        <v>3466</v>
      </c>
      <c r="B257" s="197" t="s">
        <v>2904</v>
      </c>
      <c r="C257" s="198">
        <v>5</v>
      </c>
      <c r="D257" s="198" t="s">
        <v>2700</v>
      </c>
      <c r="E257" s="199">
        <v>7</v>
      </c>
      <c r="F257" s="198" t="s">
        <v>2713</v>
      </c>
      <c r="G257" s="199" t="s">
        <v>3226</v>
      </c>
      <c r="H257" s="198" t="s">
        <v>2904</v>
      </c>
      <c r="I257" s="199">
        <v>0</v>
      </c>
      <c r="J257" s="198"/>
      <c r="K257" s="199">
        <f t="shared" si="16"/>
        <v>0</v>
      </c>
      <c r="L257" s="198" t="str">
        <f t="shared" si="19"/>
        <v/>
      </c>
      <c r="M257" s="199">
        <f t="shared" si="20"/>
        <v>0</v>
      </c>
      <c r="N257" s="200" t="str">
        <f t="shared" si="18"/>
        <v/>
      </c>
    </row>
    <row r="258" spans="1:14">
      <c r="A258" s="196" t="s">
        <v>3467</v>
      </c>
      <c r="B258" s="197" t="s">
        <v>2755</v>
      </c>
      <c r="C258" s="198">
        <v>5</v>
      </c>
      <c r="D258" s="198" t="s">
        <v>2700</v>
      </c>
      <c r="E258" s="199">
        <v>7</v>
      </c>
      <c r="F258" s="198" t="s">
        <v>2713</v>
      </c>
      <c r="G258" s="199" t="s">
        <v>3230</v>
      </c>
      <c r="H258" s="198" t="s">
        <v>2755</v>
      </c>
      <c r="I258" s="199">
        <v>0</v>
      </c>
      <c r="J258" s="198"/>
      <c r="K258" s="199">
        <f t="shared" ref="K258:K321" si="21">IF(MID(C258,4,1)="",0,(MID(C258,4,1)))</f>
        <v>0</v>
      </c>
      <c r="L258" s="198" t="str">
        <f t="shared" si="19"/>
        <v/>
      </c>
      <c r="M258" s="199">
        <f t="shared" si="20"/>
        <v>0</v>
      </c>
      <c r="N258" s="200" t="str">
        <f t="shared" ref="N258:N321" si="22">+IF(M258=0,"",IF(M257=M258,N257,MID($D258,1,50)))</f>
        <v/>
      </c>
    </row>
    <row r="259" spans="1:14">
      <c r="A259" s="196" t="s">
        <v>3468</v>
      </c>
      <c r="B259" s="197" t="s">
        <v>2715</v>
      </c>
      <c r="C259" s="198">
        <v>5</v>
      </c>
      <c r="D259" s="198" t="s">
        <v>2700</v>
      </c>
      <c r="E259" s="199">
        <v>7</v>
      </c>
      <c r="F259" s="198" t="s">
        <v>2713</v>
      </c>
      <c r="G259" s="199" t="s">
        <v>3232</v>
      </c>
      <c r="H259" s="198" t="s">
        <v>2715</v>
      </c>
      <c r="I259" s="199">
        <v>0</v>
      </c>
      <c r="J259" s="198"/>
      <c r="K259" s="199">
        <f t="shared" si="21"/>
        <v>0</v>
      </c>
      <c r="L259" s="198" t="str">
        <f t="shared" si="19"/>
        <v/>
      </c>
      <c r="M259" s="199">
        <f t="shared" si="20"/>
        <v>0</v>
      </c>
      <c r="N259" s="200" t="str">
        <f t="shared" si="22"/>
        <v/>
      </c>
    </row>
    <row r="260" spans="1:14">
      <c r="A260" s="196" t="s">
        <v>3469</v>
      </c>
      <c r="B260" s="197" t="s">
        <v>3086</v>
      </c>
      <c r="C260" s="198">
        <v>5</v>
      </c>
      <c r="D260" s="198" t="s">
        <v>2700</v>
      </c>
      <c r="E260" s="199">
        <v>7</v>
      </c>
      <c r="F260" s="198" t="s">
        <v>2713</v>
      </c>
      <c r="G260" s="199" t="s">
        <v>3232</v>
      </c>
      <c r="H260" s="198" t="s">
        <v>2715</v>
      </c>
      <c r="I260" s="199" t="s">
        <v>1501</v>
      </c>
      <c r="J260" s="198" t="s">
        <v>3086</v>
      </c>
      <c r="K260" s="199">
        <f t="shared" si="21"/>
        <v>0</v>
      </c>
      <c r="L260" s="198" t="str">
        <f t="shared" si="19"/>
        <v/>
      </c>
      <c r="M260" s="199">
        <f t="shared" si="20"/>
        <v>0</v>
      </c>
      <c r="N260" s="200" t="str">
        <f t="shared" si="22"/>
        <v/>
      </c>
    </row>
    <row r="261" spans="1:14">
      <c r="A261" s="196" t="s">
        <v>3469</v>
      </c>
      <c r="B261" s="197" t="s">
        <v>3091</v>
      </c>
      <c r="C261" s="198">
        <v>5</v>
      </c>
      <c r="D261" s="198" t="s">
        <v>2700</v>
      </c>
      <c r="E261" s="199">
        <v>7</v>
      </c>
      <c r="F261" s="198" t="s">
        <v>2713</v>
      </c>
      <c r="G261" s="199" t="s">
        <v>3232</v>
      </c>
      <c r="H261" s="198" t="s">
        <v>2715</v>
      </c>
      <c r="I261" s="199" t="s">
        <v>1501</v>
      </c>
      <c r="J261" s="198" t="s">
        <v>3086</v>
      </c>
      <c r="K261" s="199">
        <f t="shared" si="21"/>
        <v>0</v>
      </c>
      <c r="L261" s="198" t="str">
        <f t="shared" si="19"/>
        <v/>
      </c>
      <c r="M261" s="199">
        <f t="shared" si="20"/>
        <v>0</v>
      </c>
      <c r="N261" s="200" t="str">
        <f t="shared" si="22"/>
        <v/>
      </c>
    </row>
    <row r="262" spans="1:14">
      <c r="A262" s="196" t="s">
        <v>3470</v>
      </c>
      <c r="B262" s="197" t="s">
        <v>1616</v>
      </c>
      <c r="C262" s="198">
        <v>5</v>
      </c>
      <c r="D262" s="198" t="s">
        <v>2700</v>
      </c>
      <c r="E262" s="199">
        <v>7</v>
      </c>
      <c r="F262" s="198" t="s">
        <v>2713</v>
      </c>
      <c r="G262" s="199" t="s">
        <v>3232</v>
      </c>
      <c r="H262" s="198" t="s">
        <v>2715</v>
      </c>
      <c r="I262" s="199" t="s">
        <v>3224</v>
      </c>
      <c r="J262" s="198" t="s">
        <v>1616</v>
      </c>
      <c r="K262" s="199">
        <f t="shared" si="21"/>
        <v>0</v>
      </c>
      <c r="L262" s="198" t="str">
        <f t="shared" si="19"/>
        <v/>
      </c>
      <c r="M262" s="199">
        <f t="shared" si="20"/>
        <v>0</v>
      </c>
      <c r="N262" s="200" t="str">
        <f t="shared" si="22"/>
        <v/>
      </c>
    </row>
    <row r="263" spans="1:14">
      <c r="A263" s="196" t="s">
        <v>3470</v>
      </c>
      <c r="B263" s="197" t="s">
        <v>3091</v>
      </c>
      <c r="C263" s="198">
        <v>5</v>
      </c>
      <c r="D263" s="198" t="s">
        <v>2700</v>
      </c>
      <c r="E263" s="199">
        <v>7</v>
      </c>
      <c r="F263" s="198" t="s">
        <v>2713</v>
      </c>
      <c r="G263" s="199" t="s">
        <v>3232</v>
      </c>
      <c r="H263" s="198" t="s">
        <v>2715</v>
      </c>
      <c r="I263" s="199" t="s">
        <v>3224</v>
      </c>
      <c r="J263" s="198" t="s">
        <v>1616</v>
      </c>
      <c r="K263" s="199">
        <f t="shared" si="21"/>
        <v>0</v>
      </c>
      <c r="L263" s="198" t="str">
        <f t="shared" si="19"/>
        <v/>
      </c>
      <c r="M263" s="199">
        <f t="shared" si="20"/>
        <v>0</v>
      </c>
      <c r="N263" s="200" t="str">
        <f t="shared" si="22"/>
        <v/>
      </c>
    </row>
    <row r="264" spans="1:14">
      <c r="A264" s="196" t="s">
        <v>3471</v>
      </c>
      <c r="B264" s="197" t="s">
        <v>3087</v>
      </c>
      <c r="C264" s="198">
        <v>5</v>
      </c>
      <c r="D264" s="198" t="s">
        <v>2700</v>
      </c>
      <c r="E264" s="199">
        <v>7</v>
      </c>
      <c r="F264" s="198" t="s">
        <v>2713</v>
      </c>
      <c r="G264" s="199" t="s">
        <v>3234</v>
      </c>
      <c r="H264" s="198" t="s">
        <v>3087</v>
      </c>
      <c r="I264" s="199">
        <v>0</v>
      </c>
      <c r="J264" s="198"/>
      <c r="K264" s="199">
        <f t="shared" si="21"/>
        <v>0</v>
      </c>
      <c r="L264" s="198" t="str">
        <f t="shared" si="19"/>
        <v/>
      </c>
      <c r="M264" s="199">
        <f t="shared" si="20"/>
        <v>0</v>
      </c>
      <c r="N264" s="200" t="str">
        <f t="shared" si="22"/>
        <v/>
      </c>
    </row>
    <row r="265" spans="1:14">
      <c r="A265" s="196" t="s">
        <v>3472</v>
      </c>
      <c r="B265" s="197" t="s">
        <v>3088</v>
      </c>
      <c r="C265" s="198">
        <v>5</v>
      </c>
      <c r="D265" s="198" t="s">
        <v>2700</v>
      </c>
      <c r="E265" s="199">
        <v>7</v>
      </c>
      <c r="F265" s="198" t="s">
        <v>2713</v>
      </c>
      <c r="G265" s="199" t="s">
        <v>3288</v>
      </c>
      <c r="H265" s="198" t="s">
        <v>3088</v>
      </c>
      <c r="I265" s="199">
        <v>0</v>
      </c>
      <c r="J265" s="198"/>
      <c r="K265" s="199">
        <f t="shared" si="21"/>
        <v>0</v>
      </c>
      <c r="L265" s="198" t="str">
        <f t="shared" si="19"/>
        <v/>
      </c>
      <c r="M265" s="199">
        <f t="shared" si="20"/>
        <v>0</v>
      </c>
      <c r="N265" s="200" t="str">
        <f t="shared" si="22"/>
        <v/>
      </c>
    </row>
    <row r="266" spans="1:14">
      <c r="A266" s="196" t="s">
        <v>3473</v>
      </c>
      <c r="B266" s="197" t="s">
        <v>3089</v>
      </c>
      <c r="C266" s="198">
        <v>5</v>
      </c>
      <c r="D266" s="198" t="s">
        <v>2700</v>
      </c>
      <c r="E266" s="199">
        <v>7</v>
      </c>
      <c r="F266" s="198" t="s">
        <v>2713</v>
      </c>
      <c r="G266" s="199" t="s">
        <v>3248</v>
      </c>
      <c r="H266" s="198" t="s">
        <v>3089</v>
      </c>
      <c r="I266" s="199">
        <v>0</v>
      </c>
      <c r="J266" s="198"/>
      <c r="K266" s="199">
        <f t="shared" si="21"/>
        <v>0</v>
      </c>
      <c r="L266" s="198" t="str">
        <f t="shared" si="19"/>
        <v/>
      </c>
      <c r="M266" s="199">
        <f t="shared" si="20"/>
        <v>0</v>
      </c>
      <c r="N266" s="200" t="str">
        <f t="shared" si="22"/>
        <v/>
      </c>
    </row>
    <row r="267" spans="1:14">
      <c r="A267" s="205"/>
      <c r="B267" s="206" t="s">
        <v>2888</v>
      </c>
      <c r="C267" s="198">
        <v>5</v>
      </c>
      <c r="D267" s="198" t="s">
        <v>2700</v>
      </c>
      <c r="E267" s="199">
        <v>8</v>
      </c>
      <c r="F267" s="198" t="s">
        <v>2888</v>
      </c>
      <c r="G267" s="199">
        <v>0</v>
      </c>
      <c r="H267" s="198"/>
      <c r="I267" s="199">
        <v>0</v>
      </c>
      <c r="J267" s="198"/>
      <c r="K267" s="199">
        <f t="shared" si="21"/>
        <v>0</v>
      </c>
      <c r="L267" s="198" t="str">
        <f t="shared" si="19"/>
        <v/>
      </c>
      <c r="M267" s="199">
        <f t="shared" si="20"/>
        <v>0</v>
      </c>
      <c r="N267" s="200" t="str">
        <f t="shared" si="22"/>
        <v/>
      </c>
    </row>
    <row r="268" spans="1:14">
      <c r="A268" s="196" t="s">
        <v>3474</v>
      </c>
      <c r="B268" s="197" t="s">
        <v>3085</v>
      </c>
      <c r="C268" s="198">
        <v>5</v>
      </c>
      <c r="D268" s="198" t="s">
        <v>2700</v>
      </c>
      <c r="E268" s="199">
        <v>8</v>
      </c>
      <c r="F268" s="198" t="s">
        <v>2888</v>
      </c>
      <c r="G268" s="199" t="s">
        <v>1501</v>
      </c>
      <c r="H268" s="198" t="s">
        <v>3085</v>
      </c>
      <c r="I268" s="199">
        <v>0</v>
      </c>
      <c r="J268" s="198"/>
      <c r="K268" s="199">
        <f t="shared" si="21"/>
        <v>0</v>
      </c>
      <c r="L268" s="198" t="str">
        <f t="shared" si="19"/>
        <v/>
      </c>
      <c r="M268" s="199">
        <f t="shared" si="20"/>
        <v>0</v>
      </c>
      <c r="N268" s="200" t="str">
        <f t="shared" si="22"/>
        <v/>
      </c>
    </row>
    <row r="269" spans="1:14">
      <c r="A269" s="196" t="s">
        <v>3475</v>
      </c>
      <c r="B269" s="197" t="s">
        <v>2926</v>
      </c>
      <c r="C269" s="198">
        <v>5</v>
      </c>
      <c r="D269" s="198" t="s">
        <v>2700</v>
      </c>
      <c r="E269" s="199">
        <v>8</v>
      </c>
      <c r="F269" s="198" t="s">
        <v>2888</v>
      </c>
      <c r="G269" s="199" t="s">
        <v>3224</v>
      </c>
      <c r="H269" s="198" t="s">
        <v>2926</v>
      </c>
      <c r="I269" s="199">
        <v>0</v>
      </c>
      <c r="J269" s="198"/>
      <c r="K269" s="199">
        <f t="shared" si="21"/>
        <v>0</v>
      </c>
      <c r="L269" s="198" t="str">
        <f t="shared" si="19"/>
        <v/>
      </c>
      <c r="M269" s="199">
        <f t="shared" si="20"/>
        <v>0</v>
      </c>
      <c r="N269" s="200" t="str">
        <f t="shared" si="22"/>
        <v/>
      </c>
    </row>
    <row r="270" spans="1:14">
      <c r="A270" s="196" t="s">
        <v>3476</v>
      </c>
      <c r="B270" s="197" t="s">
        <v>2904</v>
      </c>
      <c r="C270" s="198">
        <v>5</v>
      </c>
      <c r="D270" s="198" t="s">
        <v>2700</v>
      </c>
      <c r="E270" s="199">
        <v>8</v>
      </c>
      <c r="F270" s="198" t="s">
        <v>2888</v>
      </c>
      <c r="G270" s="199" t="s">
        <v>3226</v>
      </c>
      <c r="H270" s="198" t="s">
        <v>2904</v>
      </c>
      <c r="I270" s="199">
        <v>0</v>
      </c>
      <c r="J270" s="198"/>
      <c r="K270" s="199">
        <f t="shared" si="21"/>
        <v>0</v>
      </c>
      <c r="L270" s="198" t="str">
        <f t="shared" si="19"/>
        <v/>
      </c>
      <c r="M270" s="199">
        <f t="shared" si="20"/>
        <v>0</v>
      </c>
      <c r="N270" s="200" t="str">
        <f t="shared" si="22"/>
        <v/>
      </c>
    </row>
    <row r="271" spans="1:14">
      <c r="A271" s="196" t="s">
        <v>3477</v>
      </c>
      <c r="B271" s="197" t="s">
        <v>2755</v>
      </c>
      <c r="C271" s="198">
        <v>5</v>
      </c>
      <c r="D271" s="198" t="s">
        <v>2700</v>
      </c>
      <c r="E271" s="199">
        <v>8</v>
      </c>
      <c r="F271" s="198" t="s">
        <v>2888</v>
      </c>
      <c r="G271" s="199" t="s">
        <v>3230</v>
      </c>
      <c r="H271" s="198" t="s">
        <v>2755</v>
      </c>
      <c r="I271" s="199">
        <v>0</v>
      </c>
      <c r="J271" s="198"/>
      <c r="K271" s="199">
        <f t="shared" si="21"/>
        <v>0</v>
      </c>
      <c r="L271" s="198" t="str">
        <f t="shared" si="19"/>
        <v/>
      </c>
      <c r="M271" s="199">
        <f t="shared" si="20"/>
        <v>0</v>
      </c>
      <c r="N271" s="200" t="str">
        <f t="shared" si="22"/>
        <v/>
      </c>
    </row>
    <row r="272" spans="1:14">
      <c r="A272" s="196" t="s">
        <v>3478</v>
      </c>
      <c r="B272" s="197" t="s">
        <v>2715</v>
      </c>
      <c r="C272" s="198">
        <v>5</v>
      </c>
      <c r="D272" s="198" t="s">
        <v>2700</v>
      </c>
      <c r="E272" s="199">
        <v>8</v>
      </c>
      <c r="F272" s="198" t="s">
        <v>2888</v>
      </c>
      <c r="G272" s="199" t="s">
        <v>3232</v>
      </c>
      <c r="H272" s="198" t="s">
        <v>2715</v>
      </c>
      <c r="I272" s="199">
        <v>0</v>
      </c>
      <c r="J272" s="198"/>
      <c r="K272" s="199">
        <f t="shared" si="21"/>
        <v>0</v>
      </c>
      <c r="L272" s="198" t="str">
        <f t="shared" si="19"/>
        <v/>
      </c>
      <c r="M272" s="199">
        <f t="shared" si="20"/>
        <v>0</v>
      </c>
      <c r="N272" s="200" t="str">
        <f t="shared" si="22"/>
        <v/>
      </c>
    </row>
    <row r="273" spans="1:14">
      <c r="A273" s="196" t="s">
        <v>3479</v>
      </c>
      <c r="B273" s="197" t="s">
        <v>3090</v>
      </c>
      <c r="C273" s="198">
        <v>5</v>
      </c>
      <c r="D273" s="198" t="s">
        <v>2700</v>
      </c>
      <c r="E273" s="199">
        <v>8</v>
      </c>
      <c r="F273" s="198" t="s">
        <v>2888</v>
      </c>
      <c r="G273" s="199">
        <v>6</v>
      </c>
      <c r="H273" s="198" t="s">
        <v>2715</v>
      </c>
      <c r="I273" s="199" t="s">
        <v>1501</v>
      </c>
      <c r="J273" s="198" t="s">
        <v>3090</v>
      </c>
      <c r="K273" s="199">
        <f t="shared" si="21"/>
        <v>0</v>
      </c>
      <c r="L273" s="198" t="str">
        <f t="shared" si="19"/>
        <v/>
      </c>
      <c r="M273" s="199">
        <f t="shared" si="20"/>
        <v>0</v>
      </c>
      <c r="N273" s="200" t="str">
        <f t="shared" si="22"/>
        <v/>
      </c>
    </row>
    <row r="274" spans="1:14">
      <c r="A274" s="196" t="s">
        <v>3479</v>
      </c>
      <c r="B274" s="197" t="s">
        <v>3091</v>
      </c>
      <c r="C274" s="198">
        <v>5</v>
      </c>
      <c r="D274" s="198" t="s">
        <v>2700</v>
      </c>
      <c r="E274" s="199">
        <v>8</v>
      </c>
      <c r="F274" s="198" t="s">
        <v>2888</v>
      </c>
      <c r="G274" s="199">
        <v>6</v>
      </c>
      <c r="H274" s="198" t="s">
        <v>2715</v>
      </c>
      <c r="I274" s="199" t="s">
        <v>1501</v>
      </c>
      <c r="J274" s="198" t="s">
        <v>3091</v>
      </c>
      <c r="K274" s="199">
        <f t="shared" si="21"/>
        <v>0</v>
      </c>
      <c r="L274" s="198" t="str">
        <f t="shared" ref="L274:L337" si="23">+IF(K274=0,"",IF(K273=K274,L273,MID($D274,1,50)))</f>
        <v/>
      </c>
      <c r="M274" s="199">
        <f t="shared" si="20"/>
        <v>0</v>
      </c>
      <c r="N274" s="200" t="str">
        <f t="shared" si="22"/>
        <v/>
      </c>
    </row>
    <row r="275" spans="1:14">
      <c r="A275" s="196" t="s">
        <v>3480</v>
      </c>
      <c r="B275" s="197" t="s">
        <v>1616</v>
      </c>
      <c r="C275" s="198">
        <v>5</v>
      </c>
      <c r="D275" s="198" t="s">
        <v>2700</v>
      </c>
      <c r="E275" s="199">
        <v>8</v>
      </c>
      <c r="F275" s="198" t="s">
        <v>2888</v>
      </c>
      <c r="G275" s="199">
        <v>6</v>
      </c>
      <c r="H275" s="198" t="s">
        <v>2715</v>
      </c>
      <c r="I275" s="199" t="s">
        <v>3224</v>
      </c>
      <c r="J275" s="198" t="s">
        <v>1616</v>
      </c>
      <c r="K275" s="199">
        <f t="shared" si="21"/>
        <v>0</v>
      </c>
      <c r="L275" s="198" t="str">
        <f t="shared" si="23"/>
        <v/>
      </c>
      <c r="M275" s="199">
        <f t="shared" si="20"/>
        <v>0</v>
      </c>
      <c r="N275" s="200" t="str">
        <f t="shared" si="22"/>
        <v/>
      </c>
    </row>
    <row r="276" spans="1:14">
      <c r="A276" s="196" t="s">
        <v>3480</v>
      </c>
      <c r="B276" s="197" t="s">
        <v>3091</v>
      </c>
      <c r="C276" s="198">
        <v>5</v>
      </c>
      <c r="D276" s="198" t="s">
        <v>2700</v>
      </c>
      <c r="E276" s="199">
        <v>8</v>
      </c>
      <c r="F276" s="198" t="s">
        <v>2888</v>
      </c>
      <c r="G276" s="199">
        <v>6</v>
      </c>
      <c r="H276" s="198" t="s">
        <v>2715</v>
      </c>
      <c r="I276" s="199" t="s">
        <v>3224</v>
      </c>
      <c r="J276" s="198" t="s">
        <v>1616</v>
      </c>
      <c r="K276" s="199">
        <f t="shared" si="21"/>
        <v>0</v>
      </c>
      <c r="L276" s="198" t="str">
        <f t="shared" si="23"/>
        <v/>
      </c>
      <c r="M276" s="199">
        <f t="shared" si="20"/>
        <v>0</v>
      </c>
      <c r="N276" s="200" t="str">
        <f t="shared" si="22"/>
        <v/>
      </c>
    </row>
    <row r="277" spans="1:14">
      <c r="A277" s="196" t="s">
        <v>3481</v>
      </c>
      <c r="B277" s="197" t="s">
        <v>3087</v>
      </c>
      <c r="C277" s="198">
        <v>5</v>
      </c>
      <c r="D277" s="198" t="s">
        <v>2700</v>
      </c>
      <c r="E277" s="199">
        <v>8</v>
      </c>
      <c r="F277" s="198" t="s">
        <v>2888</v>
      </c>
      <c r="G277" s="199" t="s">
        <v>3234</v>
      </c>
      <c r="H277" s="198" t="s">
        <v>3087</v>
      </c>
      <c r="I277" s="199">
        <v>0</v>
      </c>
      <c r="J277" s="198"/>
      <c r="K277" s="199">
        <f t="shared" si="21"/>
        <v>0</v>
      </c>
      <c r="L277" s="198" t="str">
        <f t="shared" si="23"/>
        <v/>
      </c>
      <c r="M277" s="199">
        <f t="shared" si="20"/>
        <v>0</v>
      </c>
      <c r="N277" s="200" t="str">
        <f t="shared" si="22"/>
        <v/>
      </c>
    </row>
    <row r="278" spans="1:14">
      <c r="A278" s="196" t="s">
        <v>3482</v>
      </c>
      <c r="B278" s="197" t="s">
        <v>3088</v>
      </c>
      <c r="C278" s="198">
        <v>5</v>
      </c>
      <c r="D278" s="198" t="s">
        <v>2700</v>
      </c>
      <c r="E278" s="199">
        <v>8</v>
      </c>
      <c r="F278" s="198" t="s">
        <v>2888</v>
      </c>
      <c r="G278" s="199" t="s">
        <v>3288</v>
      </c>
      <c r="H278" s="198" t="s">
        <v>3088</v>
      </c>
      <c r="I278" s="199">
        <v>0</v>
      </c>
      <c r="J278" s="198"/>
      <c r="K278" s="199">
        <f t="shared" si="21"/>
        <v>0</v>
      </c>
      <c r="L278" s="198" t="str">
        <f t="shared" si="23"/>
        <v/>
      </c>
      <c r="M278" s="199">
        <f t="shared" si="20"/>
        <v>0</v>
      </c>
      <c r="N278" s="200" t="str">
        <f t="shared" si="22"/>
        <v/>
      </c>
    </row>
    <row r="279" spans="1:14">
      <c r="A279" s="196" t="s">
        <v>3483</v>
      </c>
      <c r="B279" s="197" t="s">
        <v>3089</v>
      </c>
      <c r="C279" s="198">
        <v>5</v>
      </c>
      <c r="D279" s="198" t="s">
        <v>2700</v>
      </c>
      <c r="E279" s="199">
        <v>8</v>
      </c>
      <c r="F279" s="198" t="s">
        <v>2888</v>
      </c>
      <c r="G279" s="199" t="s">
        <v>3248</v>
      </c>
      <c r="H279" s="198" t="s">
        <v>3089</v>
      </c>
      <c r="I279" s="199">
        <v>0</v>
      </c>
      <c r="J279" s="198"/>
      <c r="K279" s="199">
        <f t="shared" si="21"/>
        <v>0</v>
      </c>
      <c r="L279" s="198" t="str">
        <f t="shared" si="23"/>
        <v/>
      </c>
      <c r="M279" s="199">
        <f t="shared" si="20"/>
        <v>0</v>
      </c>
      <c r="N279" s="200" t="str">
        <f t="shared" si="22"/>
        <v/>
      </c>
    </row>
    <row r="280" spans="1:14">
      <c r="A280" s="205"/>
      <c r="B280" s="206" t="s">
        <v>3092</v>
      </c>
      <c r="C280" s="198">
        <v>5</v>
      </c>
      <c r="D280" s="198" t="s">
        <v>2700</v>
      </c>
      <c r="E280" s="199">
        <v>9</v>
      </c>
      <c r="F280" s="198" t="s">
        <v>3092</v>
      </c>
      <c r="G280" s="199">
        <v>0</v>
      </c>
      <c r="H280" s="198"/>
      <c r="I280" s="199">
        <v>0</v>
      </c>
      <c r="J280" s="198"/>
      <c r="K280" s="199">
        <f t="shared" si="21"/>
        <v>0</v>
      </c>
      <c r="L280" s="198" t="str">
        <f t="shared" si="23"/>
        <v/>
      </c>
      <c r="M280" s="199">
        <f t="shared" si="20"/>
        <v>0</v>
      </c>
      <c r="N280" s="200" t="str">
        <f t="shared" si="22"/>
        <v/>
      </c>
    </row>
    <row r="281" spans="1:14">
      <c r="A281" s="196" t="s">
        <v>3484</v>
      </c>
      <c r="B281" s="197" t="s">
        <v>3093</v>
      </c>
      <c r="C281" s="198">
        <v>5</v>
      </c>
      <c r="D281" s="198" t="s">
        <v>2700</v>
      </c>
      <c r="E281" s="199">
        <v>9</v>
      </c>
      <c r="F281" s="198" t="s">
        <v>3092</v>
      </c>
      <c r="G281" s="199" t="s">
        <v>1501</v>
      </c>
      <c r="H281" s="198" t="s">
        <v>3093</v>
      </c>
      <c r="I281" s="199">
        <v>0</v>
      </c>
      <c r="J281" s="198"/>
      <c r="K281" s="199">
        <f t="shared" si="21"/>
        <v>0</v>
      </c>
      <c r="L281" s="198" t="str">
        <f t="shared" si="23"/>
        <v/>
      </c>
      <c r="M281" s="199">
        <f t="shared" si="20"/>
        <v>0</v>
      </c>
      <c r="N281" s="200" t="str">
        <f t="shared" si="22"/>
        <v/>
      </c>
    </row>
    <row r="282" spans="1:14">
      <c r="A282" s="196" t="s">
        <v>3485</v>
      </c>
      <c r="B282" s="197" t="s">
        <v>3094</v>
      </c>
      <c r="C282" s="198">
        <v>5</v>
      </c>
      <c r="D282" s="198" t="s">
        <v>2700</v>
      </c>
      <c r="E282" s="199">
        <v>9</v>
      </c>
      <c r="F282" s="198" t="s">
        <v>3092</v>
      </c>
      <c r="G282" s="199" t="s">
        <v>3224</v>
      </c>
      <c r="H282" s="198" t="s">
        <v>3094</v>
      </c>
      <c r="I282" s="199">
        <v>0</v>
      </c>
      <c r="J282" s="198"/>
      <c r="K282" s="199">
        <f t="shared" si="21"/>
        <v>0</v>
      </c>
      <c r="L282" s="198" t="str">
        <f t="shared" si="23"/>
        <v/>
      </c>
      <c r="M282" s="199">
        <f t="shared" si="20"/>
        <v>0</v>
      </c>
      <c r="N282" s="200" t="str">
        <f t="shared" si="22"/>
        <v/>
      </c>
    </row>
    <row r="283" spans="1:14">
      <c r="A283" s="196" t="s">
        <v>3486</v>
      </c>
      <c r="B283" s="197" t="s">
        <v>3095</v>
      </c>
      <c r="C283" s="198">
        <v>5</v>
      </c>
      <c r="D283" s="198" t="s">
        <v>2700</v>
      </c>
      <c r="E283" s="199">
        <v>9</v>
      </c>
      <c r="F283" s="198" t="s">
        <v>3092</v>
      </c>
      <c r="G283" s="199" t="s">
        <v>3232</v>
      </c>
      <c r="H283" s="198" t="s">
        <v>3095</v>
      </c>
      <c r="I283" s="199">
        <v>0</v>
      </c>
      <c r="J283" s="198"/>
      <c r="K283" s="199">
        <f t="shared" si="21"/>
        <v>0</v>
      </c>
      <c r="L283" s="198" t="str">
        <f t="shared" si="23"/>
        <v/>
      </c>
      <c r="M283" s="199">
        <f t="shared" si="20"/>
        <v>0</v>
      </c>
      <c r="N283" s="200" t="str">
        <f t="shared" si="22"/>
        <v/>
      </c>
    </row>
    <row r="284" spans="1:14">
      <c r="A284" s="196" t="s">
        <v>3487</v>
      </c>
      <c r="B284" s="197" t="s">
        <v>3096</v>
      </c>
      <c r="C284" s="198">
        <v>5</v>
      </c>
      <c r="D284" s="198" t="s">
        <v>2700</v>
      </c>
      <c r="E284" s="199">
        <v>9</v>
      </c>
      <c r="F284" s="198" t="s">
        <v>3092</v>
      </c>
      <c r="G284" s="199" t="s">
        <v>3234</v>
      </c>
      <c r="H284" s="198" t="s">
        <v>3096</v>
      </c>
      <c r="I284" s="199">
        <v>0</v>
      </c>
      <c r="J284" s="198"/>
      <c r="K284" s="199">
        <f t="shared" si="21"/>
        <v>0</v>
      </c>
      <c r="L284" s="198" t="str">
        <f t="shared" si="23"/>
        <v/>
      </c>
      <c r="M284" s="199">
        <f t="shared" si="20"/>
        <v>0</v>
      </c>
      <c r="N284" s="200" t="str">
        <f t="shared" si="22"/>
        <v/>
      </c>
    </row>
    <row r="285" spans="1:14">
      <c r="A285" s="205" t="s">
        <v>3488</v>
      </c>
      <c r="B285" s="206" t="s">
        <v>2706</v>
      </c>
      <c r="C285" s="198">
        <v>6</v>
      </c>
      <c r="D285" s="198" t="s">
        <v>2706</v>
      </c>
      <c r="E285" s="199">
        <v>9</v>
      </c>
      <c r="F285" s="198" t="s">
        <v>3092</v>
      </c>
      <c r="G285" s="199">
        <v>0</v>
      </c>
      <c r="H285" s="198"/>
      <c r="I285" s="199">
        <v>0</v>
      </c>
      <c r="J285" s="198"/>
      <c r="K285" s="199">
        <f t="shared" si="21"/>
        <v>0</v>
      </c>
      <c r="L285" s="198" t="str">
        <f t="shared" si="23"/>
        <v/>
      </c>
      <c r="M285" s="199">
        <f t="shared" si="20"/>
        <v>0</v>
      </c>
      <c r="N285" s="200" t="str">
        <f t="shared" si="22"/>
        <v/>
      </c>
    </row>
    <row r="286" spans="1:14">
      <c r="A286" s="205"/>
      <c r="B286" s="206" t="s">
        <v>3097</v>
      </c>
      <c r="C286" s="198">
        <v>6</v>
      </c>
      <c r="D286" s="198" t="s">
        <v>2706</v>
      </c>
      <c r="E286" s="199">
        <v>1</v>
      </c>
      <c r="F286" s="198" t="s">
        <v>3097</v>
      </c>
      <c r="G286" s="199">
        <v>0</v>
      </c>
      <c r="H286" s="198"/>
      <c r="I286" s="199">
        <v>0</v>
      </c>
      <c r="J286" s="198"/>
      <c r="K286" s="199">
        <f t="shared" si="21"/>
        <v>0</v>
      </c>
      <c r="L286" s="198" t="str">
        <f t="shared" si="23"/>
        <v/>
      </c>
      <c r="M286" s="199">
        <f t="shared" si="20"/>
        <v>0</v>
      </c>
      <c r="N286" s="200" t="str">
        <f t="shared" si="22"/>
        <v/>
      </c>
    </row>
    <row r="287" spans="1:14">
      <c r="A287" s="196" t="s">
        <v>3489</v>
      </c>
      <c r="B287" s="197" t="s">
        <v>3098</v>
      </c>
      <c r="C287" s="198">
        <v>6</v>
      </c>
      <c r="D287" s="198" t="s">
        <v>2706</v>
      </c>
      <c r="E287" s="199">
        <v>1</v>
      </c>
      <c r="F287" s="198" t="s">
        <v>3097</v>
      </c>
      <c r="G287" s="199" t="s">
        <v>1501</v>
      </c>
      <c r="H287" s="198" t="s">
        <v>3098</v>
      </c>
      <c r="I287" s="199">
        <v>0</v>
      </c>
      <c r="J287" s="198"/>
      <c r="K287" s="199">
        <f t="shared" si="21"/>
        <v>0</v>
      </c>
      <c r="L287" s="198" t="str">
        <f t="shared" si="23"/>
        <v/>
      </c>
      <c r="M287" s="199">
        <f t="shared" si="20"/>
        <v>0</v>
      </c>
      <c r="N287" s="200" t="str">
        <f t="shared" si="22"/>
        <v/>
      </c>
    </row>
    <row r="288" spans="1:14">
      <c r="A288" s="196" t="s">
        <v>3490</v>
      </c>
      <c r="B288" s="197" t="s">
        <v>3099</v>
      </c>
      <c r="C288" s="198">
        <v>6</v>
      </c>
      <c r="D288" s="198" t="s">
        <v>2706</v>
      </c>
      <c r="E288" s="199">
        <v>1</v>
      </c>
      <c r="F288" s="198" t="s">
        <v>3097</v>
      </c>
      <c r="G288" s="199" t="s">
        <v>3224</v>
      </c>
      <c r="H288" s="198" t="s">
        <v>3099</v>
      </c>
      <c r="I288" s="199">
        <v>0</v>
      </c>
      <c r="J288" s="198"/>
      <c r="K288" s="199">
        <f t="shared" si="21"/>
        <v>0</v>
      </c>
      <c r="L288" s="198" t="str">
        <f t="shared" si="23"/>
        <v/>
      </c>
      <c r="M288" s="199">
        <f t="shared" si="20"/>
        <v>0</v>
      </c>
      <c r="N288" s="200" t="str">
        <f t="shared" si="22"/>
        <v/>
      </c>
    </row>
    <row r="289" spans="1:14">
      <c r="A289" s="196" t="s">
        <v>3491</v>
      </c>
      <c r="B289" s="197" t="s">
        <v>3100</v>
      </c>
      <c r="C289" s="198">
        <v>6</v>
      </c>
      <c r="D289" s="198" t="s">
        <v>2706</v>
      </c>
      <c r="E289" s="199">
        <v>1</v>
      </c>
      <c r="F289" s="198" t="s">
        <v>3097</v>
      </c>
      <c r="G289" s="199" t="s">
        <v>3226</v>
      </c>
      <c r="H289" s="198" t="s">
        <v>3100</v>
      </c>
      <c r="I289" s="199">
        <v>0</v>
      </c>
      <c r="J289" s="198"/>
      <c r="K289" s="199">
        <f t="shared" si="21"/>
        <v>0</v>
      </c>
      <c r="L289" s="198" t="str">
        <f t="shared" si="23"/>
        <v/>
      </c>
      <c r="M289" s="199">
        <f t="shared" si="20"/>
        <v>0</v>
      </c>
      <c r="N289" s="200" t="str">
        <f t="shared" si="22"/>
        <v/>
      </c>
    </row>
    <row r="290" spans="1:14">
      <c r="A290" s="196" t="s">
        <v>3492</v>
      </c>
      <c r="B290" s="197" t="s">
        <v>3101</v>
      </c>
      <c r="C290" s="198">
        <v>6</v>
      </c>
      <c r="D290" s="198" t="s">
        <v>2706</v>
      </c>
      <c r="E290" s="199">
        <v>1</v>
      </c>
      <c r="F290" s="198" t="s">
        <v>3097</v>
      </c>
      <c r="G290" s="199" t="s">
        <v>3228</v>
      </c>
      <c r="H290" s="198" t="s">
        <v>3101</v>
      </c>
      <c r="I290" s="199">
        <v>0</v>
      </c>
      <c r="J290" s="198"/>
      <c r="K290" s="199">
        <f t="shared" si="21"/>
        <v>0</v>
      </c>
      <c r="L290" s="198" t="str">
        <f t="shared" si="23"/>
        <v/>
      </c>
      <c r="M290" s="199">
        <f t="shared" si="20"/>
        <v>0</v>
      </c>
      <c r="N290" s="200" t="str">
        <f t="shared" si="22"/>
        <v/>
      </c>
    </row>
    <row r="291" spans="1:14">
      <c r="A291" s="196" t="s">
        <v>3493</v>
      </c>
      <c r="B291" s="197" t="s">
        <v>3102</v>
      </c>
      <c r="C291" s="198">
        <v>6</v>
      </c>
      <c r="D291" s="198" t="s">
        <v>2706</v>
      </c>
      <c r="E291" s="199">
        <v>1</v>
      </c>
      <c r="F291" s="198" t="s">
        <v>3097</v>
      </c>
      <c r="G291" s="199" t="s">
        <v>3230</v>
      </c>
      <c r="H291" s="198" t="s">
        <v>3102</v>
      </c>
      <c r="I291" s="199">
        <v>0</v>
      </c>
      <c r="J291" s="198"/>
      <c r="K291" s="199">
        <f t="shared" si="21"/>
        <v>0</v>
      </c>
      <c r="L291" s="198" t="str">
        <f t="shared" si="23"/>
        <v/>
      </c>
      <c r="M291" s="199">
        <f t="shared" si="20"/>
        <v>0</v>
      </c>
      <c r="N291" s="200" t="str">
        <f t="shared" si="22"/>
        <v/>
      </c>
    </row>
    <row r="292" spans="1:14">
      <c r="A292" s="196" t="s">
        <v>3494</v>
      </c>
      <c r="B292" s="197" t="s">
        <v>3103</v>
      </c>
      <c r="C292" s="198">
        <v>6</v>
      </c>
      <c r="D292" s="198" t="s">
        <v>2706</v>
      </c>
      <c r="E292" s="199">
        <v>1</v>
      </c>
      <c r="F292" s="198" t="s">
        <v>3097</v>
      </c>
      <c r="G292" s="199" t="s">
        <v>3232</v>
      </c>
      <c r="H292" s="198" t="s">
        <v>3103</v>
      </c>
      <c r="I292" s="199">
        <v>0</v>
      </c>
      <c r="J292" s="198"/>
      <c r="K292" s="199">
        <f t="shared" si="21"/>
        <v>0</v>
      </c>
      <c r="L292" s="198" t="str">
        <f t="shared" si="23"/>
        <v/>
      </c>
      <c r="M292" s="199">
        <f t="shared" si="20"/>
        <v>0</v>
      </c>
      <c r="N292" s="200" t="str">
        <f t="shared" si="22"/>
        <v/>
      </c>
    </row>
    <row r="293" spans="1:14">
      <c r="A293" s="205"/>
      <c r="B293" s="206" t="s">
        <v>2895</v>
      </c>
      <c r="C293" s="198">
        <v>6</v>
      </c>
      <c r="D293" s="198" t="s">
        <v>2706</v>
      </c>
      <c r="E293" s="199">
        <v>2</v>
      </c>
      <c r="F293" s="198" t="s">
        <v>2895</v>
      </c>
      <c r="G293" s="199">
        <v>0</v>
      </c>
      <c r="H293" s="198"/>
      <c r="I293" s="199">
        <v>0</v>
      </c>
      <c r="J293" s="198"/>
      <c r="K293" s="199">
        <f t="shared" si="21"/>
        <v>0</v>
      </c>
      <c r="L293" s="198" t="str">
        <f t="shared" si="23"/>
        <v/>
      </c>
      <c r="M293" s="199">
        <f t="shared" si="20"/>
        <v>0</v>
      </c>
      <c r="N293" s="200" t="str">
        <f t="shared" si="22"/>
        <v/>
      </c>
    </row>
    <row r="294" spans="1:14">
      <c r="A294" s="196" t="s">
        <v>3495</v>
      </c>
      <c r="B294" s="197" t="s">
        <v>3104</v>
      </c>
      <c r="C294" s="198">
        <v>6</v>
      </c>
      <c r="D294" s="198" t="s">
        <v>2706</v>
      </c>
      <c r="E294" s="199">
        <v>2</v>
      </c>
      <c r="F294" s="198" t="s">
        <v>2895</v>
      </c>
      <c r="G294" s="199" t="s">
        <v>1501</v>
      </c>
      <c r="H294" s="198" t="s">
        <v>3104</v>
      </c>
      <c r="I294" s="199">
        <v>0</v>
      </c>
      <c r="J294" s="198"/>
      <c r="K294" s="199">
        <f t="shared" si="21"/>
        <v>0</v>
      </c>
      <c r="L294" s="198" t="str">
        <f t="shared" si="23"/>
        <v/>
      </c>
      <c r="M294" s="199">
        <f t="shared" si="20"/>
        <v>0</v>
      </c>
      <c r="N294" s="200" t="str">
        <f t="shared" si="22"/>
        <v/>
      </c>
    </row>
    <row r="295" spans="1:14">
      <c r="A295" s="196" t="s">
        <v>3496</v>
      </c>
      <c r="B295" s="197" t="s">
        <v>3105</v>
      </c>
      <c r="C295" s="198">
        <v>6</v>
      </c>
      <c r="D295" s="198" t="s">
        <v>2706</v>
      </c>
      <c r="E295" s="199">
        <v>2</v>
      </c>
      <c r="F295" s="198" t="s">
        <v>2895</v>
      </c>
      <c r="G295" s="199" t="s">
        <v>3224</v>
      </c>
      <c r="H295" s="198" t="s">
        <v>3105</v>
      </c>
      <c r="I295" s="199">
        <v>0</v>
      </c>
      <c r="J295" s="198"/>
      <c r="K295" s="199">
        <f t="shared" si="21"/>
        <v>0</v>
      </c>
      <c r="L295" s="198" t="str">
        <f t="shared" si="23"/>
        <v/>
      </c>
      <c r="M295" s="199">
        <f t="shared" si="20"/>
        <v>0</v>
      </c>
      <c r="N295" s="200" t="str">
        <f t="shared" si="22"/>
        <v/>
      </c>
    </row>
    <row r="296" spans="1:14">
      <c r="A296" s="196" t="s">
        <v>3497</v>
      </c>
      <c r="B296" s="197" t="s">
        <v>3106</v>
      </c>
      <c r="C296" s="198">
        <v>6</v>
      </c>
      <c r="D296" s="198" t="s">
        <v>2706</v>
      </c>
      <c r="E296" s="199">
        <v>2</v>
      </c>
      <c r="F296" s="198" t="s">
        <v>2895</v>
      </c>
      <c r="G296" s="199" t="s">
        <v>3224</v>
      </c>
      <c r="H296" s="198" t="s">
        <v>3105</v>
      </c>
      <c r="I296" s="199" t="s">
        <v>1501</v>
      </c>
      <c r="J296" s="198" t="s">
        <v>3106</v>
      </c>
      <c r="K296" s="199">
        <f t="shared" si="21"/>
        <v>0</v>
      </c>
      <c r="L296" s="198" t="str">
        <f t="shared" si="23"/>
        <v/>
      </c>
      <c r="M296" s="199">
        <f t="shared" si="20"/>
        <v>0</v>
      </c>
      <c r="N296" s="200" t="str">
        <f t="shared" si="22"/>
        <v/>
      </c>
    </row>
    <row r="297" spans="1:14">
      <c r="A297" s="196" t="s">
        <v>3498</v>
      </c>
      <c r="B297" s="197" t="s">
        <v>3107</v>
      </c>
      <c r="C297" s="198">
        <v>6</v>
      </c>
      <c r="D297" s="198" t="s">
        <v>2706</v>
      </c>
      <c r="E297" s="199">
        <v>2</v>
      </c>
      <c r="F297" s="198" t="s">
        <v>2895</v>
      </c>
      <c r="G297" s="199" t="s">
        <v>3224</v>
      </c>
      <c r="H297" s="198" t="s">
        <v>3105</v>
      </c>
      <c r="I297" s="199" t="s">
        <v>3224</v>
      </c>
      <c r="J297" s="198" t="s">
        <v>3107</v>
      </c>
      <c r="K297" s="199">
        <f t="shared" si="21"/>
        <v>0</v>
      </c>
      <c r="L297" s="198" t="str">
        <f t="shared" si="23"/>
        <v/>
      </c>
      <c r="M297" s="199">
        <f t="shared" si="20"/>
        <v>0</v>
      </c>
      <c r="N297" s="200" t="str">
        <f t="shared" si="22"/>
        <v/>
      </c>
    </row>
    <row r="298" spans="1:14">
      <c r="A298" s="196" t="s">
        <v>3499</v>
      </c>
      <c r="B298" s="197" t="s">
        <v>3108</v>
      </c>
      <c r="C298" s="198">
        <v>6</v>
      </c>
      <c r="D298" s="198" t="s">
        <v>2706</v>
      </c>
      <c r="E298" s="199">
        <v>2</v>
      </c>
      <c r="F298" s="198" t="s">
        <v>2895</v>
      </c>
      <c r="G298" s="199" t="s">
        <v>3224</v>
      </c>
      <c r="H298" s="198" t="s">
        <v>3105</v>
      </c>
      <c r="I298" s="199" t="s">
        <v>3226</v>
      </c>
      <c r="J298" s="198" t="s">
        <v>3108</v>
      </c>
      <c r="K298" s="199">
        <f t="shared" si="21"/>
        <v>0</v>
      </c>
      <c r="L298" s="198" t="str">
        <f t="shared" si="23"/>
        <v/>
      </c>
      <c r="M298" s="199">
        <f t="shared" si="20"/>
        <v>0</v>
      </c>
      <c r="N298" s="200" t="str">
        <f t="shared" si="22"/>
        <v/>
      </c>
    </row>
    <row r="299" spans="1:14">
      <c r="A299" s="208" t="s">
        <v>3500</v>
      </c>
      <c r="B299" s="209" t="s">
        <v>2725</v>
      </c>
      <c r="C299" s="198">
        <v>6</v>
      </c>
      <c r="D299" s="198" t="s">
        <v>2706</v>
      </c>
      <c r="E299" s="199">
        <v>2</v>
      </c>
      <c r="F299" s="198" t="s">
        <v>2895</v>
      </c>
      <c r="G299" s="199" t="s">
        <v>3224</v>
      </c>
      <c r="H299" s="198" t="s">
        <v>3105</v>
      </c>
      <c r="I299" s="199" t="s">
        <v>3228</v>
      </c>
      <c r="J299" s="198" t="s">
        <v>2725</v>
      </c>
      <c r="K299" s="199">
        <f t="shared" si="21"/>
        <v>0</v>
      </c>
      <c r="L299" s="198" t="str">
        <f t="shared" si="23"/>
        <v/>
      </c>
      <c r="M299" s="199">
        <f t="shared" si="20"/>
        <v>0</v>
      </c>
      <c r="N299" s="200" t="str">
        <f t="shared" si="22"/>
        <v/>
      </c>
    </row>
    <row r="300" spans="1:14">
      <c r="A300" s="216"/>
      <c r="B300" s="206" t="s">
        <v>3109</v>
      </c>
      <c r="C300" s="207">
        <v>6</v>
      </c>
      <c r="D300" s="198" t="s">
        <v>2706</v>
      </c>
      <c r="E300" s="199">
        <v>2</v>
      </c>
      <c r="F300" s="198" t="s">
        <v>2895</v>
      </c>
      <c r="G300" s="199" t="s">
        <v>3226</v>
      </c>
      <c r="H300" s="198" t="s">
        <v>3109</v>
      </c>
      <c r="I300" s="199">
        <v>0</v>
      </c>
      <c r="J300" s="198"/>
      <c r="K300" s="199">
        <f t="shared" si="21"/>
        <v>0</v>
      </c>
      <c r="L300" s="198" t="str">
        <f t="shared" si="23"/>
        <v/>
      </c>
      <c r="M300" s="199">
        <f t="shared" si="20"/>
        <v>0</v>
      </c>
      <c r="N300" s="200" t="str">
        <f t="shared" si="22"/>
        <v/>
      </c>
    </row>
    <row r="301" spans="1:14">
      <c r="A301" s="210" t="s">
        <v>3501</v>
      </c>
      <c r="B301" s="211" t="s">
        <v>3106</v>
      </c>
      <c r="C301" s="198">
        <v>6</v>
      </c>
      <c r="D301" s="198" t="s">
        <v>2706</v>
      </c>
      <c r="E301" s="199">
        <v>2</v>
      </c>
      <c r="F301" s="198" t="s">
        <v>2895</v>
      </c>
      <c r="G301" s="199" t="s">
        <v>3226</v>
      </c>
      <c r="H301" s="198" t="s">
        <v>3109</v>
      </c>
      <c r="I301" s="199" t="s">
        <v>1501</v>
      </c>
      <c r="J301" s="198" t="s">
        <v>3106</v>
      </c>
      <c r="K301" s="199">
        <f t="shared" si="21"/>
        <v>0</v>
      </c>
      <c r="L301" s="198" t="str">
        <f t="shared" si="23"/>
        <v/>
      </c>
      <c r="M301" s="199">
        <f t="shared" si="20"/>
        <v>0</v>
      </c>
      <c r="N301" s="200" t="str">
        <f t="shared" si="22"/>
        <v/>
      </c>
    </row>
    <row r="302" spans="1:14">
      <c r="A302" s="196" t="s">
        <v>3502</v>
      </c>
      <c r="B302" s="197" t="s">
        <v>3107</v>
      </c>
      <c r="C302" s="198">
        <v>6</v>
      </c>
      <c r="D302" s="198" t="s">
        <v>2706</v>
      </c>
      <c r="E302" s="199">
        <v>2</v>
      </c>
      <c r="F302" s="198" t="s">
        <v>2895</v>
      </c>
      <c r="G302" s="199" t="s">
        <v>3226</v>
      </c>
      <c r="H302" s="198" t="s">
        <v>3109</v>
      </c>
      <c r="I302" s="199" t="s">
        <v>3224</v>
      </c>
      <c r="J302" s="198" t="s">
        <v>3107</v>
      </c>
      <c r="K302" s="199">
        <f t="shared" si="21"/>
        <v>0</v>
      </c>
      <c r="L302" s="198" t="str">
        <f t="shared" si="23"/>
        <v/>
      </c>
      <c r="M302" s="199">
        <f t="shared" si="20"/>
        <v>0</v>
      </c>
      <c r="N302" s="200" t="str">
        <f t="shared" si="22"/>
        <v/>
      </c>
    </row>
    <row r="303" spans="1:14">
      <c r="A303" s="196" t="s">
        <v>3503</v>
      </c>
      <c r="B303" s="197" t="s">
        <v>3108</v>
      </c>
      <c r="C303" s="198">
        <v>6</v>
      </c>
      <c r="D303" s="198" t="s">
        <v>2706</v>
      </c>
      <c r="E303" s="199">
        <v>2</v>
      </c>
      <c r="F303" s="198" t="s">
        <v>2895</v>
      </c>
      <c r="G303" s="199" t="s">
        <v>3226</v>
      </c>
      <c r="H303" s="198" t="s">
        <v>3109</v>
      </c>
      <c r="I303" s="199" t="s">
        <v>3226</v>
      </c>
      <c r="J303" s="198" t="s">
        <v>3108</v>
      </c>
      <c r="K303" s="199">
        <f t="shared" si="21"/>
        <v>0</v>
      </c>
      <c r="L303" s="198" t="str">
        <f t="shared" si="23"/>
        <v/>
      </c>
      <c r="M303" s="199">
        <f t="shared" si="20"/>
        <v>0</v>
      </c>
      <c r="N303" s="200" t="str">
        <f t="shared" si="22"/>
        <v/>
      </c>
    </row>
    <row r="304" spans="1:14">
      <c r="A304" s="208" t="s">
        <v>3504</v>
      </c>
      <c r="B304" s="209" t="s">
        <v>3110</v>
      </c>
      <c r="C304" s="198">
        <v>6</v>
      </c>
      <c r="D304" s="198" t="s">
        <v>2706</v>
      </c>
      <c r="E304" s="199">
        <v>2</v>
      </c>
      <c r="F304" s="198" t="s">
        <v>2895</v>
      </c>
      <c r="G304" s="199" t="s">
        <v>3226</v>
      </c>
      <c r="H304" s="198" t="s">
        <v>3109</v>
      </c>
      <c r="I304" s="199" t="s">
        <v>3228</v>
      </c>
      <c r="J304" s="198" t="s">
        <v>3110</v>
      </c>
      <c r="K304" s="199">
        <f t="shared" si="21"/>
        <v>0</v>
      </c>
      <c r="L304" s="198" t="str">
        <f t="shared" si="23"/>
        <v/>
      </c>
      <c r="M304" s="199">
        <f t="shared" si="20"/>
        <v>0</v>
      </c>
      <c r="N304" s="200" t="str">
        <f t="shared" si="22"/>
        <v/>
      </c>
    </row>
    <row r="305" spans="1:14">
      <c r="A305" s="216"/>
      <c r="B305" s="206" t="s">
        <v>2897</v>
      </c>
      <c r="C305" s="207">
        <v>6</v>
      </c>
      <c r="D305" s="198" t="s">
        <v>2706</v>
      </c>
      <c r="E305" s="199">
        <v>2</v>
      </c>
      <c r="F305" s="198" t="s">
        <v>2895</v>
      </c>
      <c r="G305" s="199" t="s">
        <v>3228</v>
      </c>
      <c r="H305" s="198" t="s">
        <v>2897</v>
      </c>
      <c r="I305" s="199">
        <v>0</v>
      </c>
      <c r="J305" s="198"/>
      <c r="K305" s="199">
        <f t="shared" si="21"/>
        <v>0</v>
      </c>
      <c r="L305" s="198" t="str">
        <f t="shared" si="23"/>
        <v/>
      </c>
      <c r="M305" s="199">
        <f t="shared" si="20"/>
        <v>0</v>
      </c>
      <c r="N305" s="200" t="str">
        <f t="shared" si="22"/>
        <v/>
      </c>
    </row>
    <row r="306" spans="1:14">
      <c r="A306" s="210" t="s">
        <v>3505</v>
      </c>
      <c r="B306" s="211" t="s">
        <v>3106</v>
      </c>
      <c r="C306" s="198">
        <v>6</v>
      </c>
      <c r="D306" s="198" t="s">
        <v>2706</v>
      </c>
      <c r="E306" s="199">
        <v>2</v>
      </c>
      <c r="F306" s="198" t="s">
        <v>2895</v>
      </c>
      <c r="G306" s="199" t="s">
        <v>3228</v>
      </c>
      <c r="H306" s="198" t="s">
        <v>2897</v>
      </c>
      <c r="I306" s="199" t="s">
        <v>1501</v>
      </c>
      <c r="J306" s="198" t="s">
        <v>3106</v>
      </c>
      <c r="K306" s="199">
        <f t="shared" si="21"/>
        <v>0</v>
      </c>
      <c r="L306" s="198" t="str">
        <f t="shared" si="23"/>
        <v/>
      </c>
      <c r="M306" s="199">
        <f t="shared" si="20"/>
        <v>0</v>
      </c>
      <c r="N306" s="200" t="str">
        <f t="shared" si="22"/>
        <v/>
      </c>
    </row>
    <row r="307" spans="1:14">
      <c r="A307" s="196" t="s">
        <v>3506</v>
      </c>
      <c r="B307" s="197" t="s">
        <v>3107</v>
      </c>
      <c r="C307" s="198">
        <v>6</v>
      </c>
      <c r="D307" s="198" t="s">
        <v>2706</v>
      </c>
      <c r="E307" s="199">
        <v>2</v>
      </c>
      <c r="F307" s="198" t="s">
        <v>2895</v>
      </c>
      <c r="G307" s="199" t="s">
        <v>3228</v>
      </c>
      <c r="H307" s="198" t="s">
        <v>2897</v>
      </c>
      <c r="I307" s="199" t="s">
        <v>3224</v>
      </c>
      <c r="J307" s="198" t="s">
        <v>3107</v>
      </c>
      <c r="K307" s="199">
        <f t="shared" si="21"/>
        <v>0</v>
      </c>
      <c r="L307" s="198" t="str">
        <f t="shared" si="23"/>
        <v/>
      </c>
      <c r="M307" s="199">
        <f t="shared" si="20"/>
        <v>0</v>
      </c>
      <c r="N307" s="200" t="str">
        <f t="shared" si="22"/>
        <v/>
      </c>
    </row>
    <row r="308" spans="1:14">
      <c r="A308" s="196" t="s">
        <v>3507</v>
      </c>
      <c r="B308" s="197" t="s">
        <v>3108</v>
      </c>
      <c r="C308" s="198">
        <v>6</v>
      </c>
      <c r="D308" s="198" t="s">
        <v>2706</v>
      </c>
      <c r="E308" s="199">
        <v>2</v>
      </c>
      <c r="F308" s="198" t="s">
        <v>2895</v>
      </c>
      <c r="G308" s="199" t="s">
        <v>3228</v>
      </c>
      <c r="H308" s="198" t="s">
        <v>2897</v>
      </c>
      <c r="I308" s="199" t="s">
        <v>3226</v>
      </c>
      <c r="J308" s="198" t="s">
        <v>3108</v>
      </c>
      <c r="K308" s="199">
        <f t="shared" si="21"/>
        <v>0</v>
      </c>
      <c r="L308" s="198" t="str">
        <f t="shared" si="23"/>
        <v/>
      </c>
      <c r="M308" s="199">
        <f t="shared" ref="M308:M371" si="24">IF(MID(C308,5,1)="",0,(MID(E308,5,1)))</f>
        <v>0</v>
      </c>
      <c r="N308" s="200" t="str">
        <f t="shared" si="22"/>
        <v/>
      </c>
    </row>
    <row r="309" spans="1:14">
      <c r="A309" s="196" t="s">
        <v>3508</v>
      </c>
      <c r="B309" s="197" t="s">
        <v>3111</v>
      </c>
      <c r="C309" s="198">
        <v>6</v>
      </c>
      <c r="D309" s="198" t="s">
        <v>2706</v>
      </c>
      <c r="E309" s="199">
        <v>2</v>
      </c>
      <c r="F309" s="198" t="s">
        <v>2895</v>
      </c>
      <c r="G309" s="199" t="s">
        <v>3228</v>
      </c>
      <c r="H309" s="198" t="s">
        <v>2897</v>
      </c>
      <c r="I309" s="199" t="s">
        <v>3228</v>
      </c>
      <c r="J309" s="198" t="s">
        <v>3111</v>
      </c>
      <c r="K309" s="199">
        <f t="shared" si="21"/>
        <v>0</v>
      </c>
      <c r="L309" s="198" t="str">
        <f t="shared" si="23"/>
        <v/>
      </c>
      <c r="M309" s="199">
        <f t="shared" si="24"/>
        <v>0</v>
      </c>
      <c r="N309" s="200" t="str">
        <f t="shared" si="22"/>
        <v/>
      </c>
    </row>
    <row r="310" spans="1:14">
      <c r="A310" s="196" t="s">
        <v>3509</v>
      </c>
      <c r="B310" s="197" t="s">
        <v>3112</v>
      </c>
      <c r="C310" s="198">
        <v>6</v>
      </c>
      <c r="D310" s="198" t="s">
        <v>2706</v>
      </c>
      <c r="E310" s="199">
        <v>2</v>
      </c>
      <c r="F310" s="198" t="s">
        <v>2895</v>
      </c>
      <c r="G310" s="199" t="s">
        <v>3232</v>
      </c>
      <c r="H310" s="198" t="s">
        <v>3112</v>
      </c>
      <c r="I310" s="199">
        <v>0</v>
      </c>
      <c r="J310" s="198"/>
      <c r="K310" s="199">
        <f t="shared" si="21"/>
        <v>0</v>
      </c>
      <c r="L310" s="198" t="str">
        <f t="shared" si="23"/>
        <v/>
      </c>
      <c r="M310" s="199">
        <f t="shared" si="24"/>
        <v>0</v>
      </c>
      <c r="N310" s="200" t="str">
        <f t="shared" si="22"/>
        <v/>
      </c>
    </row>
    <row r="311" spans="1:14">
      <c r="A311" s="196" t="s">
        <v>3510</v>
      </c>
      <c r="B311" s="197" t="s">
        <v>3113</v>
      </c>
      <c r="C311" s="198">
        <v>6</v>
      </c>
      <c r="D311" s="198" t="s">
        <v>2706</v>
      </c>
      <c r="E311" s="199">
        <v>2</v>
      </c>
      <c r="F311" s="198" t="s">
        <v>2895</v>
      </c>
      <c r="G311" s="199" t="s">
        <v>3234</v>
      </c>
      <c r="H311" s="198" t="s">
        <v>3113</v>
      </c>
      <c r="I311" s="199">
        <v>0</v>
      </c>
      <c r="J311" s="198"/>
      <c r="K311" s="199">
        <f t="shared" si="21"/>
        <v>0</v>
      </c>
      <c r="L311" s="198" t="str">
        <f t="shared" si="23"/>
        <v/>
      </c>
      <c r="M311" s="199">
        <f t="shared" si="24"/>
        <v>0</v>
      </c>
      <c r="N311" s="200" t="str">
        <f t="shared" si="22"/>
        <v/>
      </c>
    </row>
    <row r="312" spans="1:14">
      <c r="A312" s="196" t="s">
        <v>3511</v>
      </c>
      <c r="B312" s="197" t="s">
        <v>3114</v>
      </c>
      <c r="C312" s="198">
        <v>6</v>
      </c>
      <c r="D312" s="198" t="s">
        <v>2706</v>
      </c>
      <c r="E312" s="199">
        <v>2</v>
      </c>
      <c r="F312" s="198" t="s">
        <v>2895</v>
      </c>
      <c r="G312" s="199" t="s">
        <v>3288</v>
      </c>
      <c r="H312" s="198" t="s">
        <v>3114</v>
      </c>
      <c r="I312" s="199">
        <v>0</v>
      </c>
      <c r="J312" s="198"/>
      <c r="K312" s="199">
        <f t="shared" si="21"/>
        <v>0</v>
      </c>
      <c r="L312" s="198" t="str">
        <f t="shared" si="23"/>
        <v/>
      </c>
      <c r="M312" s="199">
        <f t="shared" si="24"/>
        <v>0</v>
      </c>
      <c r="N312" s="200" t="str">
        <f t="shared" si="22"/>
        <v/>
      </c>
    </row>
    <row r="313" spans="1:14">
      <c r="A313" s="208" t="s">
        <v>3512</v>
      </c>
      <c r="B313" s="209" t="s">
        <v>3115</v>
      </c>
      <c r="C313" s="198">
        <v>6</v>
      </c>
      <c r="D313" s="198" t="s">
        <v>2706</v>
      </c>
      <c r="E313" s="199">
        <v>2</v>
      </c>
      <c r="F313" s="198" t="s">
        <v>2895</v>
      </c>
      <c r="G313" s="199" t="s">
        <v>3248</v>
      </c>
      <c r="H313" s="198" t="s">
        <v>3115</v>
      </c>
      <c r="I313" s="199">
        <v>0</v>
      </c>
      <c r="J313" s="198"/>
      <c r="K313" s="199">
        <f t="shared" si="21"/>
        <v>0</v>
      </c>
      <c r="L313" s="198" t="str">
        <f t="shared" si="23"/>
        <v/>
      </c>
      <c r="M313" s="199">
        <f t="shared" si="24"/>
        <v>0</v>
      </c>
      <c r="N313" s="200" t="str">
        <f t="shared" si="22"/>
        <v/>
      </c>
    </row>
    <row r="314" spans="1:14">
      <c r="A314" s="216"/>
      <c r="B314" s="206" t="s">
        <v>2708</v>
      </c>
      <c r="C314" s="207">
        <v>6</v>
      </c>
      <c r="D314" s="198" t="s">
        <v>2706</v>
      </c>
      <c r="E314" s="199">
        <v>3</v>
      </c>
      <c r="F314" s="198" t="s">
        <v>2708</v>
      </c>
      <c r="G314" s="199">
        <v>0</v>
      </c>
      <c r="H314" s="198"/>
      <c r="I314" s="199">
        <v>0</v>
      </c>
      <c r="J314" s="198"/>
      <c r="K314" s="199">
        <f t="shared" si="21"/>
        <v>0</v>
      </c>
      <c r="L314" s="198" t="str">
        <f t="shared" si="23"/>
        <v/>
      </c>
      <c r="M314" s="199">
        <f t="shared" si="24"/>
        <v>0</v>
      </c>
      <c r="N314" s="200" t="str">
        <f t="shared" si="22"/>
        <v/>
      </c>
    </row>
    <row r="315" spans="1:14">
      <c r="A315" s="210" t="s">
        <v>3513</v>
      </c>
      <c r="B315" s="211" t="s">
        <v>2710</v>
      </c>
      <c r="C315" s="198">
        <v>6</v>
      </c>
      <c r="D315" s="198" t="s">
        <v>2706</v>
      </c>
      <c r="E315" s="199">
        <v>3</v>
      </c>
      <c r="F315" s="198" t="s">
        <v>2708</v>
      </c>
      <c r="G315" s="199" t="s">
        <v>1501</v>
      </c>
      <c r="H315" s="198" t="s">
        <v>2710</v>
      </c>
      <c r="I315" s="199">
        <v>0</v>
      </c>
      <c r="J315" s="198"/>
      <c r="K315" s="199">
        <f t="shared" si="21"/>
        <v>0</v>
      </c>
      <c r="L315" s="198" t="str">
        <f t="shared" si="23"/>
        <v/>
      </c>
      <c r="M315" s="199">
        <f t="shared" si="24"/>
        <v>0</v>
      </c>
      <c r="N315" s="200" t="str">
        <f t="shared" si="22"/>
        <v/>
      </c>
    </row>
    <row r="316" spans="1:14">
      <c r="A316" s="196" t="s">
        <v>3514</v>
      </c>
      <c r="B316" s="197" t="s">
        <v>3116</v>
      </c>
      <c r="C316" s="198">
        <v>6</v>
      </c>
      <c r="D316" s="198" t="s">
        <v>2706</v>
      </c>
      <c r="E316" s="199">
        <v>3</v>
      </c>
      <c r="F316" s="198" t="s">
        <v>2708</v>
      </c>
      <c r="G316" s="199" t="s">
        <v>3224</v>
      </c>
      <c r="H316" s="198" t="s">
        <v>3116</v>
      </c>
      <c r="I316" s="199">
        <v>0</v>
      </c>
      <c r="J316" s="198"/>
      <c r="K316" s="199">
        <f t="shared" si="21"/>
        <v>0</v>
      </c>
      <c r="L316" s="198" t="str">
        <f t="shared" si="23"/>
        <v/>
      </c>
      <c r="M316" s="199">
        <f t="shared" si="24"/>
        <v>0</v>
      </c>
      <c r="N316" s="200" t="str">
        <f t="shared" si="22"/>
        <v/>
      </c>
    </row>
    <row r="317" spans="1:14">
      <c r="A317" s="196" t="s">
        <v>3515</v>
      </c>
      <c r="B317" s="197" t="s">
        <v>3106</v>
      </c>
      <c r="C317" s="198">
        <v>6</v>
      </c>
      <c r="D317" s="198" t="s">
        <v>2706</v>
      </c>
      <c r="E317" s="199">
        <v>3</v>
      </c>
      <c r="F317" s="198" t="s">
        <v>2708</v>
      </c>
      <c r="G317" s="199" t="s">
        <v>3224</v>
      </c>
      <c r="H317" s="198" t="s">
        <v>3116</v>
      </c>
      <c r="I317" s="199" t="s">
        <v>1501</v>
      </c>
      <c r="J317" s="198" t="s">
        <v>3106</v>
      </c>
      <c r="K317" s="199">
        <f t="shared" si="21"/>
        <v>0</v>
      </c>
      <c r="L317" s="198" t="str">
        <f t="shared" si="23"/>
        <v/>
      </c>
      <c r="M317" s="199">
        <f t="shared" si="24"/>
        <v>0</v>
      </c>
      <c r="N317" s="200" t="str">
        <f t="shared" si="22"/>
        <v/>
      </c>
    </row>
    <row r="318" spans="1:14">
      <c r="A318" s="196" t="s">
        <v>3516</v>
      </c>
      <c r="B318" s="197" t="s">
        <v>3107</v>
      </c>
      <c r="C318" s="198">
        <v>6</v>
      </c>
      <c r="D318" s="198" t="s">
        <v>2706</v>
      </c>
      <c r="E318" s="199">
        <v>3</v>
      </c>
      <c r="F318" s="198" t="s">
        <v>2708</v>
      </c>
      <c r="G318" s="199" t="s">
        <v>3224</v>
      </c>
      <c r="H318" s="198" t="s">
        <v>3116</v>
      </c>
      <c r="I318" s="199" t="s">
        <v>3224</v>
      </c>
      <c r="J318" s="198" t="s">
        <v>3107</v>
      </c>
      <c r="K318" s="199">
        <f t="shared" si="21"/>
        <v>0</v>
      </c>
      <c r="L318" s="198" t="str">
        <f t="shared" si="23"/>
        <v/>
      </c>
      <c r="M318" s="199">
        <f t="shared" si="24"/>
        <v>0</v>
      </c>
      <c r="N318" s="200" t="str">
        <f t="shared" si="22"/>
        <v/>
      </c>
    </row>
    <row r="319" spans="1:14">
      <c r="A319" s="196" t="s">
        <v>3517</v>
      </c>
      <c r="B319" s="197" t="s">
        <v>3108</v>
      </c>
      <c r="C319" s="198">
        <v>6</v>
      </c>
      <c r="D319" s="198" t="s">
        <v>2706</v>
      </c>
      <c r="E319" s="199">
        <v>3</v>
      </c>
      <c r="F319" s="198" t="s">
        <v>2708</v>
      </c>
      <c r="G319" s="199" t="s">
        <v>3224</v>
      </c>
      <c r="H319" s="198" t="s">
        <v>3116</v>
      </c>
      <c r="I319" s="199" t="s">
        <v>3226</v>
      </c>
      <c r="J319" s="198" t="s">
        <v>3108</v>
      </c>
      <c r="K319" s="199">
        <f t="shared" si="21"/>
        <v>0</v>
      </c>
      <c r="L319" s="198" t="str">
        <f t="shared" si="23"/>
        <v/>
      </c>
      <c r="M319" s="199">
        <f t="shared" si="24"/>
        <v>0</v>
      </c>
      <c r="N319" s="200" t="str">
        <f t="shared" si="22"/>
        <v/>
      </c>
    </row>
    <row r="320" spans="1:14">
      <c r="A320" s="196" t="s">
        <v>3518</v>
      </c>
      <c r="B320" s="197" t="s">
        <v>2725</v>
      </c>
      <c r="C320" s="198">
        <v>6</v>
      </c>
      <c r="D320" s="198" t="s">
        <v>2706</v>
      </c>
      <c r="E320" s="199">
        <v>3</v>
      </c>
      <c r="F320" s="198" t="s">
        <v>2708</v>
      </c>
      <c r="G320" s="199" t="s">
        <v>3224</v>
      </c>
      <c r="H320" s="198" t="s">
        <v>3116</v>
      </c>
      <c r="I320" s="199" t="s">
        <v>3228</v>
      </c>
      <c r="J320" s="198" t="s">
        <v>2725</v>
      </c>
      <c r="K320" s="199">
        <f t="shared" si="21"/>
        <v>0</v>
      </c>
      <c r="L320" s="198" t="str">
        <f t="shared" si="23"/>
        <v/>
      </c>
      <c r="M320" s="199">
        <f t="shared" si="24"/>
        <v>0</v>
      </c>
      <c r="N320" s="200" t="str">
        <f t="shared" si="22"/>
        <v/>
      </c>
    </row>
    <row r="321" spans="1:14">
      <c r="A321" s="196" t="s">
        <v>3519</v>
      </c>
      <c r="B321" s="197" t="s">
        <v>3117</v>
      </c>
      <c r="C321" s="198">
        <v>6</v>
      </c>
      <c r="D321" s="198" t="s">
        <v>2706</v>
      </c>
      <c r="E321" s="199">
        <v>3</v>
      </c>
      <c r="F321" s="198" t="s">
        <v>2708</v>
      </c>
      <c r="G321" s="199" t="s">
        <v>3226</v>
      </c>
      <c r="H321" s="198" t="s">
        <v>3117</v>
      </c>
      <c r="I321" s="199">
        <v>0</v>
      </c>
      <c r="J321" s="198"/>
      <c r="K321" s="199">
        <f t="shared" si="21"/>
        <v>0</v>
      </c>
      <c r="L321" s="198" t="str">
        <f t="shared" si="23"/>
        <v/>
      </c>
      <c r="M321" s="199">
        <f t="shared" si="24"/>
        <v>0</v>
      </c>
      <c r="N321" s="200" t="str">
        <f t="shared" si="22"/>
        <v/>
      </c>
    </row>
    <row r="322" spans="1:14">
      <c r="A322" s="196" t="s">
        <v>3520</v>
      </c>
      <c r="B322" s="197" t="s">
        <v>3106</v>
      </c>
      <c r="C322" s="198">
        <v>6</v>
      </c>
      <c r="D322" s="198" t="s">
        <v>2706</v>
      </c>
      <c r="E322" s="199">
        <v>3</v>
      </c>
      <c r="F322" s="198" t="s">
        <v>2708</v>
      </c>
      <c r="G322" s="199" t="s">
        <v>3226</v>
      </c>
      <c r="H322" s="198" t="s">
        <v>3117</v>
      </c>
      <c r="I322" s="199" t="s">
        <v>1501</v>
      </c>
      <c r="J322" s="198" t="s">
        <v>3106</v>
      </c>
      <c r="K322" s="199">
        <f t="shared" ref="K322:K385" si="25">IF(MID(C322,4,1)="",0,(MID(C322,4,1)))</f>
        <v>0</v>
      </c>
      <c r="L322" s="198" t="str">
        <f t="shared" si="23"/>
        <v/>
      </c>
      <c r="M322" s="199">
        <f t="shared" si="24"/>
        <v>0</v>
      </c>
      <c r="N322" s="200" t="str">
        <f t="shared" ref="N322:N385" si="26">+IF(M322=0,"",IF(M321=M322,N321,MID($D322,1,50)))</f>
        <v/>
      </c>
    </row>
    <row r="323" spans="1:14">
      <c r="A323" s="196" t="s">
        <v>3521</v>
      </c>
      <c r="B323" s="197" t="s">
        <v>3107</v>
      </c>
      <c r="C323" s="198">
        <v>6</v>
      </c>
      <c r="D323" s="198" t="s">
        <v>2706</v>
      </c>
      <c r="E323" s="199">
        <v>3</v>
      </c>
      <c r="F323" s="198" t="s">
        <v>2708</v>
      </c>
      <c r="G323" s="199" t="s">
        <v>3226</v>
      </c>
      <c r="H323" s="198" t="s">
        <v>3117</v>
      </c>
      <c r="I323" s="199" t="s">
        <v>3224</v>
      </c>
      <c r="J323" s="198" t="s">
        <v>3107</v>
      </c>
      <c r="K323" s="199">
        <f t="shared" si="25"/>
        <v>0</v>
      </c>
      <c r="L323" s="198" t="str">
        <f t="shared" si="23"/>
        <v/>
      </c>
      <c r="M323" s="199">
        <f t="shared" si="24"/>
        <v>0</v>
      </c>
      <c r="N323" s="200" t="str">
        <f t="shared" si="26"/>
        <v/>
      </c>
    </row>
    <row r="324" spans="1:14">
      <c r="A324" s="196" t="s">
        <v>3522</v>
      </c>
      <c r="B324" s="197" t="s">
        <v>3108</v>
      </c>
      <c r="C324" s="198">
        <v>6</v>
      </c>
      <c r="D324" s="198" t="s">
        <v>2706</v>
      </c>
      <c r="E324" s="199">
        <v>3</v>
      </c>
      <c r="F324" s="198" t="s">
        <v>2708</v>
      </c>
      <c r="G324" s="199" t="s">
        <v>3226</v>
      </c>
      <c r="H324" s="198" t="s">
        <v>3117</v>
      </c>
      <c r="I324" s="199" t="s">
        <v>3226</v>
      </c>
      <c r="J324" s="198" t="s">
        <v>3108</v>
      </c>
      <c r="K324" s="199">
        <f t="shared" si="25"/>
        <v>0</v>
      </c>
      <c r="L324" s="198" t="str">
        <f t="shared" si="23"/>
        <v/>
      </c>
      <c r="M324" s="199">
        <f t="shared" si="24"/>
        <v>0</v>
      </c>
      <c r="N324" s="200" t="str">
        <f t="shared" si="26"/>
        <v/>
      </c>
    </row>
    <row r="325" spans="1:14">
      <c r="A325" s="208" t="s">
        <v>3523</v>
      </c>
      <c r="B325" s="209" t="s">
        <v>3110</v>
      </c>
      <c r="C325" s="198">
        <v>6</v>
      </c>
      <c r="D325" s="198" t="s">
        <v>2706</v>
      </c>
      <c r="E325" s="199">
        <v>3</v>
      </c>
      <c r="F325" s="198" t="s">
        <v>2708</v>
      </c>
      <c r="G325" s="199" t="s">
        <v>3226</v>
      </c>
      <c r="H325" s="198" t="s">
        <v>3117</v>
      </c>
      <c r="I325" s="199" t="s">
        <v>3228</v>
      </c>
      <c r="J325" s="198" t="s">
        <v>3110</v>
      </c>
      <c r="K325" s="199">
        <f t="shared" si="25"/>
        <v>0</v>
      </c>
      <c r="L325" s="198" t="str">
        <f t="shared" si="23"/>
        <v/>
      </c>
      <c r="M325" s="199">
        <f t="shared" si="24"/>
        <v>0</v>
      </c>
      <c r="N325" s="200" t="str">
        <f t="shared" si="26"/>
        <v/>
      </c>
    </row>
    <row r="326" spans="1:14">
      <c r="A326" s="216"/>
      <c r="B326" s="206" t="s">
        <v>3118</v>
      </c>
      <c r="C326" s="207">
        <v>6</v>
      </c>
      <c r="D326" s="198" t="s">
        <v>2706</v>
      </c>
      <c r="E326" s="199">
        <v>3</v>
      </c>
      <c r="F326" s="198" t="s">
        <v>2708</v>
      </c>
      <c r="G326" s="199" t="s">
        <v>3228</v>
      </c>
      <c r="H326" s="198" t="s">
        <v>3118</v>
      </c>
      <c r="I326" s="199">
        <v>0</v>
      </c>
      <c r="J326" s="198"/>
      <c r="K326" s="199">
        <f t="shared" si="25"/>
        <v>0</v>
      </c>
      <c r="L326" s="198" t="str">
        <f t="shared" si="23"/>
        <v/>
      </c>
      <c r="M326" s="199">
        <f t="shared" si="24"/>
        <v>0</v>
      </c>
      <c r="N326" s="200" t="str">
        <f t="shared" si="26"/>
        <v/>
      </c>
    </row>
    <row r="327" spans="1:14">
      <c r="A327" s="210" t="s">
        <v>3524</v>
      </c>
      <c r="B327" s="211" t="s">
        <v>3106</v>
      </c>
      <c r="C327" s="198">
        <v>6</v>
      </c>
      <c r="D327" s="198" t="s">
        <v>2706</v>
      </c>
      <c r="E327" s="199">
        <v>3</v>
      </c>
      <c r="F327" s="198" t="s">
        <v>2708</v>
      </c>
      <c r="G327" s="199" t="s">
        <v>3228</v>
      </c>
      <c r="H327" s="198" t="s">
        <v>3118</v>
      </c>
      <c r="I327" s="199" t="s">
        <v>1501</v>
      </c>
      <c r="J327" s="198" t="s">
        <v>3106</v>
      </c>
      <c r="K327" s="199">
        <f t="shared" si="25"/>
        <v>0</v>
      </c>
      <c r="L327" s="198" t="str">
        <f t="shared" si="23"/>
        <v/>
      </c>
      <c r="M327" s="199">
        <f t="shared" si="24"/>
        <v>0</v>
      </c>
      <c r="N327" s="200" t="str">
        <f t="shared" si="26"/>
        <v/>
      </c>
    </row>
    <row r="328" spans="1:14">
      <c r="A328" s="196" t="s">
        <v>3525</v>
      </c>
      <c r="B328" s="197" t="s">
        <v>3107</v>
      </c>
      <c r="C328" s="198">
        <v>6</v>
      </c>
      <c r="D328" s="198" t="s">
        <v>2706</v>
      </c>
      <c r="E328" s="199">
        <v>3</v>
      </c>
      <c r="F328" s="198" t="s">
        <v>2708</v>
      </c>
      <c r="G328" s="199" t="s">
        <v>3228</v>
      </c>
      <c r="H328" s="198" t="s">
        <v>3118</v>
      </c>
      <c r="I328" s="199" t="s">
        <v>3224</v>
      </c>
      <c r="J328" s="198" t="s">
        <v>3107</v>
      </c>
      <c r="K328" s="199">
        <f t="shared" si="25"/>
        <v>0</v>
      </c>
      <c r="L328" s="198" t="str">
        <f t="shared" si="23"/>
        <v/>
      </c>
      <c r="M328" s="199">
        <f t="shared" si="24"/>
        <v>0</v>
      </c>
      <c r="N328" s="200" t="str">
        <f t="shared" si="26"/>
        <v/>
      </c>
    </row>
    <row r="329" spans="1:14">
      <c r="A329" s="196" t="s">
        <v>3526</v>
      </c>
      <c r="B329" s="197" t="s">
        <v>3108</v>
      </c>
      <c r="C329" s="198">
        <v>6</v>
      </c>
      <c r="D329" s="198" t="s">
        <v>2706</v>
      </c>
      <c r="E329" s="199">
        <v>3</v>
      </c>
      <c r="F329" s="198" t="s">
        <v>2708</v>
      </c>
      <c r="G329" s="199" t="s">
        <v>3228</v>
      </c>
      <c r="H329" s="198" t="s">
        <v>3118</v>
      </c>
      <c r="I329" s="199" t="s">
        <v>3226</v>
      </c>
      <c r="J329" s="198" t="s">
        <v>3108</v>
      </c>
      <c r="K329" s="199">
        <f t="shared" si="25"/>
        <v>0</v>
      </c>
      <c r="L329" s="198" t="str">
        <f t="shared" si="23"/>
        <v/>
      </c>
      <c r="M329" s="199">
        <f t="shared" si="24"/>
        <v>0</v>
      </c>
      <c r="N329" s="200" t="str">
        <f t="shared" si="26"/>
        <v/>
      </c>
    </row>
    <row r="330" spans="1:14">
      <c r="A330" s="196" t="s">
        <v>3527</v>
      </c>
      <c r="B330" s="197" t="s">
        <v>3111</v>
      </c>
      <c r="C330" s="198">
        <v>6</v>
      </c>
      <c r="D330" s="198" t="s">
        <v>2706</v>
      </c>
      <c r="E330" s="199">
        <v>3</v>
      </c>
      <c r="F330" s="198" t="s">
        <v>2708</v>
      </c>
      <c r="G330" s="199" t="s">
        <v>3228</v>
      </c>
      <c r="H330" s="198" t="s">
        <v>3118</v>
      </c>
      <c r="I330" s="199" t="s">
        <v>3228</v>
      </c>
      <c r="J330" s="198" t="s">
        <v>3111</v>
      </c>
      <c r="K330" s="199">
        <f t="shared" si="25"/>
        <v>0</v>
      </c>
      <c r="L330" s="198" t="str">
        <f t="shared" si="23"/>
        <v/>
      </c>
      <c r="M330" s="199">
        <f t="shared" si="24"/>
        <v>0</v>
      </c>
      <c r="N330" s="200" t="str">
        <f t="shared" si="26"/>
        <v/>
      </c>
    </row>
    <row r="331" spans="1:14">
      <c r="A331" s="196" t="s">
        <v>3528</v>
      </c>
      <c r="B331" s="197" t="s">
        <v>3119</v>
      </c>
      <c r="C331" s="198">
        <v>6</v>
      </c>
      <c r="D331" s="198" t="s">
        <v>2706</v>
      </c>
      <c r="E331" s="199">
        <v>3</v>
      </c>
      <c r="F331" s="198" t="s">
        <v>2708</v>
      </c>
      <c r="G331" s="199" t="s">
        <v>3232</v>
      </c>
      <c r="H331" s="198" t="s">
        <v>3119</v>
      </c>
      <c r="I331" s="199">
        <v>0</v>
      </c>
      <c r="J331" s="198"/>
      <c r="K331" s="199">
        <f t="shared" si="25"/>
        <v>0</v>
      </c>
      <c r="L331" s="198" t="str">
        <f t="shared" si="23"/>
        <v/>
      </c>
      <c r="M331" s="199">
        <f t="shared" si="24"/>
        <v>0</v>
      </c>
      <c r="N331" s="200" t="str">
        <f t="shared" si="26"/>
        <v/>
      </c>
    </row>
    <row r="332" spans="1:14">
      <c r="A332" s="196" t="s">
        <v>3529</v>
      </c>
      <c r="B332" s="197" t="s">
        <v>3120</v>
      </c>
      <c r="C332" s="198">
        <v>6</v>
      </c>
      <c r="D332" s="198" t="s">
        <v>2706</v>
      </c>
      <c r="E332" s="199">
        <v>3</v>
      </c>
      <c r="F332" s="198" t="s">
        <v>2708</v>
      </c>
      <c r="G332" s="199" t="s">
        <v>3234</v>
      </c>
      <c r="H332" s="198" t="s">
        <v>3120</v>
      </c>
      <c r="I332" s="199">
        <v>0</v>
      </c>
      <c r="J332" s="198"/>
      <c r="K332" s="199">
        <f t="shared" si="25"/>
        <v>0</v>
      </c>
      <c r="L332" s="198" t="str">
        <f t="shared" si="23"/>
        <v/>
      </c>
      <c r="M332" s="199">
        <f t="shared" si="24"/>
        <v>0</v>
      </c>
      <c r="N332" s="200" t="str">
        <f t="shared" si="26"/>
        <v/>
      </c>
    </row>
    <row r="333" spans="1:14">
      <c r="A333" s="208" t="s">
        <v>3530</v>
      </c>
      <c r="B333" s="209" t="s">
        <v>3121</v>
      </c>
      <c r="C333" s="198">
        <v>6</v>
      </c>
      <c r="D333" s="198" t="s">
        <v>2706</v>
      </c>
      <c r="E333" s="199">
        <v>3</v>
      </c>
      <c r="F333" s="198" t="s">
        <v>2708</v>
      </c>
      <c r="G333" s="199" t="s">
        <v>3288</v>
      </c>
      <c r="H333" s="198" t="s">
        <v>3121</v>
      </c>
      <c r="I333" s="199">
        <v>0</v>
      </c>
      <c r="J333" s="198"/>
      <c r="K333" s="199">
        <f t="shared" si="25"/>
        <v>0</v>
      </c>
      <c r="L333" s="198" t="str">
        <f t="shared" si="23"/>
        <v/>
      </c>
      <c r="M333" s="199">
        <f t="shared" si="24"/>
        <v>0</v>
      </c>
      <c r="N333" s="200" t="str">
        <f t="shared" si="26"/>
        <v/>
      </c>
    </row>
    <row r="334" spans="1:14">
      <c r="A334" s="216"/>
      <c r="B334" s="206" t="s">
        <v>3122</v>
      </c>
      <c r="C334" s="207">
        <v>6</v>
      </c>
      <c r="D334" s="198" t="s">
        <v>2706</v>
      </c>
      <c r="E334" s="199">
        <v>4</v>
      </c>
      <c r="F334" s="198" t="s">
        <v>3122</v>
      </c>
      <c r="G334" s="199">
        <v>0</v>
      </c>
      <c r="H334" s="198"/>
      <c r="I334" s="199">
        <v>0</v>
      </c>
      <c r="J334" s="198"/>
      <c r="K334" s="199">
        <f t="shared" si="25"/>
        <v>0</v>
      </c>
      <c r="L334" s="198" t="str">
        <f t="shared" si="23"/>
        <v/>
      </c>
      <c r="M334" s="199">
        <f t="shared" si="24"/>
        <v>0</v>
      </c>
      <c r="N334" s="200" t="str">
        <f t="shared" si="26"/>
        <v/>
      </c>
    </row>
    <row r="335" spans="1:14">
      <c r="A335" s="212" t="s">
        <v>3531</v>
      </c>
      <c r="B335" s="213" t="s">
        <v>3532</v>
      </c>
      <c r="C335" s="198">
        <v>6</v>
      </c>
      <c r="D335" s="198" t="s">
        <v>2706</v>
      </c>
      <c r="E335" s="199">
        <v>4</v>
      </c>
      <c r="F335" s="198" t="s">
        <v>3122</v>
      </c>
      <c r="G335" s="199" t="s">
        <v>1501</v>
      </c>
      <c r="H335" s="198" t="s">
        <v>3532</v>
      </c>
      <c r="I335" s="199">
        <v>0</v>
      </c>
      <c r="J335" s="198"/>
      <c r="K335" s="199">
        <f t="shared" si="25"/>
        <v>0</v>
      </c>
      <c r="L335" s="198" t="str">
        <f t="shared" si="23"/>
        <v/>
      </c>
      <c r="M335" s="199">
        <f t="shared" si="24"/>
        <v>0</v>
      </c>
      <c r="N335" s="200" t="str">
        <f t="shared" si="26"/>
        <v/>
      </c>
    </row>
    <row r="336" spans="1:14">
      <c r="A336" s="216"/>
      <c r="B336" s="206" t="s">
        <v>3123</v>
      </c>
      <c r="C336" s="207">
        <v>6</v>
      </c>
      <c r="D336" s="198" t="s">
        <v>2706</v>
      </c>
      <c r="E336" s="199">
        <v>5</v>
      </c>
      <c r="F336" s="198" t="s">
        <v>3123</v>
      </c>
      <c r="G336" s="199">
        <v>0</v>
      </c>
      <c r="H336" s="198"/>
      <c r="I336" s="199">
        <v>0</v>
      </c>
      <c r="J336" s="198"/>
      <c r="K336" s="199">
        <f t="shared" si="25"/>
        <v>0</v>
      </c>
      <c r="L336" s="198" t="str">
        <f t="shared" si="23"/>
        <v/>
      </c>
      <c r="M336" s="199">
        <f t="shared" si="24"/>
        <v>0</v>
      </c>
      <c r="N336" s="200" t="str">
        <f t="shared" si="26"/>
        <v/>
      </c>
    </row>
    <row r="337" spans="1:14">
      <c r="A337" s="210" t="s">
        <v>3533</v>
      </c>
      <c r="B337" s="211" t="s">
        <v>3124</v>
      </c>
      <c r="C337" s="198">
        <v>6</v>
      </c>
      <c r="D337" s="198" t="s">
        <v>2706</v>
      </c>
      <c r="E337" s="199">
        <v>5</v>
      </c>
      <c r="F337" s="198" t="s">
        <v>3123</v>
      </c>
      <c r="G337" s="199" t="s">
        <v>1501</v>
      </c>
      <c r="H337" s="198" t="s">
        <v>3124</v>
      </c>
      <c r="I337" s="199">
        <v>0</v>
      </c>
      <c r="J337" s="198"/>
      <c r="K337" s="199">
        <f t="shared" si="25"/>
        <v>0</v>
      </c>
      <c r="L337" s="198" t="str">
        <f t="shared" si="23"/>
        <v/>
      </c>
      <c r="M337" s="199">
        <f t="shared" si="24"/>
        <v>0</v>
      </c>
      <c r="N337" s="200" t="str">
        <f t="shared" si="26"/>
        <v/>
      </c>
    </row>
    <row r="338" spans="1:14">
      <c r="A338" s="196" t="s">
        <v>3534</v>
      </c>
      <c r="B338" s="197" t="s">
        <v>3125</v>
      </c>
      <c r="C338" s="198">
        <v>6</v>
      </c>
      <c r="D338" s="198" t="s">
        <v>2706</v>
      </c>
      <c r="E338" s="199">
        <v>5</v>
      </c>
      <c r="F338" s="198" t="s">
        <v>3123</v>
      </c>
      <c r="G338" s="199" t="s">
        <v>3224</v>
      </c>
      <c r="H338" s="198" t="s">
        <v>3125</v>
      </c>
      <c r="I338" s="199">
        <v>0</v>
      </c>
      <c r="J338" s="198"/>
      <c r="K338" s="199">
        <f t="shared" si="25"/>
        <v>0</v>
      </c>
      <c r="L338" s="198" t="str">
        <f t="shared" ref="L338:L401" si="27">+IF(K338=0,"",IF(K337=K338,L337,MID($D338,1,50)))</f>
        <v/>
      </c>
      <c r="M338" s="199">
        <f t="shared" si="24"/>
        <v>0</v>
      </c>
      <c r="N338" s="200" t="str">
        <f t="shared" si="26"/>
        <v/>
      </c>
    </row>
    <row r="339" spans="1:14">
      <c r="A339" s="196" t="s">
        <v>3535</v>
      </c>
      <c r="B339" s="197" t="s">
        <v>3126</v>
      </c>
      <c r="C339" s="198">
        <v>6</v>
      </c>
      <c r="D339" s="198" t="s">
        <v>2706</v>
      </c>
      <c r="E339" s="199">
        <v>6</v>
      </c>
      <c r="F339" s="198" t="s">
        <v>3126</v>
      </c>
      <c r="G339" s="199">
        <v>0</v>
      </c>
      <c r="H339" s="198"/>
      <c r="I339" s="199">
        <v>0</v>
      </c>
      <c r="J339" s="198"/>
      <c r="K339" s="199">
        <f t="shared" si="25"/>
        <v>0</v>
      </c>
      <c r="L339" s="198" t="str">
        <f t="shared" si="27"/>
        <v/>
      </c>
      <c r="M339" s="199">
        <f t="shared" si="24"/>
        <v>0</v>
      </c>
      <c r="N339" s="200" t="str">
        <f t="shared" si="26"/>
        <v/>
      </c>
    </row>
    <row r="340" spans="1:14">
      <c r="A340" s="196" t="s">
        <v>3536</v>
      </c>
      <c r="B340" s="197" t="s">
        <v>3127</v>
      </c>
      <c r="C340" s="198">
        <v>6</v>
      </c>
      <c r="D340" s="198" t="s">
        <v>2706</v>
      </c>
      <c r="E340" s="199">
        <v>6</v>
      </c>
      <c r="F340" s="198" t="s">
        <v>3126</v>
      </c>
      <c r="G340" s="199" t="s">
        <v>1501</v>
      </c>
      <c r="H340" s="198" t="s">
        <v>3127</v>
      </c>
      <c r="I340" s="199">
        <v>0</v>
      </c>
      <c r="J340" s="198"/>
      <c r="K340" s="199">
        <f t="shared" si="25"/>
        <v>0</v>
      </c>
      <c r="L340" s="198" t="str">
        <f t="shared" si="27"/>
        <v/>
      </c>
      <c r="M340" s="199">
        <f t="shared" si="24"/>
        <v>0</v>
      </c>
      <c r="N340" s="200" t="str">
        <f t="shared" si="26"/>
        <v/>
      </c>
    </row>
    <row r="341" spans="1:14">
      <c r="A341" s="196" t="s">
        <v>3537</v>
      </c>
      <c r="B341" s="197" t="s">
        <v>3128</v>
      </c>
      <c r="C341" s="198">
        <v>6</v>
      </c>
      <c r="D341" s="198" t="s">
        <v>2706</v>
      </c>
      <c r="E341" s="199">
        <v>6</v>
      </c>
      <c r="F341" s="198" t="s">
        <v>3126</v>
      </c>
      <c r="G341" s="199" t="s">
        <v>3224</v>
      </c>
      <c r="H341" s="198" t="s">
        <v>3128</v>
      </c>
      <c r="I341" s="199">
        <v>0</v>
      </c>
      <c r="J341" s="198"/>
      <c r="K341" s="199">
        <f t="shared" si="25"/>
        <v>0</v>
      </c>
      <c r="L341" s="198" t="str">
        <f t="shared" si="27"/>
        <v/>
      </c>
      <c r="M341" s="199">
        <f t="shared" si="24"/>
        <v>0</v>
      </c>
      <c r="N341" s="200" t="str">
        <f t="shared" si="26"/>
        <v/>
      </c>
    </row>
    <row r="342" spans="1:14">
      <c r="A342" s="196" t="s">
        <v>3538</v>
      </c>
      <c r="B342" s="197" t="s">
        <v>3129</v>
      </c>
      <c r="C342" s="198">
        <v>6</v>
      </c>
      <c r="D342" s="198" t="s">
        <v>2706</v>
      </c>
      <c r="E342" s="199">
        <v>6</v>
      </c>
      <c r="F342" s="198" t="s">
        <v>3126</v>
      </c>
      <c r="G342" s="199" t="s">
        <v>3232</v>
      </c>
      <c r="H342" s="198" t="s">
        <v>3129</v>
      </c>
      <c r="I342" s="199">
        <v>0</v>
      </c>
      <c r="J342" s="198"/>
      <c r="K342" s="199">
        <f t="shared" si="25"/>
        <v>0</v>
      </c>
      <c r="L342" s="198" t="str">
        <f t="shared" si="27"/>
        <v/>
      </c>
      <c r="M342" s="199">
        <f t="shared" si="24"/>
        <v>0</v>
      </c>
      <c r="N342" s="200" t="str">
        <f t="shared" si="26"/>
        <v/>
      </c>
    </row>
    <row r="343" spans="1:14">
      <c r="A343" s="208" t="s">
        <v>3539</v>
      </c>
      <c r="B343" s="209" t="s">
        <v>3130</v>
      </c>
      <c r="C343" s="198">
        <v>6</v>
      </c>
      <c r="D343" s="198" t="s">
        <v>2706</v>
      </c>
      <c r="E343" s="199">
        <v>6</v>
      </c>
      <c r="F343" s="198" t="s">
        <v>3126</v>
      </c>
      <c r="G343" s="199" t="s">
        <v>3234</v>
      </c>
      <c r="H343" s="198" t="s">
        <v>3130</v>
      </c>
      <c r="I343" s="199">
        <v>0</v>
      </c>
      <c r="J343" s="198"/>
      <c r="K343" s="199">
        <f t="shared" si="25"/>
        <v>0</v>
      </c>
      <c r="L343" s="198" t="str">
        <f t="shared" si="27"/>
        <v/>
      </c>
      <c r="M343" s="199">
        <f t="shared" si="24"/>
        <v>0</v>
      </c>
      <c r="N343" s="200" t="str">
        <f t="shared" si="26"/>
        <v/>
      </c>
    </row>
    <row r="344" spans="1:14">
      <c r="A344" s="216"/>
      <c r="B344" s="206" t="s">
        <v>3131</v>
      </c>
      <c r="C344" s="207">
        <v>6</v>
      </c>
      <c r="D344" s="198" t="s">
        <v>2706</v>
      </c>
      <c r="E344" s="199">
        <v>7</v>
      </c>
      <c r="F344" s="198" t="s">
        <v>3131</v>
      </c>
      <c r="G344" s="199">
        <v>0</v>
      </c>
      <c r="H344" s="198"/>
      <c r="I344" s="199">
        <v>0</v>
      </c>
      <c r="J344" s="198"/>
      <c r="K344" s="199">
        <f t="shared" si="25"/>
        <v>0</v>
      </c>
      <c r="L344" s="198" t="str">
        <f t="shared" si="27"/>
        <v/>
      </c>
      <c r="M344" s="199">
        <f t="shared" si="24"/>
        <v>0</v>
      </c>
      <c r="N344" s="200" t="str">
        <f t="shared" si="26"/>
        <v/>
      </c>
    </row>
    <row r="345" spans="1:14">
      <c r="A345" s="210" t="s">
        <v>3540</v>
      </c>
      <c r="B345" s="211" t="s">
        <v>3132</v>
      </c>
      <c r="C345" s="198">
        <v>6</v>
      </c>
      <c r="D345" s="198" t="s">
        <v>2706</v>
      </c>
      <c r="E345" s="199">
        <v>7</v>
      </c>
      <c r="F345" s="198" t="s">
        <v>3131</v>
      </c>
      <c r="G345" s="199" t="s">
        <v>1501</v>
      </c>
      <c r="H345" s="198" t="s">
        <v>3132</v>
      </c>
      <c r="I345" s="199">
        <v>0</v>
      </c>
      <c r="J345" s="198"/>
      <c r="K345" s="199">
        <f t="shared" si="25"/>
        <v>0</v>
      </c>
      <c r="L345" s="198" t="str">
        <f t="shared" si="27"/>
        <v/>
      </c>
      <c r="M345" s="199">
        <f t="shared" si="24"/>
        <v>0</v>
      </c>
      <c r="N345" s="200" t="str">
        <f t="shared" si="26"/>
        <v/>
      </c>
    </row>
    <row r="346" spans="1:14">
      <c r="A346" s="196" t="s">
        <v>3541</v>
      </c>
      <c r="B346" s="197" t="s">
        <v>3133</v>
      </c>
      <c r="C346" s="198">
        <v>6</v>
      </c>
      <c r="D346" s="198" t="s">
        <v>2706</v>
      </c>
      <c r="E346" s="199">
        <v>7</v>
      </c>
      <c r="F346" s="198" t="s">
        <v>3131</v>
      </c>
      <c r="G346" s="199" t="s">
        <v>3224</v>
      </c>
      <c r="H346" s="198" t="s">
        <v>3133</v>
      </c>
      <c r="I346" s="199">
        <v>0</v>
      </c>
      <c r="J346" s="198"/>
      <c r="K346" s="199">
        <f t="shared" si="25"/>
        <v>0</v>
      </c>
      <c r="L346" s="198" t="str">
        <f t="shared" si="27"/>
        <v/>
      </c>
      <c r="M346" s="199">
        <f t="shared" si="24"/>
        <v>0</v>
      </c>
      <c r="N346" s="200" t="str">
        <f t="shared" si="26"/>
        <v/>
      </c>
    </row>
    <row r="347" spans="1:14">
      <c r="A347" s="196" t="s">
        <v>3542</v>
      </c>
      <c r="B347" s="197" t="s">
        <v>3134</v>
      </c>
      <c r="C347" s="198">
        <v>6</v>
      </c>
      <c r="D347" s="198" t="s">
        <v>2706</v>
      </c>
      <c r="E347" s="199">
        <v>7</v>
      </c>
      <c r="F347" s="198" t="s">
        <v>3131</v>
      </c>
      <c r="G347" s="199" t="s">
        <v>3232</v>
      </c>
      <c r="H347" s="198" t="s">
        <v>3134</v>
      </c>
      <c r="I347" s="199">
        <v>0</v>
      </c>
      <c r="J347" s="198"/>
      <c r="K347" s="199">
        <f t="shared" si="25"/>
        <v>0</v>
      </c>
      <c r="L347" s="198" t="str">
        <f t="shared" si="27"/>
        <v/>
      </c>
      <c r="M347" s="199">
        <f t="shared" si="24"/>
        <v>0</v>
      </c>
      <c r="N347" s="200" t="str">
        <f t="shared" si="26"/>
        <v/>
      </c>
    </row>
    <row r="348" spans="1:14">
      <c r="A348" s="208" t="s">
        <v>3543</v>
      </c>
      <c r="B348" s="209" t="s">
        <v>3135</v>
      </c>
      <c r="C348" s="198">
        <v>6</v>
      </c>
      <c r="D348" s="198" t="s">
        <v>2706</v>
      </c>
      <c r="E348" s="199">
        <v>7</v>
      </c>
      <c r="F348" s="198" t="s">
        <v>3131</v>
      </c>
      <c r="G348" s="199" t="s">
        <v>3234</v>
      </c>
      <c r="H348" s="198" t="s">
        <v>3135</v>
      </c>
      <c r="I348" s="199">
        <v>0</v>
      </c>
      <c r="J348" s="198"/>
      <c r="K348" s="199">
        <f t="shared" si="25"/>
        <v>0</v>
      </c>
      <c r="L348" s="198" t="str">
        <f t="shared" si="27"/>
        <v/>
      </c>
      <c r="M348" s="199">
        <f t="shared" si="24"/>
        <v>0</v>
      </c>
      <c r="N348" s="200" t="str">
        <f t="shared" si="26"/>
        <v/>
      </c>
    </row>
    <row r="349" spans="1:14">
      <c r="A349" s="216"/>
      <c r="B349" s="206" t="s">
        <v>3544</v>
      </c>
      <c r="C349" s="207">
        <v>6</v>
      </c>
      <c r="D349" s="198" t="s">
        <v>2706</v>
      </c>
      <c r="E349" s="199">
        <v>8</v>
      </c>
      <c r="F349" s="198" t="s">
        <v>3544</v>
      </c>
      <c r="G349" s="199">
        <v>0</v>
      </c>
      <c r="H349" s="198"/>
      <c r="I349" s="199">
        <v>0</v>
      </c>
      <c r="J349" s="198"/>
      <c r="K349" s="199">
        <f t="shared" si="25"/>
        <v>0</v>
      </c>
      <c r="L349" s="198" t="str">
        <f t="shared" si="27"/>
        <v/>
      </c>
      <c r="M349" s="199">
        <f t="shared" si="24"/>
        <v>0</v>
      </c>
      <c r="N349" s="200" t="str">
        <f t="shared" si="26"/>
        <v/>
      </c>
    </row>
    <row r="350" spans="1:14">
      <c r="A350" s="210" t="s">
        <v>3545</v>
      </c>
      <c r="B350" s="211" t="s">
        <v>3136</v>
      </c>
      <c r="C350" s="198">
        <v>6</v>
      </c>
      <c r="D350" s="198" t="s">
        <v>2706</v>
      </c>
      <c r="E350" s="199">
        <v>8</v>
      </c>
      <c r="F350" s="198" t="s">
        <v>3544</v>
      </c>
      <c r="G350" s="199" t="s">
        <v>1501</v>
      </c>
      <c r="H350" s="198" t="s">
        <v>3136</v>
      </c>
      <c r="I350" s="199">
        <v>0</v>
      </c>
      <c r="J350" s="198"/>
      <c r="K350" s="199">
        <f t="shared" si="25"/>
        <v>0</v>
      </c>
      <c r="L350" s="198" t="str">
        <f t="shared" si="27"/>
        <v/>
      </c>
      <c r="M350" s="199">
        <f t="shared" si="24"/>
        <v>0</v>
      </c>
      <c r="N350" s="200" t="str">
        <f t="shared" si="26"/>
        <v/>
      </c>
    </row>
    <row r="351" spans="1:14">
      <c r="A351" s="196" t="s">
        <v>3546</v>
      </c>
      <c r="B351" s="197" t="s">
        <v>876</v>
      </c>
      <c r="C351" s="198">
        <v>6</v>
      </c>
      <c r="D351" s="198" t="s">
        <v>2706</v>
      </c>
      <c r="E351" s="199">
        <v>8</v>
      </c>
      <c r="F351" s="198" t="s">
        <v>3544</v>
      </c>
      <c r="G351" s="199" t="s">
        <v>3224</v>
      </c>
      <c r="H351" s="198" t="s">
        <v>876</v>
      </c>
      <c r="I351" s="199">
        <v>0</v>
      </c>
      <c r="J351" s="198"/>
      <c r="K351" s="199">
        <f t="shared" si="25"/>
        <v>0</v>
      </c>
      <c r="L351" s="198" t="str">
        <f t="shared" si="27"/>
        <v/>
      </c>
      <c r="M351" s="199">
        <f t="shared" si="24"/>
        <v>0</v>
      </c>
      <c r="N351" s="200" t="str">
        <f t="shared" si="26"/>
        <v/>
      </c>
    </row>
    <row r="352" spans="1:14">
      <c r="A352" s="196" t="s">
        <v>3547</v>
      </c>
      <c r="B352" s="197" t="s">
        <v>3137</v>
      </c>
      <c r="C352" s="198">
        <v>6</v>
      </c>
      <c r="D352" s="198" t="s">
        <v>2706</v>
      </c>
      <c r="E352" s="199">
        <v>8</v>
      </c>
      <c r="F352" s="198" t="s">
        <v>3544</v>
      </c>
      <c r="G352" s="199" t="s">
        <v>3232</v>
      </c>
      <c r="H352" s="198" t="s">
        <v>3137</v>
      </c>
      <c r="I352" s="199">
        <v>0</v>
      </c>
      <c r="J352" s="198"/>
      <c r="K352" s="199">
        <f t="shared" si="25"/>
        <v>0</v>
      </c>
      <c r="L352" s="198" t="str">
        <f t="shared" si="27"/>
        <v/>
      </c>
      <c r="M352" s="199">
        <f t="shared" si="24"/>
        <v>0</v>
      </c>
      <c r="N352" s="200" t="str">
        <f t="shared" si="26"/>
        <v/>
      </c>
    </row>
    <row r="353" spans="1:14">
      <c r="A353" s="208" t="s">
        <v>3548</v>
      </c>
      <c r="B353" s="209" t="s">
        <v>878</v>
      </c>
      <c r="C353" s="198">
        <v>6</v>
      </c>
      <c r="D353" s="198" t="s">
        <v>2706</v>
      </c>
      <c r="E353" s="199">
        <v>8</v>
      </c>
      <c r="F353" s="198" t="s">
        <v>3544</v>
      </c>
      <c r="G353" s="199" t="s">
        <v>3234</v>
      </c>
      <c r="H353" s="198" t="s">
        <v>878</v>
      </c>
      <c r="I353" s="199">
        <v>0</v>
      </c>
      <c r="J353" s="198"/>
      <c r="K353" s="199">
        <f t="shared" si="25"/>
        <v>0</v>
      </c>
      <c r="L353" s="198" t="str">
        <f t="shared" si="27"/>
        <v/>
      </c>
      <c r="M353" s="199">
        <f t="shared" si="24"/>
        <v>0</v>
      </c>
      <c r="N353" s="200" t="str">
        <f t="shared" si="26"/>
        <v/>
      </c>
    </row>
    <row r="354" spans="1:14">
      <c r="A354" s="216"/>
      <c r="B354" s="206" t="s">
        <v>2910</v>
      </c>
      <c r="C354" s="207">
        <v>7</v>
      </c>
      <c r="D354" s="198" t="s">
        <v>2910</v>
      </c>
      <c r="E354" s="199">
        <v>0</v>
      </c>
      <c r="F354" s="198" t="s">
        <v>2910</v>
      </c>
      <c r="G354" s="199">
        <v>0</v>
      </c>
      <c r="H354" s="198"/>
      <c r="I354" s="199">
        <v>0</v>
      </c>
      <c r="J354" s="198"/>
      <c r="K354" s="199">
        <f t="shared" si="25"/>
        <v>0</v>
      </c>
      <c r="L354" s="198" t="str">
        <f t="shared" si="27"/>
        <v/>
      </c>
      <c r="M354" s="199">
        <f t="shared" si="24"/>
        <v>0</v>
      </c>
      <c r="N354" s="200" t="str">
        <f t="shared" si="26"/>
        <v/>
      </c>
    </row>
    <row r="355" spans="1:14">
      <c r="A355" s="210" t="s">
        <v>3776</v>
      </c>
      <c r="B355" s="206" t="s">
        <v>2912</v>
      </c>
      <c r="C355" s="207">
        <v>7</v>
      </c>
      <c r="D355" s="198" t="s">
        <v>2910</v>
      </c>
      <c r="E355" s="199" t="s">
        <v>1501</v>
      </c>
      <c r="F355" s="198" t="s">
        <v>2912</v>
      </c>
      <c r="G355" s="199">
        <v>0</v>
      </c>
      <c r="H355" s="198"/>
      <c r="I355" s="199">
        <v>0</v>
      </c>
      <c r="J355" s="198"/>
      <c r="K355" s="199">
        <f t="shared" si="25"/>
        <v>0</v>
      </c>
      <c r="L355" s="198" t="str">
        <f t="shared" si="27"/>
        <v/>
      </c>
      <c r="M355" s="199">
        <f t="shared" si="24"/>
        <v>0</v>
      </c>
      <c r="N355" s="200" t="str">
        <f t="shared" si="26"/>
        <v/>
      </c>
    </row>
    <row r="356" spans="1:14">
      <c r="A356" s="210" t="s">
        <v>3549</v>
      </c>
      <c r="B356" s="211" t="s">
        <v>3138</v>
      </c>
      <c r="C356" s="198">
        <v>7</v>
      </c>
      <c r="D356" s="198" t="s">
        <v>2910</v>
      </c>
      <c r="E356" s="199" t="s">
        <v>1501</v>
      </c>
      <c r="F356" s="198" t="s">
        <v>2912</v>
      </c>
      <c r="G356" s="199" t="s">
        <v>1501</v>
      </c>
      <c r="H356" s="198" t="s">
        <v>3138</v>
      </c>
      <c r="I356" s="199">
        <v>0</v>
      </c>
      <c r="J356" s="198"/>
      <c r="K356" s="199">
        <f t="shared" si="25"/>
        <v>0</v>
      </c>
      <c r="L356" s="198" t="str">
        <f t="shared" si="27"/>
        <v/>
      </c>
      <c r="M356" s="199">
        <f t="shared" si="24"/>
        <v>0</v>
      </c>
      <c r="N356" s="200" t="str">
        <f t="shared" si="26"/>
        <v/>
      </c>
    </row>
    <row r="357" spans="1:14">
      <c r="A357" s="196" t="s">
        <v>3550</v>
      </c>
      <c r="B357" s="197" t="s">
        <v>3139</v>
      </c>
      <c r="C357" s="198">
        <v>7</v>
      </c>
      <c r="D357" s="198" t="s">
        <v>2910</v>
      </c>
      <c r="E357" s="199" t="s">
        <v>1501</v>
      </c>
      <c r="F357" s="198" t="s">
        <v>2912</v>
      </c>
      <c r="G357" s="199" t="s">
        <v>3224</v>
      </c>
      <c r="H357" s="198" t="s">
        <v>3139</v>
      </c>
      <c r="I357" s="199">
        <v>0</v>
      </c>
      <c r="J357" s="198"/>
      <c r="K357" s="199">
        <f t="shared" si="25"/>
        <v>0</v>
      </c>
      <c r="L357" s="198" t="str">
        <f t="shared" si="27"/>
        <v/>
      </c>
      <c r="M357" s="199">
        <f t="shared" si="24"/>
        <v>0</v>
      </c>
      <c r="N357" s="200" t="str">
        <f t="shared" si="26"/>
        <v/>
      </c>
    </row>
    <row r="358" spans="1:14">
      <c r="A358" s="196" t="s">
        <v>3551</v>
      </c>
      <c r="B358" s="197" t="s">
        <v>3140</v>
      </c>
      <c r="C358" s="198">
        <v>7</v>
      </c>
      <c r="D358" s="198" t="s">
        <v>2910</v>
      </c>
      <c r="E358" s="199" t="s">
        <v>1501</v>
      </c>
      <c r="F358" s="198" t="s">
        <v>2912</v>
      </c>
      <c r="G358" s="199" t="s">
        <v>3226</v>
      </c>
      <c r="H358" s="198" t="s">
        <v>3140</v>
      </c>
      <c r="I358" s="199">
        <v>0</v>
      </c>
      <c r="J358" s="198"/>
      <c r="K358" s="199">
        <f t="shared" si="25"/>
        <v>0</v>
      </c>
      <c r="L358" s="198" t="str">
        <f t="shared" si="27"/>
        <v/>
      </c>
      <c r="M358" s="199">
        <f t="shared" si="24"/>
        <v>0</v>
      </c>
      <c r="N358" s="200" t="str">
        <f t="shared" si="26"/>
        <v/>
      </c>
    </row>
    <row r="359" spans="1:14">
      <c r="A359" s="196" t="s">
        <v>3552</v>
      </c>
      <c r="B359" s="197" t="s">
        <v>2917</v>
      </c>
      <c r="C359" s="198">
        <v>7</v>
      </c>
      <c r="D359" s="198" t="s">
        <v>2910</v>
      </c>
      <c r="E359" s="199" t="s">
        <v>1501</v>
      </c>
      <c r="F359" s="198" t="s">
        <v>2912</v>
      </c>
      <c r="G359" s="199" t="s">
        <v>3232</v>
      </c>
      <c r="H359" s="198" t="s">
        <v>2917</v>
      </c>
      <c r="I359" s="199">
        <v>0</v>
      </c>
      <c r="J359" s="198"/>
      <c r="K359" s="199">
        <f t="shared" si="25"/>
        <v>0</v>
      </c>
      <c r="L359" s="198" t="str">
        <f t="shared" si="27"/>
        <v/>
      </c>
      <c r="M359" s="199">
        <f t="shared" si="24"/>
        <v>0</v>
      </c>
      <c r="N359" s="200" t="str">
        <f t="shared" si="26"/>
        <v/>
      </c>
    </row>
    <row r="360" spans="1:14">
      <c r="A360" s="196" t="s">
        <v>3553</v>
      </c>
      <c r="B360" s="197" t="s">
        <v>2914</v>
      </c>
      <c r="C360" s="198">
        <v>7</v>
      </c>
      <c r="D360" s="198" t="s">
        <v>2910</v>
      </c>
      <c r="E360" s="199" t="s">
        <v>1501</v>
      </c>
      <c r="F360" s="198" t="s">
        <v>2912</v>
      </c>
      <c r="G360" s="199" t="s">
        <v>3234</v>
      </c>
      <c r="H360" s="198" t="s">
        <v>2914</v>
      </c>
      <c r="I360" s="199">
        <v>0</v>
      </c>
      <c r="J360" s="198"/>
      <c r="K360" s="199">
        <f t="shared" si="25"/>
        <v>0</v>
      </c>
      <c r="L360" s="198" t="str">
        <f t="shared" si="27"/>
        <v/>
      </c>
      <c r="M360" s="199">
        <f t="shared" si="24"/>
        <v>0</v>
      </c>
      <c r="N360" s="200" t="str">
        <f t="shared" si="26"/>
        <v/>
      </c>
    </row>
    <row r="361" spans="1:14">
      <c r="A361" s="196" t="s">
        <v>3554</v>
      </c>
      <c r="B361" s="197" t="s">
        <v>3141</v>
      </c>
      <c r="C361" s="198">
        <v>7</v>
      </c>
      <c r="D361" s="198" t="s">
        <v>2910</v>
      </c>
      <c r="E361" s="199" t="s">
        <v>1501</v>
      </c>
      <c r="F361" s="198" t="s">
        <v>2912</v>
      </c>
      <c r="G361" s="199" t="s">
        <v>3288</v>
      </c>
      <c r="H361" s="198" t="s">
        <v>3141</v>
      </c>
      <c r="I361" s="199">
        <v>0</v>
      </c>
      <c r="J361" s="198"/>
      <c r="K361" s="199">
        <f t="shared" si="25"/>
        <v>0</v>
      </c>
      <c r="L361" s="198" t="str">
        <f t="shared" si="27"/>
        <v/>
      </c>
      <c r="M361" s="199">
        <f t="shared" si="24"/>
        <v>0</v>
      </c>
      <c r="N361" s="200" t="str">
        <f t="shared" si="26"/>
        <v/>
      </c>
    </row>
    <row r="362" spans="1:14">
      <c r="A362" s="196" t="s">
        <v>3555</v>
      </c>
      <c r="B362" s="197" t="s">
        <v>3142</v>
      </c>
      <c r="C362" s="198">
        <v>7</v>
      </c>
      <c r="D362" s="198" t="s">
        <v>2910</v>
      </c>
      <c r="E362" s="199" t="s">
        <v>3224</v>
      </c>
      <c r="F362" s="198" t="s">
        <v>3142</v>
      </c>
      <c r="G362" s="199">
        <v>0</v>
      </c>
      <c r="H362" s="198"/>
      <c r="I362" s="199">
        <v>0</v>
      </c>
      <c r="J362" s="198"/>
      <c r="K362" s="199">
        <f t="shared" si="25"/>
        <v>0</v>
      </c>
      <c r="L362" s="198" t="str">
        <f t="shared" si="27"/>
        <v/>
      </c>
      <c r="M362" s="199">
        <f t="shared" si="24"/>
        <v>0</v>
      </c>
      <c r="N362" s="200" t="str">
        <f t="shared" si="26"/>
        <v/>
      </c>
    </row>
    <row r="363" spans="1:14">
      <c r="A363" s="196" t="s">
        <v>3556</v>
      </c>
      <c r="B363" s="197" t="s">
        <v>3143</v>
      </c>
      <c r="C363" s="198">
        <v>7</v>
      </c>
      <c r="D363" s="198" t="s">
        <v>2910</v>
      </c>
      <c r="E363" s="199" t="s">
        <v>3224</v>
      </c>
      <c r="F363" s="198" t="s">
        <v>3142</v>
      </c>
      <c r="G363" s="199" t="s">
        <v>1501</v>
      </c>
      <c r="H363" s="198" t="s">
        <v>3143</v>
      </c>
      <c r="I363" s="199">
        <v>0</v>
      </c>
      <c r="J363" s="198"/>
      <c r="K363" s="199">
        <f t="shared" si="25"/>
        <v>0</v>
      </c>
      <c r="L363" s="198" t="str">
        <f t="shared" si="27"/>
        <v/>
      </c>
      <c r="M363" s="199">
        <f t="shared" si="24"/>
        <v>0</v>
      </c>
      <c r="N363" s="200" t="str">
        <f t="shared" si="26"/>
        <v/>
      </c>
    </row>
    <row r="364" spans="1:14">
      <c r="A364" s="196" t="s">
        <v>3557</v>
      </c>
      <c r="B364" s="197" t="s">
        <v>3144</v>
      </c>
      <c r="C364" s="198">
        <v>7</v>
      </c>
      <c r="D364" s="198" t="s">
        <v>2910</v>
      </c>
      <c r="E364" s="199" t="s">
        <v>3224</v>
      </c>
      <c r="F364" s="198" t="s">
        <v>3142</v>
      </c>
      <c r="G364" s="199" t="s">
        <v>3224</v>
      </c>
      <c r="H364" s="198" t="s">
        <v>3144</v>
      </c>
      <c r="I364" s="199">
        <v>0</v>
      </c>
      <c r="J364" s="198"/>
      <c r="K364" s="199">
        <f t="shared" si="25"/>
        <v>0</v>
      </c>
      <c r="L364" s="198" t="str">
        <f t="shared" si="27"/>
        <v/>
      </c>
      <c r="M364" s="199">
        <f t="shared" si="24"/>
        <v>0</v>
      </c>
      <c r="N364" s="200" t="str">
        <f t="shared" si="26"/>
        <v/>
      </c>
    </row>
    <row r="365" spans="1:14">
      <c r="A365" s="196" t="s">
        <v>3558</v>
      </c>
      <c r="B365" s="197" t="s">
        <v>3145</v>
      </c>
      <c r="C365" s="198">
        <v>7</v>
      </c>
      <c r="D365" s="198" t="s">
        <v>2910</v>
      </c>
      <c r="E365" s="199" t="s">
        <v>3224</v>
      </c>
      <c r="F365" s="198" t="s">
        <v>3142</v>
      </c>
      <c r="G365" s="199" t="s">
        <v>3226</v>
      </c>
      <c r="H365" s="198" t="s">
        <v>3145</v>
      </c>
      <c r="I365" s="199">
        <v>0</v>
      </c>
      <c r="J365" s="198"/>
      <c r="K365" s="199">
        <f t="shared" si="25"/>
        <v>0</v>
      </c>
      <c r="L365" s="198" t="str">
        <f t="shared" si="27"/>
        <v/>
      </c>
      <c r="M365" s="199">
        <f t="shared" si="24"/>
        <v>0</v>
      </c>
      <c r="N365" s="200" t="str">
        <f t="shared" si="26"/>
        <v/>
      </c>
    </row>
    <row r="366" spans="1:14">
      <c r="A366" s="196" t="s">
        <v>3559</v>
      </c>
      <c r="B366" s="197" t="s">
        <v>3146</v>
      </c>
      <c r="C366" s="198">
        <v>7</v>
      </c>
      <c r="D366" s="198" t="s">
        <v>2910</v>
      </c>
      <c r="E366" s="199" t="s">
        <v>3224</v>
      </c>
      <c r="F366" s="198" t="s">
        <v>3142</v>
      </c>
      <c r="G366" s="199" t="s">
        <v>3232</v>
      </c>
      <c r="H366" s="198" t="s">
        <v>3146</v>
      </c>
      <c r="I366" s="199">
        <v>0</v>
      </c>
      <c r="J366" s="198"/>
      <c r="K366" s="199">
        <f t="shared" si="25"/>
        <v>0</v>
      </c>
      <c r="L366" s="198" t="str">
        <f t="shared" si="27"/>
        <v/>
      </c>
      <c r="M366" s="199">
        <f t="shared" si="24"/>
        <v>0</v>
      </c>
      <c r="N366" s="200" t="str">
        <f t="shared" si="26"/>
        <v/>
      </c>
    </row>
    <row r="367" spans="1:14">
      <c r="A367" s="196" t="s">
        <v>3560</v>
      </c>
      <c r="B367" s="197" t="s">
        <v>3147</v>
      </c>
      <c r="C367" s="198">
        <v>7</v>
      </c>
      <c r="D367" s="198" t="s">
        <v>2910</v>
      </c>
      <c r="E367" s="199" t="s">
        <v>3224</v>
      </c>
      <c r="F367" s="198" t="s">
        <v>3142</v>
      </c>
      <c r="G367" s="199" t="s">
        <v>3234</v>
      </c>
      <c r="H367" s="198" t="s">
        <v>3147</v>
      </c>
      <c r="I367" s="199">
        <v>0</v>
      </c>
      <c r="J367" s="198"/>
      <c r="K367" s="199">
        <f t="shared" si="25"/>
        <v>0</v>
      </c>
      <c r="L367" s="198" t="str">
        <f t="shared" si="27"/>
        <v/>
      </c>
      <c r="M367" s="199">
        <f t="shared" si="24"/>
        <v>0</v>
      </c>
      <c r="N367" s="200" t="str">
        <f t="shared" si="26"/>
        <v/>
      </c>
    </row>
    <row r="368" spans="1:14">
      <c r="A368" s="208" t="s">
        <v>3561</v>
      </c>
      <c r="B368" s="209" t="s">
        <v>3148</v>
      </c>
      <c r="C368" s="198">
        <v>7</v>
      </c>
      <c r="D368" s="198" t="s">
        <v>2910</v>
      </c>
      <c r="E368" s="199" t="s">
        <v>3224</v>
      </c>
      <c r="F368" s="198" t="s">
        <v>3142</v>
      </c>
      <c r="G368" s="199" t="s">
        <v>3288</v>
      </c>
      <c r="H368" s="198" t="s">
        <v>3148</v>
      </c>
      <c r="I368" s="199">
        <v>0</v>
      </c>
      <c r="J368" s="198"/>
      <c r="K368" s="199">
        <f t="shared" si="25"/>
        <v>0</v>
      </c>
      <c r="L368" s="198" t="str">
        <f t="shared" si="27"/>
        <v/>
      </c>
      <c r="M368" s="199">
        <f t="shared" si="24"/>
        <v>0</v>
      </c>
      <c r="N368" s="200" t="str">
        <f t="shared" si="26"/>
        <v/>
      </c>
    </row>
    <row r="369" spans="1:14">
      <c r="A369" s="216"/>
      <c r="B369" s="206" t="s">
        <v>3149</v>
      </c>
      <c r="C369" s="207">
        <v>7</v>
      </c>
      <c r="D369" s="198" t="s">
        <v>2910</v>
      </c>
      <c r="E369" s="199" t="s">
        <v>3226</v>
      </c>
      <c r="F369" s="198" t="s">
        <v>3149</v>
      </c>
      <c r="G369" s="199">
        <v>0</v>
      </c>
      <c r="H369" s="198"/>
      <c r="I369" s="199">
        <v>0</v>
      </c>
      <c r="J369" s="198"/>
      <c r="K369" s="199">
        <f t="shared" si="25"/>
        <v>0</v>
      </c>
      <c r="L369" s="198" t="str">
        <f t="shared" si="27"/>
        <v/>
      </c>
      <c r="M369" s="199">
        <f t="shared" si="24"/>
        <v>0</v>
      </c>
      <c r="N369" s="200" t="str">
        <f t="shared" si="26"/>
        <v/>
      </c>
    </row>
    <row r="370" spans="1:14">
      <c r="A370" s="210" t="s">
        <v>3562</v>
      </c>
      <c r="B370" s="211" t="s">
        <v>3150</v>
      </c>
      <c r="C370" s="198">
        <v>7</v>
      </c>
      <c r="D370" s="198" t="s">
        <v>2910</v>
      </c>
      <c r="E370" s="199" t="s">
        <v>3226</v>
      </c>
      <c r="F370" s="198" t="s">
        <v>3149</v>
      </c>
      <c r="G370" s="199" t="s">
        <v>1501</v>
      </c>
      <c r="H370" s="198" t="s">
        <v>3150</v>
      </c>
      <c r="I370" s="199">
        <v>0</v>
      </c>
      <c r="J370" s="198"/>
      <c r="K370" s="199">
        <f t="shared" si="25"/>
        <v>0</v>
      </c>
      <c r="L370" s="198" t="str">
        <f t="shared" si="27"/>
        <v/>
      </c>
      <c r="M370" s="199">
        <f t="shared" si="24"/>
        <v>0</v>
      </c>
      <c r="N370" s="200" t="str">
        <f t="shared" si="26"/>
        <v/>
      </c>
    </row>
    <row r="371" spans="1:14">
      <c r="A371" s="196" t="s">
        <v>3563</v>
      </c>
      <c r="B371" s="197" t="s">
        <v>3151</v>
      </c>
      <c r="C371" s="198">
        <v>7</v>
      </c>
      <c r="D371" s="198" t="s">
        <v>2910</v>
      </c>
      <c r="E371" s="199" t="s">
        <v>3226</v>
      </c>
      <c r="F371" s="198" t="s">
        <v>3149</v>
      </c>
      <c r="G371" s="199" t="s">
        <v>3224</v>
      </c>
      <c r="H371" s="198" t="s">
        <v>3151</v>
      </c>
      <c r="I371" s="199">
        <v>0</v>
      </c>
      <c r="J371" s="198"/>
      <c r="K371" s="199">
        <f t="shared" si="25"/>
        <v>0</v>
      </c>
      <c r="L371" s="198" t="str">
        <f t="shared" si="27"/>
        <v/>
      </c>
      <c r="M371" s="199">
        <f t="shared" si="24"/>
        <v>0</v>
      </c>
      <c r="N371" s="200" t="str">
        <f t="shared" si="26"/>
        <v/>
      </c>
    </row>
    <row r="372" spans="1:14">
      <c r="A372" s="196" t="s">
        <v>3564</v>
      </c>
      <c r="B372" s="197" t="s">
        <v>3152</v>
      </c>
      <c r="C372" s="198">
        <v>7</v>
      </c>
      <c r="D372" s="198" t="s">
        <v>2910</v>
      </c>
      <c r="E372" s="199" t="s">
        <v>3226</v>
      </c>
      <c r="F372" s="198" t="s">
        <v>3149</v>
      </c>
      <c r="G372" s="199" t="s">
        <v>3224</v>
      </c>
      <c r="H372" s="198" t="s">
        <v>3151</v>
      </c>
      <c r="I372" s="199" t="s">
        <v>1501</v>
      </c>
      <c r="J372" s="198" t="s">
        <v>3152</v>
      </c>
      <c r="K372" s="199">
        <f t="shared" si="25"/>
        <v>0</v>
      </c>
      <c r="L372" s="198" t="str">
        <f t="shared" si="27"/>
        <v/>
      </c>
      <c r="M372" s="199">
        <f t="shared" ref="M372:M435" si="28">IF(MID(C372,5,1)="",0,(MID(E372,5,1)))</f>
        <v>0</v>
      </c>
      <c r="N372" s="200" t="str">
        <f t="shared" si="26"/>
        <v/>
      </c>
    </row>
    <row r="373" spans="1:14">
      <c r="A373" s="196" t="s">
        <v>3565</v>
      </c>
      <c r="B373" s="197" t="s">
        <v>3153</v>
      </c>
      <c r="C373" s="198">
        <v>7</v>
      </c>
      <c r="D373" s="198" t="s">
        <v>2910</v>
      </c>
      <c r="E373" s="199" t="s">
        <v>3226</v>
      </c>
      <c r="F373" s="198" t="s">
        <v>3149</v>
      </c>
      <c r="G373" s="199" t="s">
        <v>3224</v>
      </c>
      <c r="H373" s="198" t="s">
        <v>3151</v>
      </c>
      <c r="I373" s="199" t="s">
        <v>3224</v>
      </c>
      <c r="J373" s="198" t="s">
        <v>3153</v>
      </c>
      <c r="K373" s="199">
        <f t="shared" si="25"/>
        <v>0</v>
      </c>
      <c r="L373" s="198" t="str">
        <f t="shared" si="27"/>
        <v/>
      </c>
      <c r="M373" s="199">
        <f t="shared" si="28"/>
        <v>0</v>
      </c>
      <c r="N373" s="200" t="str">
        <f t="shared" si="26"/>
        <v/>
      </c>
    </row>
    <row r="374" spans="1:14">
      <c r="A374" s="196" t="s">
        <v>3566</v>
      </c>
      <c r="B374" s="197" t="s">
        <v>3154</v>
      </c>
      <c r="C374" s="198">
        <v>7</v>
      </c>
      <c r="D374" s="198" t="s">
        <v>2910</v>
      </c>
      <c r="E374" s="199" t="s">
        <v>3226</v>
      </c>
      <c r="F374" s="198" t="s">
        <v>3149</v>
      </c>
      <c r="G374" s="199" t="s">
        <v>3224</v>
      </c>
      <c r="H374" s="198" t="s">
        <v>3151</v>
      </c>
      <c r="I374" s="199" t="s">
        <v>3226</v>
      </c>
      <c r="J374" s="198" t="s">
        <v>3154</v>
      </c>
      <c r="K374" s="199">
        <f t="shared" si="25"/>
        <v>0</v>
      </c>
      <c r="L374" s="198" t="str">
        <f t="shared" si="27"/>
        <v/>
      </c>
      <c r="M374" s="199">
        <f t="shared" si="28"/>
        <v>0</v>
      </c>
      <c r="N374" s="200" t="str">
        <f t="shared" si="26"/>
        <v/>
      </c>
    </row>
    <row r="375" spans="1:14">
      <c r="A375" s="208" t="s">
        <v>3567</v>
      </c>
      <c r="B375" s="209" t="s">
        <v>728</v>
      </c>
      <c r="C375" s="198">
        <v>7</v>
      </c>
      <c r="D375" s="198" t="s">
        <v>2910</v>
      </c>
      <c r="E375" s="199" t="s">
        <v>3226</v>
      </c>
      <c r="F375" s="198" t="s">
        <v>3149</v>
      </c>
      <c r="G375" s="199" t="s">
        <v>3224</v>
      </c>
      <c r="H375" s="198" t="s">
        <v>3151</v>
      </c>
      <c r="I375" s="199" t="s">
        <v>3228</v>
      </c>
      <c r="J375" s="198" t="s">
        <v>728</v>
      </c>
      <c r="K375" s="199">
        <f t="shared" si="25"/>
        <v>0</v>
      </c>
      <c r="L375" s="198" t="str">
        <f t="shared" si="27"/>
        <v/>
      </c>
      <c r="M375" s="199">
        <f t="shared" si="28"/>
        <v>0</v>
      </c>
      <c r="N375" s="200" t="str">
        <f t="shared" si="26"/>
        <v/>
      </c>
    </row>
    <row r="376" spans="1:14">
      <c r="A376" s="216"/>
      <c r="B376" s="206" t="s">
        <v>3155</v>
      </c>
      <c r="C376" s="207">
        <v>7</v>
      </c>
      <c r="D376" s="198" t="s">
        <v>2910</v>
      </c>
      <c r="E376" s="199" t="s">
        <v>3226</v>
      </c>
      <c r="F376" s="198" t="s">
        <v>3149</v>
      </c>
      <c r="G376" s="199" t="s">
        <v>3226</v>
      </c>
      <c r="H376" s="198" t="s">
        <v>3155</v>
      </c>
      <c r="I376" s="199">
        <v>0</v>
      </c>
      <c r="J376" s="198"/>
      <c r="K376" s="199">
        <f t="shared" si="25"/>
        <v>0</v>
      </c>
      <c r="L376" s="198" t="str">
        <f t="shared" si="27"/>
        <v/>
      </c>
      <c r="M376" s="199">
        <f t="shared" si="28"/>
        <v>0</v>
      </c>
      <c r="N376" s="200" t="str">
        <f t="shared" si="26"/>
        <v/>
      </c>
    </row>
    <row r="377" spans="1:14">
      <c r="A377" s="210" t="s">
        <v>3568</v>
      </c>
      <c r="B377" s="211" t="s">
        <v>3152</v>
      </c>
      <c r="C377" s="198">
        <v>7</v>
      </c>
      <c r="D377" s="198" t="s">
        <v>2910</v>
      </c>
      <c r="E377" s="199" t="s">
        <v>3226</v>
      </c>
      <c r="F377" s="198" t="s">
        <v>3149</v>
      </c>
      <c r="G377" s="199" t="s">
        <v>3226</v>
      </c>
      <c r="H377" s="198" t="s">
        <v>3155</v>
      </c>
      <c r="I377" s="199" t="s">
        <v>1501</v>
      </c>
      <c r="J377" s="198" t="s">
        <v>3152</v>
      </c>
      <c r="K377" s="199">
        <f t="shared" si="25"/>
        <v>0</v>
      </c>
      <c r="L377" s="198" t="str">
        <f t="shared" si="27"/>
        <v/>
      </c>
      <c r="M377" s="199">
        <f t="shared" si="28"/>
        <v>0</v>
      </c>
      <c r="N377" s="200" t="str">
        <f t="shared" si="26"/>
        <v/>
      </c>
    </row>
    <row r="378" spans="1:14">
      <c r="A378" s="196" t="s">
        <v>3569</v>
      </c>
      <c r="B378" s="197" t="s">
        <v>3153</v>
      </c>
      <c r="C378" s="198">
        <v>7</v>
      </c>
      <c r="D378" s="198" t="s">
        <v>2910</v>
      </c>
      <c r="E378" s="199" t="s">
        <v>3226</v>
      </c>
      <c r="F378" s="198" t="s">
        <v>3149</v>
      </c>
      <c r="G378" s="199" t="s">
        <v>3226</v>
      </c>
      <c r="H378" s="198" t="s">
        <v>3155</v>
      </c>
      <c r="I378" s="199" t="s">
        <v>3224</v>
      </c>
      <c r="J378" s="198" t="s">
        <v>3153</v>
      </c>
      <c r="K378" s="199">
        <f t="shared" si="25"/>
        <v>0</v>
      </c>
      <c r="L378" s="198" t="str">
        <f t="shared" si="27"/>
        <v/>
      </c>
      <c r="M378" s="199">
        <f t="shared" si="28"/>
        <v>0</v>
      </c>
      <c r="N378" s="200" t="str">
        <f t="shared" si="26"/>
        <v/>
      </c>
    </row>
    <row r="379" spans="1:14">
      <c r="A379" s="196" t="s">
        <v>3570</v>
      </c>
      <c r="B379" s="197" t="s">
        <v>3154</v>
      </c>
      <c r="C379" s="198">
        <v>7</v>
      </c>
      <c r="D379" s="198" t="s">
        <v>2910</v>
      </c>
      <c r="E379" s="199" t="s">
        <v>3226</v>
      </c>
      <c r="F379" s="198" t="s">
        <v>3149</v>
      </c>
      <c r="G379" s="199" t="s">
        <v>3226</v>
      </c>
      <c r="H379" s="198" t="s">
        <v>3155</v>
      </c>
      <c r="I379" s="199" t="s">
        <v>3226</v>
      </c>
      <c r="J379" s="198" t="s">
        <v>3154</v>
      </c>
      <c r="K379" s="199">
        <f t="shared" si="25"/>
        <v>0</v>
      </c>
      <c r="L379" s="198" t="str">
        <f t="shared" si="27"/>
        <v/>
      </c>
      <c r="M379" s="199">
        <f t="shared" si="28"/>
        <v>0</v>
      </c>
      <c r="N379" s="200" t="str">
        <f t="shared" si="26"/>
        <v/>
      </c>
    </row>
    <row r="380" spans="1:14">
      <c r="A380" s="208" t="s">
        <v>3571</v>
      </c>
      <c r="B380" s="209" t="s">
        <v>640</v>
      </c>
      <c r="C380" s="198">
        <v>7</v>
      </c>
      <c r="D380" s="198" t="s">
        <v>2910</v>
      </c>
      <c r="E380" s="199" t="s">
        <v>3226</v>
      </c>
      <c r="F380" s="198" t="s">
        <v>3149</v>
      </c>
      <c r="G380" s="199" t="s">
        <v>3226</v>
      </c>
      <c r="H380" s="198" t="s">
        <v>3155</v>
      </c>
      <c r="I380" s="199" t="s">
        <v>3228</v>
      </c>
      <c r="J380" s="198" t="s">
        <v>640</v>
      </c>
      <c r="K380" s="199">
        <f t="shared" si="25"/>
        <v>0</v>
      </c>
      <c r="L380" s="198" t="str">
        <f t="shared" si="27"/>
        <v/>
      </c>
      <c r="M380" s="199">
        <f t="shared" si="28"/>
        <v>0</v>
      </c>
      <c r="N380" s="200" t="str">
        <f t="shared" si="26"/>
        <v/>
      </c>
    </row>
    <row r="381" spans="1:14">
      <c r="A381" s="216"/>
      <c r="B381" s="206" t="s">
        <v>3156</v>
      </c>
      <c r="C381" s="207">
        <v>7</v>
      </c>
      <c r="D381" s="198" t="s">
        <v>2910</v>
      </c>
      <c r="E381" s="199" t="s">
        <v>3226</v>
      </c>
      <c r="F381" s="198" t="s">
        <v>3149</v>
      </c>
      <c r="G381" s="199" t="s">
        <v>3228</v>
      </c>
      <c r="H381" s="198" t="s">
        <v>3156</v>
      </c>
      <c r="I381" s="199">
        <v>0</v>
      </c>
      <c r="J381" s="198"/>
      <c r="K381" s="199">
        <f t="shared" si="25"/>
        <v>0</v>
      </c>
      <c r="L381" s="198" t="str">
        <f t="shared" si="27"/>
        <v/>
      </c>
      <c r="M381" s="199">
        <f t="shared" si="28"/>
        <v>0</v>
      </c>
      <c r="N381" s="200" t="str">
        <f t="shared" si="26"/>
        <v/>
      </c>
    </row>
    <row r="382" spans="1:14">
      <c r="A382" s="210" t="s">
        <v>3572</v>
      </c>
      <c r="B382" s="211" t="s">
        <v>3152</v>
      </c>
      <c r="C382" s="198">
        <v>7</v>
      </c>
      <c r="D382" s="198" t="s">
        <v>2910</v>
      </c>
      <c r="E382" s="199" t="s">
        <v>3226</v>
      </c>
      <c r="F382" s="198" t="s">
        <v>3149</v>
      </c>
      <c r="G382" s="199" t="s">
        <v>3228</v>
      </c>
      <c r="H382" s="198" t="s">
        <v>3156</v>
      </c>
      <c r="I382" s="199" t="s">
        <v>1501</v>
      </c>
      <c r="J382" s="198" t="s">
        <v>3152</v>
      </c>
      <c r="K382" s="199">
        <f t="shared" si="25"/>
        <v>0</v>
      </c>
      <c r="L382" s="198" t="str">
        <f t="shared" si="27"/>
        <v/>
      </c>
      <c r="M382" s="199">
        <f t="shared" si="28"/>
        <v>0</v>
      </c>
      <c r="N382" s="200" t="str">
        <f t="shared" si="26"/>
        <v/>
      </c>
    </row>
    <row r="383" spans="1:14">
      <c r="A383" s="196" t="s">
        <v>3573</v>
      </c>
      <c r="B383" s="197" t="s">
        <v>3153</v>
      </c>
      <c r="C383" s="198">
        <v>7</v>
      </c>
      <c r="D383" s="198" t="s">
        <v>2910</v>
      </c>
      <c r="E383" s="199" t="s">
        <v>3226</v>
      </c>
      <c r="F383" s="198" t="s">
        <v>3149</v>
      </c>
      <c r="G383" s="199" t="s">
        <v>3228</v>
      </c>
      <c r="H383" s="198" t="s">
        <v>3156</v>
      </c>
      <c r="I383" s="199" t="s">
        <v>3224</v>
      </c>
      <c r="J383" s="198" t="s">
        <v>3153</v>
      </c>
      <c r="K383" s="199">
        <f t="shared" si="25"/>
        <v>0</v>
      </c>
      <c r="L383" s="198" t="str">
        <f t="shared" si="27"/>
        <v/>
      </c>
      <c r="M383" s="199">
        <f t="shared" si="28"/>
        <v>0</v>
      </c>
      <c r="N383" s="200" t="str">
        <f t="shared" si="26"/>
        <v/>
      </c>
    </row>
    <row r="384" spans="1:14">
      <c r="A384" s="196" t="s">
        <v>3574</v>
      </c>
      <c r="B384" s="197" t="s">
        <v>3154</v>
      </c>
      <c r="C384" s="198">
        <v>7</v>
      </c>
      <c r="D384" s="198" t="s">
        <v>2910</v>
      </c>
      <c r="E384" s="199" t="s">
        <v>3226</v>
      </c>
      <c r="F384" s="198" t="s">
        <v>3149</v>
      </c>
      <c r="G384" s="199" t="s">
        <v>3228</v>
      </c>
      <c r="H384" s="198" t="s">
        <v>3156</v>
      </c>
      <c r="I384" s="199" t="s">
        <v>3226</v>
      </c>
      <c r="J384" s="198" t="s">
        <v>3154</v>
      </c>
      <c r="K384" s="199">
        <f t="shared" si="25"/>
        <v>0</v>
      </c>
      <c r="L384" s="198" t="str">
        <f t="shared" si="27"/>
        <v/>
      </c>
      <c r="M384" s="199">
        <f t="shared" si="28"/>
        <v>0</v>
      </c>
      <c r="N384" s="200" t="str">
        <f t="shared" si="26"/>
        <v/>
      </c>
    </row>
    <row r="385" spans="1:14">
      <c r="A385" s="196" t="s">
        <v>3575</v>
      </c>
      <c r="B385" s="197" t="s">
        <v>3111</v>
      </c>
      <c r="C385" s="198">
        <v>7</v>
      </c>
      <c r="D385" s="198" t="s">
        <v>2910</v>
      </c>
      <c r="E385" s="199" t="s">
        <v>3226</v>
      </c>
      <c r="F385" s="198" t="s">
        <v>3149</v>
      </c>
      <c r="G385" s="199" t="s">
        <v>3228</v>
      </c>
      <c r="H385" s="198" t="s">
        <v>3156</v>
      </c>
      <c r="I385" s="199" t="s">
        <v>3228</v>
      </c>
      <c r="J385" s="198" t="s">
        <v>3111</v>
      </c>
      <c r="K385" s="199">
        <f t="shared" si="25"/>
        <v>0</v>
      </c>
      <c r="L385" s="198" t="str">
        <f t="shared" si="27"/>
        <v/>
      </c>
      <c r="M385" s="199">
        <f t="shared" si="28"/>
        <v>0</v>
      </c>
      <c r="N385" s="200" t="str">
        <f t="shared" si="26"/>
        <v/>
      </c>
    </row>
    <row r="386" spans="1:14">
      <c r="A386" s="196" t="s">
        <v>3576</v>
      </c>
      <c r="B386" s="197" t="s">
        <v>3157</v>
      </c>
      <c r="C386" s="198">
        <v>7</v>
      </c>
      <c r="D386" s="198" t="s">
        <v>2910</v>
      </c>
      <c r="E386" s="199" t="s">
        <v>3226</v>
      </c>
      <c r="F386" s="198" t="s">
        <v>3149</v>
      </c>
      <c r="G386" s="199" t="s">
        <v>3232</v>
      </c>
      <c r="H386" s="198" t="s">
        <v>3157</v>
      </c>
      <c r="I386" s="199">
        <v>0</v>
      </c>
      <c r="J386" s="198"/>
      <c r="K386" s="199">
        <f t="shared" ref="K386:K449" si="29">IF(MID(C386,4,1)="",0,(MID(C386,4,1)))</f>
        <v>0</v>
      </c>
      <c r="L386" s="198" t="str">
        <f t="shared" si="27"/>
        <v/>
      </c>
      <c r="M386" s="199">
        <f t="shared" si="28"/>
        <v>0</v>
      </c>
      <c r="N386" s="200" t="str">
        <f t="shared" ref="N386:N449" si="30">+IF(M386=0,"",IF(M385=M386,N385,MID($D386,1,50)))</f>
        <v/>
      </c>
    </row>
    <row r="387" spans="1:14">
      <c r="A387" s="196" t="s">
        <v>3577</v>
      </c>
      <c r="B387" s="197" t="s">
        <v>3158</v>
      </c>
      <c r="C387" s="198">
        <v>7</v>
      </c>
      <c r="D387" s="198" t="s">
        <v>2910</v>
      </c>
      <c r="E387" s="199" t="s">
        <v>3226</v>
      </c>
      <c r="F387" s="198" t="s">
        <v>3149</v>
      </c>
      <c r="G387" s="199" t="s">
        <v>3234</v>
      </c>
      <c r="H387" s="198" t="s">
        <v>3158</v>
      </c>
      <c r="I387" s="199">
        <v>0</v>
      </c>
      <c r="J387" s="198"/>
      <c r="K387" s="199">
        <f t="shared" si="29"/>
        <v>0</v>
      </c>
      <c r="L387" s="198" t="str">
        <f t="shared" si="27"/>
        <v/>
      </c>
      <c r="M387" s="199">
        <f t="shared" si="28"/>
        <v>0</v>
      </c>
      <c r="N387" s="200" t="str">
        <f t="shared" si="30"/>
        <v/>
      </c>
    </row>
    <row r="388" spans="1:14">
      <c r="A388" s="196" t="s">
        <v>3578</v>
      </c>
      <c r="B388" s="197" t="s">
        <v>3159</v>
      </c>
      <c r="C388" s="198">
        <v>7</v>
      </c>
      <c r="D388" s="198" t="s">
        <v>2910</v>
      </c>
      <c r="E388" s="199" t="s">
        <v>3226</v>
      </c>
      <c r="F388" s="198" t="s">
        <v>3149</v>
      </c>
      <c r="G388" s="199" t="s">
        <v>3288</v>
      </c>
      <c r="H388" s="198" t="s">
        <v>3159</v>
      </c>
      <c r="I388" s="199">
        <v>0</v>
      </c>
      <c r="J388" s="198"/>
      <c r="K388" s="199">
        <f t="shared" si="29"/>
        <v>0</v>
      </c>
      <c r="L388" s="198" t="str">
        <f t="shared" si="27"/>
        <v/>
      </c>
      <c r="M388" s="199">
        <f t="shared" si="28"/>
        <v>0</v>
      </c>
      <c r="N388" s="200" t="str">
        <f t="shared" si="30"/>
        <v/>
      </c>
    </row>
    <row r="389" spans="1:14">
      <c r="A389" s="208" t="s">
        <v>3579</v>
      </c>
      <c r="B389" s="209" t="s">
        <v>3160</v>
      </c>
      <c r="C389" s="198">
        <v>7</v>
      </c>
      <c r="D389" s="198" t="s">
        <v>2910</v>
      </c>
      <c r="E389" s="199" t="s">
        <v>3226</v>
      </c>
      <c r="F389" s="198" t="s">
        <v>3149</v>
      </c>
      <c r="G389" s="199" t="s">
        <v>3248</v>
      </c>
      <c r="H389" s="198" t="s">
        <v>3160</v>
      </c>
      <c r="I389" s="199">
        <v>0</v>
      </c>
      <c r="J389" s="198"/>
      <c r="K389" s="199">
        <f t="shared" si="29"/>
        <v>0</v>
      </c>
      <c r="L389" s="198" t="str">
        <f t="shared" si="27"/>
        <v/>
      </c>
      <c r="M389" s="199">
        <f t="shared" si="28"/>
        <v>0</v>
      </c>
      <c r="N389" s="200" t="str">
        <f t="shared" si="30"/>
        <v/>
      </c>
    </row>
    <row r="390" spans="1:14">
      <c r="A390" s="216"/>
      <c r="B390" s="206" t="s">
        <v>3161</v>
      </c>
      <c r="C390" s="207">
        <v>7</v>
      </c>
      <c r="D390" s="198" t="s">
        <v>2910</v>
      </c>
      <c r="E390" s="199" t="s">
        <v>3228</v>
      </c>
      <c r="F390" s="198" t="s">
        <v>3161</v>
      </c>
      <c r="G390" s="199">
        <v>0</v>
      </c>
      <c r="H390" s="198"/>
      <c r="I390" s="199">
        <v>0</v>
      </c>
      <c r="J390" s="198"/>
      <c r="K390" s="199">
        <f t="shared" si="29"/>
        <v>0</v>
      </c>
      <c r="L390" s="198" t="str">
        <f t="shared" si="27"/>
        <v/>
      </c>
      <c r="M390" s="199">
        <f t="shared" si="28"/>
        <v>0</v>
      </c>
      <c r="N390" s="200" t="str">
        <f t="shared" si="30"/>
        <v/>
      </c>
    </row>
    <row r="391" spans="1:14">
      <c r="A391" s="212" t="s">
        <v>3580</v>
      </c>
      <c r="B391" s="213" t="s">
        <v>3162</v>
      </c>
      <c r="C391" s="198">
        <v>7</v>
      </c>
      <c r="D391" s="198" t="s">
        <v>2910</v>
      </c>
      <c r="E391" s="199" t="s">
        <v>3228</v>
      </c>
      <c r="F391" s="198" t="s">
        <v>3161</v>
      </c>
      <c r="G391" s="199" t="s">
        <v>1501</v>
      </c>
      <c r="H391" s="198" t="s">
        <v>3162</v>
      </c>
      <c r="I391" s="199">
        <v>0</v>
      </c>
      <c r="J391" s="198"/>
      <c r="K391" s="199">
        <f t="shared" si="29"/>
        <v>0</v>
      </c>
      <c r="L391" s="198" t="str">
        <f t="shared" si="27"/>
        <v/>
      </c>
      <c r="M391" s="199">
        <f t="shared" si="28"/>
        <v>0</v>
      </c>
      <c r="N391" s="200" t="str">
        <f t="shared" si="30"/>
        <v/>
      </c>
    </row>
    <row r="392" spans="1:14">
      <c r="A392" s="216"/>
      <c r="B392" s="206" t="s">
        <v>3163</v>
      </c>
      <c r="C392" s="207">
        <v>7</v>
      </c>
      <c r="D392" s="198" t="s">
        <v>2910</v>
      </c>
      <c r="E392" s="199" t="s">
        <v>3228</v>
      </c>
      <c r="F392" s="198" t="s">
        <v>3161</v>
      </c>
      <c r="G392" s="199" t="s">
        <v>3224</v>
      </c>
      <c r="H392" s="198" t="s">
        <v>3163</v>
      </c>
      <c r="I392" s="199">
        <v>0</v>
      </c>
      <c r="J392" s="198"/>
      <c r="K392" s="199">
        <f t="shared" si="29"/>
        <v>0</v>
      </c>
      <c r="L392" s="198" t="str">
        <f t="shared" si="27"/>
        <v/>
      </c>
      <c r="M392" s="199">
        <f t="shared" si="28"/>
        <v>0</v>
      </c>
      <c r="N392" s="200" t="str">
        <f t="shared" si="30"/>
        <v/>
      </c>
    </row>
    <row r="393" spans="1:14">
      <c r="A393" s="210" t="s">
        <v>3581</v>
      </c>
      <c r="B393" s="211" t="s">
        <v>3152</v>
      </c>
      <c r="C393" s="198">
        <v>7</v>
      </c>
      <c r="D393" s="198" t="s">
        <v>2910</v>
      </c>
      <c r="E393" s="199" t="s">
        <v>3228</v>
      </c>
      <c r="F393" s="198" t="s">
        <v>3161</v>
      </c>
      <c r="G393" s="199" t="s">
        <v>3224</v>
      </c>
      <c r="H393" s="198" t="s">
        <v>3163</v>
      </c>
      <c r="I393" s="199" t="s">
        <v>1501</v>
      </c>
      <c r="J393" s="198" t="s">
        <v>3152</v>
      </c>
      <c r="K393" s="199">
        <f t="shared" si="29"/>
        <v>0</v>
      </c>
      <c r="L393" s="198" t="str">
        <f t="shared" si="27"/>
        <v/>
      </c>
      <c r="M393" s="199">
        <f t="shared" si="28"/>
        <v>0</v>
      </c>
      <c r="N393" s="200" t="str">
        <f t="shared" si="30"/>
        <v/>
      </c>
    </row>
    <row r="394" spans="1:14">
      <c r="A394" s="196" t="s">
        <v>3582</v>
      </c>
      <c r="B394" s="197" t="s">
        <v>3153</v>
      </c>
      <c r="C394" s="198">
        <v>7</v>
      </c>
      <c r="D394" s="198" t="s">
        <v>2910</v>
      </c>
      <c r="E394" s="199" t="s">
        <v>3228</v>
      </c>
      <c r="F394" s="198" t="s">
        <v>3161</v>
      </c>
      <c r="G394" s="199" t="s">
        <v>3224</v>
      </c>
      <c r="H394" s="198" t="s">
        <v>3163</v>
      </c>
      <c r="I394" s="199" t="s">
        <v>3224</v>
      </c>
      <c r="J394" s="198" t="s">
        <v>3153</v>
      </c>
      <c r="K394" s="199">
        <f t="shared" si="29"/>
        <v>0</v>
      </c>
      <c r="L394" s="198" t="str">
        <f t="shared" si="27"/>
        <v/>
      </c>
      <c r="M394" s="199">
        <f t="shared" si="28"/>
        <v>0</v>
      </c>
      <c r="N394" s="200" t="str">
        <f t="shared" si="30"/>
        <v/>
      </c>
    </row>
    <row r="395" spans="1:14">
      <c r="A395" s="196" t="s">
        <v>3583</v>
      </c>
      <c r="B395" s="197" t="s">
        <v>3154</v>
      </c>
      <c r="C395" s="198">
        <v>7</v>
      </c>
      <c r="D395" s="198" t="s">
        <v>2910</v>
      </c>
      <c r="E395" s="199" t="s">
        <v>3228</v>
      </c>
      <c r="F395" s="198" t="s">
        <v>3161</v>
      </c>
      <c r="G395" s="199" t="s">
        <v>3224</v>
      </c>
      <c r="H395" s="198" t="s">
        <v>3163</v>
      </c>
      <c r="I395" s="199" t="s">
        <v>3226</v>
      </c>
      <c r="J395" s="198" t="s">
        <v>3154</v>
      </c>
      <c r="K395" s="199">
        <f t="shared" si="29"/>
        <v>0</v>
      </c>
      <c r="L395" s="198" t="str">
        <f t="shared" si="27"/>
        <v/>
      </c>
      <c r="M395" s="199">
        <f t="shared" si="28"/>
        <v>0</v>
      </c>
      <c r="N395" s="200" t="str">
        <f t="shared" si="30"/>
        <v/>
      </c>
    </row>
    <row r="396" spans="1:14">
      <c r="A396" s="208" t="s">
        <v>3584</v>
      </c>
      <c r="B396" s="209" t="s">
        <v>728</v>
      </c>
      <c r="C396" s="198">
        <v>7</v>
      </c>
      <c r="D396" s="198" t="s">
        <v>2910</v>
      </c>
      <c r="E396" s="199" t="s">
        <v>3228</v>
      </c>
      <c r="F396" s="198" t="s">
        <v>3161</v>
      </c>
      <c r="G396" s="199" t="s">
        <v>3224</v>
      </c>
      <c r="H396" s="198" t="s">
        <v>3163</v>
      </c>
      <c r="I396" s="199" t="s">
        <v>3228</v>
      </c>
      <c r="J396" s="198" t="s">
        <v>728</v>
      </c>
      <c r="K396" s="199">
        <f t="shared" si="29"/>
        <v>0</v>
      </c>
      <c r="L396" s="198" t="str">
        <f t="shared" si="27"/>
        <v/>
      </c>
      <c r="M396" s="199">
        <f t="shared" si="28"/>
        <v>0</v>
      </c>
      <c r="N396" s="200" t="str">
        <f t="shared" si="30"/>
        <v/>
      </c>
    </row>
    <row r="397" spans="1:14">
      <c r="A397" s="216"/>
      <c r="B397" s="206" t="s">
        <v>3164</v>
      </c>
      <c r="C397" s="207">
        <v>7</v>
      </c>
      <c r="D397" s="198" t="s">
        <v>2910</v>
      </c>
      <c r="E397" s="199" t="s">
        <v>3228</v>
      </c>
      <c r="F397" s="198" t="s">
        <v>3161</v>
      </c>
      <c r="G397" s="199" t="s">
        <v>3226</v>
      </c>
      <c r="H397" s="198" t="s">
        <v>3164</v>
      </c>
      <c r="I397" s="199">
        <v>0</v>
      </c>
      <c r="J397" s="198"/>
      <c r="K397" s="199">
        <f t="shared" si="29"/>
        <v>0</v>
      </c>
      <c r="L397" s="198" t="str">
        <f t="shared" si="27"/>
        <v/>
      </c>
      <c r="M397" s="199">
        <f t="shared" si="28"/>
        <v>0</v>
      </c>
      <c r="N397" s="200" t="str">
        <f t="shared" si="30"/>
        <v/>
      </c>
    </row>
    <row r="398" spans="1:14">
      <c r="A398" s="210" t="s">
        <v>3585</v>
      </c>
      <c r="B398" s="211" t="s">
        <v>3152</v>
      </c>
      <c r="C398" s="198">
        <v>7</v>
      </c>
      <c r="D398" s="198" t="s">
        <v>2910</v>
      </c>
      <c r="E398" s="199" t="s">
        <v>3228</v>
      </c>
      <c r="F398" s="198" t="s">
        <v>3161</v>
      </c>
      <c r="G398" s="199" t="s">
        <v>3226</v>
      </c>
      <c r="H398" s="198" t="s">
        <v>3164</v>
      </c>
      <c r="I398" s="199" t="s">
        <v>1501</v>
      </c>
      <c r="J398" s="198" t="s">
        <v>3152</v>
      </c>
      <c r="K398" s="199">
        <f t="shared" si="29"/>
        <v>0</v>
      </c>
      <c r="L398" s="198" t="str">
        <f t="shared" si="27"/>
        <v/>
      </c>
      <c r="M398" s="199">
        <f t="shared" si="28"/>
        <v>0</v>
      </c>
      <c r="N398" s="200" t="str">
        <f t="shared" si="30"/>
        <v/>
      </c>
    </row>
    <row r="399" spans="1:14">
      <c r="A399" s="196" t="s">
        <v>3586</v>
      </c>
      <c r="B399" s="197" t="s">
        <v>3153</v>
      </c>
      <c r="C399" s="198">
        <v>7</v>
      </c>
      <c r="D399" s="198" t="s">
        <v>2910</v>
      </c>
      <c r="E399" s="199" t="s">
        <v>3228</v>
      </c>
      <c r="F399" s="198" t="s">
        <v>3161</v>
      </c>
      <c r="G399" s="199" t="s">
        <v>3226</v>
      </c>
      <c r="H399" s="198" t="s">
        <v>3164</v>
      </c>
      <c r="I399" s="199" t="s">
        <v>3224</v>
      </c>
      <c r="J399" s="198" t="s">
        <v>3153</v>
      </c>
      <c r="K399" s="199">
        <f t="shared" si="29"/>
        <v>0</v>
      </c>
      <c r="L399" s="198" t="str">
        <f t="shared" si="27"/>
        <v/>
      </c>
      <c r="M399" s="199">
        <f t="shared" si="28"/>
        <v>0</v>
      </c>
      <c r="N399" s="200" t="str">
        <f t="shared" si="30"/>
        <v/>
      </c>
    </row>
    <row r="400" spans="1:14">
      <c r="A400" s="196" t="s">
        <v>3587</v>
      </c>
      <c r="B400" s="197" t="s">
        <v>3154</v>
      </c>
      <c r="C400" s="198">
        <v>7</v>
      </c>
      <c r="D400" s="198" t="s">
        <v>2910</v>
      </c>
      <c r="E400" s="199" t="s">
        <v>3228</v>
      </c>
      <c r="F400" s="198" t="s">
        <v>3161</v>
      </c>
      <c r="G400" s="199" t="s">
        <v>3226</v>
      </c>
      <c r="H400" s="198" t="s">
        <v>3164</v>
      </c>
      <c r="I400" s="199" t="s">
        <v>3226</v>
      </c>
      <c r="J400" s="198" t="s">
        <v>3154</v>
      </c>
      <c r="K400" s="199">
        <f t="shared" si="29"/>
        <v>0</v>
      </c>
      <c r="L400" s="198" t="str">
        <f t="shared" si="27"/>
        <v/>
      </c>
      <c r="M400" s="199">
        <f t="shared" si="28"/>
        <v>0</v>
      </c>
      <c r="N400" s="200" t="str">
        <f t="shared" si="30"/>
        <v/>
      </c>
    </row>
    <row r="401" spans="1:14">
      <c r="A401" s="208" t="s">
        <v>3588</v>
      </c>
      <c r="B401" s="209" t="s">
        <v>640</v>
      </c>
      <c r="C401" s="198">
        <v>7</v>
      </c>
      <c r="D401" s="198" t="s">
        <v>2910</v>
      </c>
      <c r="E401" s="199" t="s">
        <v>3228</v>
      </c>
      <c r="F401" s="198" t="s">
        <v>3161</v>
      </c>
      <c r="G401" s="199" t="s">
        <v>3226</v>
      </c>
      <c r="H401" s="198" t="s">
        <v>3164</v>
      </c>
      <c r="I401" s="199" t="s">
        <v>3228</v>
      </c>
      <c r="J401" s="198" t="s">
        <v>640</v>
      </c>
      <c r="K401" s="199">
        <f t="shared" si="29"/>
        <v>0</v>
      </c>
      <c r="L401" s="198" t="str">
        <f t="shared" si="27"/>
        <v/>
      </c>
      <c r="M401" s="199">
        <f t="shared" si="28"/>
        <v>0</v>
      </c>
      <c r="N401" s="200" t="str">
        <f t="shared" si="30"/>
        <v/>
      </c>
    </row>
    <row r="402" spans="1:14">
      <c r="A402" s="216"/>
      <c r="B402" s="206" t="s">
        <v>3165</v>
      </c>
      <c r="C402" s="207">
        <v>7</v>
      </c>
      <c r="D402" s="198" t="s">
        <v>2910</v>
      </c>
      <c r="E402" s="199" t="s">
        <v>3228</v>
      </c>
      <c r="F402" s="198" t="s">
        <v>3161</v>
      </c>
      <c r="G402" s="199" t="s">
        <v>3228</v>
      </c>
      <c r="H402" s="198" t="s">
        <v>3165</v>
      </c>
      <c r="I402" s="199">
        <v>0</v>
      </c>
      <c r="J402" s="198"/>
      <c r="K402" s="199">
        <f t="shared" si="29"/>
        <v>0</v>
      </c>
      <c r="L402" s="198" t="str">
        <f t="shared" ref="L402:L458" si="31">+IF(K402=0,"",IF(K401=K402,L401,MID($D402,1,50)))</f>
        <v/>
      </c>
      <c r="M402" s="199">
        <f t="shared" si="28"/>
        <v>0</v>
      </c>
      <c r="N402" s="200" t="str">
        <f t="shared" si="30"/>
        <v/>
      </c>
    </row>
    <row r="403" spans="1:14">
      <c r="A403" s="210" t="s">
        <v>3589</v>
      </c>
      <c r="B403" s="211" t="s">
        <v>3152</v>
      </c>
      <c r="C403" s="198">
        <v>7</v>
      </c>
      <c r="D403" s="198" t="s">
        <v>2910</v>
      </c>
      <c r="E403" s="199" t="s">
        <v>3228</v>
      </c>
      <c r="F403" s="198" t="s">
        <v>3161</v>
      </c>
      <c r="G403" s="199" t="s">
        <v>3228</v>
      </c>
      <c r="H403" s="198" t="s">
        <v>3165</v>
      </c>
      <c r="I403" s="199" t="s">
        <v>1501</v>
      </c>
      <c r="J403" s="198" t="s">
        <v>3152</v>
      </c>
      <c r="K403" s="199">
        <f t="shared" si="29"/>
        <v>0</v>
      </c>
      <c r="L403" s="198" t="str">
        <f t="shared" si="31"/>
        <v/>
      </c>
      <c r="M403" s="199">
        <f t="shared" si="28"/>
        <v>0</v>
      </c>
      <c r="N403" s="200" t="str">
        <f t="shared" si="30"/>
        <v/>
      </c>
    </row>
    <row r="404" spans="1:14">
      <c r="A404" s="196" t="s">
        <v>3590</v>
      </c>
      <c r="B404" s="197" t="s">
        <v>3153</v>
      </c>
      <c r="C404" s="198">
        <v>7</v>
      </c>
      <c r="D404" s="198" t="s">
        <v>2910</v>
      </c>
      <c r="E404" s="199" t="s">
        <v>3228</v>
      </c>
      <c r="F404" s="198" t="s">
        <v>3161</v>
      </c>
      <c r="G404" s="199" t="s">
        <v>3228</v>
      </c>
      <c r="H404" s="198" t="s">
        <v>3165</v>
      </c>
      <c r="I404" s="199" t="s">
        <v>3224</v>
      </c>
      <c r="J404" s="198" t="s">
        <v>3153</v>
      </c>
      <c r="K404" s="199">
        <f t="shared" si="29"/>
        <v>0</v>
      </c>
      <c r="L404" s="198" t="str">
        <f t="shared" si="31"/>
        <v/>
      </c>
      <c r="M404" s="199">
        <f t="shared" si="28"/>
        <v>0</v>
      </c>
      <c r="N404" s="200" t="str">
        <f t="shared" si="30"/>
        <v/>
      </c>
    </row>
    <row r="405" spans="1:14">
      <c r="A405" s="196" t="s">
        <v>3591</v>
      </c>
      <c r="B405" s="197" t="s">
        <v>3154</v>
      </c>
      <c r="C405" s="198">
        <v>7</v>
      </c>
      <c r="D405" s="198" t="s">
        <v>2910</v>
      </c>
      <c r="E405" s="199" t="s">
        <v>3228</v>
      </c>
      <c r="F405" s="198" t="s">
        <v>3161</v>
      </c>
      <c r="G405" s="199" t="s">
        <v>3228</v>
      </c>
      <c r="H405" s="198" t="s">
        <v>3165</v>
      </c>
      <c r="I405" s="199" t="s">
        <v>3226</v>
      </c>
      <c r="J405" s="198" t="s">
        <v>3154</v>
      </c>
      <c r="K405" s="199">
        <f t="shared" si="29"/>
        <v>0</v>
      </c>
      <c r="L405" s="198" t="str">
        <f t="shared" si="31"/>
        <v/>
      </c>
      <c r="M405" s="199">
        <f t="shared" si="28"/>
        <v>0</v>
      </c>
      <c r="N405" s="200" t="str">
        <f t="shared" si="30"/>
        <v/>
      </c>
    </row>
    <row r="406" spans="1:14">
      <c r="A406" s="196" t="s">
        <v>3592</v>
      </c>
      <c r="B406" s="197" t="s">
        <v>648</v>
      </c>
      <c r="C406" s="198">
        <v>7</v>
      </c>
      <c r="D406" s="198" t="s">
        <v>2910</v>
      </c>
      <c r="E406" s="199" t="s">
        <v>3228</v>
      </c>
      <c r="F406" s="198" t="s">
        <v>3161</v>
      </c>
      <c r="G406" s="199" t="s">
        <v>3228</v>
      </c>
      <c r="H406" s="198" t="s">
        <v>3165</v>
      </c>
      <c r="I406" s="199" t="s">
        <v>3228</v>
      </c>
      <c r="J406" s="198" t="s">
        <v>648</v>
      </c>
      <c r="K406" s="199">
        <f t="shared" si="29"/>
        <v>0</v>
      </c>
      <c r="L406" s="198" t="str">
        <f t="shared" si="31"/>
        <v/>
      </c>
      <c r="M406" s="199">
        <f t="shared" si="28"/>
        <v>0</v>
      </c>
      <c r="N406" s="200" t="str">
        <f t="shared" si="30"/>
        <v/>
      </c>
    </row>
    <row r="407" spans="1:14">
      <c r="A407" s="196" t="s">
        <v>3593</v>
      </c>
      <c r="B407" s="197" t="s">
        <v>3166</v>
      </c>
      <c r="C407" s="198">
        <v>7</v>
      </c>
      <c r="D407" s="198" t="s">
        <v>2910</v>
      </c>
      <c r="E407" s="199" t="s">
        <v>3228</v>
      </c>
      <c r="F407" s="198" t="s">
        <v>3161</v>
      </c>
      <c r="G407" s="199" t="s">
        <v>3232</v>
      </c>
      <c r="H407" s="198" t="s">
        <v>3166</v>
      </c>
      <c r="I407" s="199">
        <v>0</v>
      </c>
      <c r="J407" s="198"/>
      <c r="K407" s="199">
        <f t="shared" si="29"/>
        <v>0</v>
      </c>
      <c r="L407" s="198" t="str">
        <f t="shared" si="31"/>
        <v/>
      </c>
      <c r="M407" s="199">
        <f t="shared" si="28"/>
        <v>0</v>
      </c>
      <c r="N407" s="200" t="str">
        <f t="shared" si="30"/>
        <v/>
      </c>
    </row>
    <row r="408" spans="1:14">
      <c r="A408" s="196" t="s">
        <v>3594</v>
      </c>
      <c r="B408" s="197" t="s">
        <v>3167</v>
      </c>
      <c r="C408" s="198">
        <v>7</v>
      </c>
      <c r="D408" s="198" t="s">
        <v>2910</v>
      </c>
      <c r="E408" s="199" t="s">
        <v>3228</v>
      </c>
      <c r="F408" s="198" t="s">
        <v>3161</v>
      </c>
      <c r="G408" s="199" t="s">
        <v>3234</v>
      </c>
      <c r="H408" s="198" t="s">
        <v>3167</v>
      </c>
      <c r="I408" s="199">
        <v>0</v>
      </c>
      <c r="J408" s="198"/>
      <c r="K408" s="199">
        <f t="shared" si="29"/>
        <v>0</v>
      </c>
      <c r="L408" s="198" t="str">
        <f t="shared" si="31"/>
        <v/>
      </c>
      <c r="M408" s="199">
        <f t="shared" si="28"/>
        <v>0</v>
      </c>
      <c r="N408" s="200" t="str">
        <f t="shared" si="30"/>
        <v/>
      </c>
    </row>
    <row r="409" spans="1:14">
      <c r="A409" s="196" t="s">
        <v>3595</v>
      </c>
      <c r="B409" s="197" t="s">
        <v>3168</v>
      </c>
      <c r="C409" s="198">
        <v>7</v>
      </c>
      <c r="D409" s="198" t="s">
        <v>2910</v>
      </c>
      <c r="E409" s="199" t="s">
        <v>3228</v>
      </c>
      <c r="F409" s="198" t="s">
        <v>3161</v>
      </c>
      <c r="G409" s="199" t="s">
        <v>3288</v>
      </c>
      <c r="H409" s="198" t="s">
        <v>3168</v>
      </c>
      <c r="I409" s="199">
        <v>0</v>
      </c>
      <c r="J409" s="198"/>
      <c r="K409" s="199">
        <f t="shared" si="29"/>
        <v>0</v>
      </c>
      <c r="L409" s="198" t="str">
        <f t="shared" si="31"/>
        <v/>
      </c>
      <c r="M409" s="199">
        <f t="shared" si="28"/>
        <v>0</v>
      </c>
      <c r="N409" s="200" t="str">
        <f t="shared" si="30"/>
        <v/>
      </c>
    </row>
    <row r="410" spans="1:14">
      <c r="A410" s="208" t="s">
        <v>3596</v>
      </c>
      <c r="B410" s="209" t="s">
        <v>3169</v>
      </c>
      <c r="C410" s="198">
        <v>7</v>
      </c>
      <c r="D410" s="198" t="s">
        <v>2910</v>
      </c>
      <c r="E410" s="199" t="s">
        <v>3228</v>
      </c>
      <c r="F410" s="198" t="s">
        <v>3161</v>
      </c>
      <c r="G410" s="199" t="s">
        <v>3248</v>
      </c>
      <c r="H410" s="198" t="s">
        <v>3169</v>
      </c>
      <c r="I410" s="199">
        <v>0</v>
      </c>
      <c r="J410" s="198"/>
      <c r="K410" s="199">
        <f t="shared" si="29"/>
        <v>0</v>
      </c>
      <c r="L410" s="198" t="str">
        <f t="shared" si="31"/>
        <v/>
      </c>
      <c r="M410" s="199">
        <f t="shared" si="28"/>
        <v>0</v>
      </c>
      <c r="N410" s="200" t="str">
        <f t="shared" si="30"/>
        <v/>
      </c>
    </row>
    <row r="411" spans="1:14">
      <c r="A411" s="216"/>
      <c r="B411" s="206" t="s">
        <v>3170</v>
      </c>
      <c r="C411" s="207">
        <v>7</v>
      </c>
      <c r="D411" s="198" t="s">
        <v>2910</v>
      </c>
      <c r="E411" s="199" t="s">
        <v>3230</v>
      </c>
      <c r="F411" s="198" t="s">
        <v>3170</v>
      </c>
      <c r="G411" s="199">
        <v>0</v>
      </c>
      <c r="H411" s="198"/>
      <c r="I411" s="199">
        <v>0</v>
      </c>
      <c r="J411" s="198"/>
      <c r="K411" s="199">
        <f t="shared" si="29"/>
        <v>0</v>
      </c>
      <c r="L411" s="198" t="str">
        <f t="shared" si="31"/>
        <v/>
      </c>
      <c r="M411" s="199">
        <f t="shared" si="28"/>
        <v>0</v>
      </c>
      <c r="N411" s="200" t="str">
        <f t="shared" si="30"/>
        <v/>
      </c>
    </row>
    <row r="412" spans="1:14">
      <c r="A412" s="210" t="s">
        <v>3597</v>
      </c>
      <c r="B412" s="211" t="s">
        <v>3162</v>
      </c>
      <c r="C412" s="198">
        <v>7</v>
      </c>
      <c r="D412" s="198" t="s">
        <v>2910</v>
      </c>
      <c r="E412" s="199" t="s">
        <v>3230</v>
      </c>
      <c r="F412" s="198" t="s">
        <v>3170</v>
      </c>
      <c r="G412" s="199" t="s">
        <v>1501</v>
      </c>
      <c r="H412" s="198" t="s">
        <v>3162</v>
      </c>
      <c r="I412" s="199">
        <v>0</v>
      </c>
      <c r="J412" s="198"/>
      <c r="K412" s="199">
        <f t="shared" si="29"/>
        <v>0</v>
      </c>
      <c r="L412" s="198" t="str">
        <f t="shared" si="31"/>
        <v/>
      </c>
      <c r="M412" s="199">
        <f t="shared" si="28"/>
        <v>0</v>
      </c>
      <c r="N412" s="200" t="str">
        <f t="shared" si="30"/>
        <v/>
      </c>
    </row>
    <row r="413" spans="1:14">
      <c r="A413" s="196" t="s">
        <v>3598</v>
      </c>
      <c r="B413" s="197" t="s">
        <v>3163</v>
      </c>
      <c r="C413" s="198">
        <v>7</v>
      </c>
      <c r="D413" s="198" t="s">
        <v>2910</v>
      </c>
      <c r="E413" s="199" t="s">
        <v>3230</v>
      </c>
      <c r="F413" s="198" t="s">
        <v>3170</v>
      </c>
      <c r="G413" s="199" t="s">
        <v>3224</v>
      </c>
      <c r="H413" s="198" t="s">
        <v>3163</v>
      </c>
      <c r="I413" s="199">
        <v>0</v>
      </c>
      <c r="J413" s="198"/>
      <c r="K413" s="199">
        <f t="shared" si="29"/>
        <v>0</v>
      </c>
      <c r="L413" s="198" t="str">
        <f t="shared" si="31"/>
        <v/>
      </c>
      <c r="M413" s="199">
        <f t="shared" si="28"/>
        <v>0</v>
      </c>
      <c r="N413" s="200" t="str">
        <f t="shared" si="30"/>
        <v/>
      </c>
    </row>
    <row r="414" spans="1:14">
      <c r="A414" s="196" t="s">
        <v>3599</v>
      </c>
      <c r="B414" s="197" t="s">
        <v>3152</v>
      </c>
      <c r="C414" s="198">
        <v>7</v>
      </c>
      <c r="D414" s="198" t="s">
        <v>2910</v>
      </c>
      <c r="E414" s="199" t="s">
        <v>3230</v>
      </c>
      <c r="F414" s="198" t="s">
        <v>3170</v>
      </c>
      <c r="G414" s="199" t="s">
        <v>3224</v>
      </c>
      <c r="H414" s="198" t="s">
        <v>3163</v>
      </c>
      <c r="I414" s="199" t="s">
        <v>1501</v>
      </c>
      <c r="J414" s="198" t="s">
        <v>3152</v>
      </c>
      <c r="K414" s="199">
        <f t="shared" si="29"/>
        <v>0</v>
      </c>
      <c r="L414" s="198" t="str">
        <f t="shared" si="31"/>
        <v/>
      </c>
      <c r="M414" s="199">
        <f t="shared" si="28"/>
        <v>0</v>
      </c>
      <c r="N414" s="200" t="str">
        <f t="shared" si="30"/>
        <v/>
      </c>
    </row>
    <row r="415" spans="1:14">
      <c r="A415" s="196" t="s">
        <v>3600</v>
      </c>
      <c r="B415" s="197" t="s">
        <v>3153</v>
      </c>
      <c r="C415" s="198">
        <v>7</v>
      </c>
      <c r="D415" s="198" t="s">
        <v>2910</v>
      </c>
      <c r="E415" s="199" t="s">
        <v>3230</v>
      </c>
      <c r="F415" s="198" t="s">
        <v>3170</v>
      </c>
      <c r="G415" s="199" t="s">
        <v>3224</v>
      </c>
      <c r="H415" s="198" t="s">
        <v>3163</v>
      </c>
      <c r="I415" s="199" t="s">
        <v>3224</v>
      </c>
      <c r="J415" s="198" t="s">
        <v>3153</v>
      </c>
      <c r="K415" s="199">
        <f t="shared" si="29"/>
        <v>0</v>
      </c>
      <c r="L415" s="198" t="str">
        <f t="shared" si="31"/>
        <v/>
      </c>
      <c r="M415" s="199">
        <f t="shared" si="28"/>
        <v>0</v>
      </c>
      <c r="N415" s="200" t="str">
        <f t="shared" si="30"/>
        <v/>
      </c>
    </row>
    <row r="416" spans="1:14">
      <c r="A416" s="196" t="s">
        <v>3601</v>
      </c>
      <c r="B416" s="197" t="s">
        <v>3154</v>
      </c>
      <c r="C416" s="198">
        <v>7</v>
      </c>
      <c r="D416" s="198" t="s">
        <v>2910</v>
      </c>
      <c r="E416" s="199" t="s">
        <v>3230</v>
      </c>
      <c r="F416" s="198" t="s">
        <v>3170</v>
      </c>
      <c r="G416" s="199" t="s">
        <v>3224</v>
      </c>
      <c r="H416" s="198" t="s">
        <v>3163</v>
      </c>
      <c r="I416" s="199" t="s">
        <v>3226</v>
      </c>
      <c r="J416" s="198" t="s">
        <v>3154</v>
      </c>
      <c r="K416" s="199">
        <f t="shared" si="29"/>
        <v>0</v>
      </c>
      <c r="L416" s="198" t="str">
        <f t="shared" si="31"/>
        <v/>
      </c>
      <c r="M416" s="199">
        <f t="shared" si="28"/>
        <v>0</v>
      </c>
      <c r="N416" s="200" t="str">
        <f t="shared" si="30"/>
        <v/>
      </c>
    </row>
    <row r="417" spans="1:14">
      <c r="A417" s="196" t="s">
        <v>3602</v>
      </c>
      <c r="B417" s="197" t="s">
        <v>728</v>
      </c>
      <c r="C417" s="198">
        <v>7</v>
      </c>
      <c r="D417" s="198" t="s">
        <v>2910</v>
      </c>
      <c r="E417" s="199" t="s">
        <v>3230</v>
      </c>
      <c r="F417" s="198" t="s">
        <v>3170</v>
      </c>
      <c r="G417" s="199" t="s">
        <v>3224</v>
      </c>
      <c r="H417" s="198" t="s">
        <v>3163</v>
      </c>
      <c r="I417" s="199" t="s">
        <v>3228</v>
      </c>
      <c r="J417" s="198" t="s">
        <v>728</v>
      </c>
      <c r="K417" s="199">
        <f t="shared" si="29"/>
        <v>0</v>
      </c>
      <c r="L417" s="198" t="str">
        <f t="shared" si="31"/>
        <v/>
      </c>
      <c r="M417" s="199">
        <f t="shared" si="28"/>
        <v>0</v>
      </c>
      <c r="N417" s="200" t="str">
        <f t="shared" si="30"/>
        <v/>
      </c>
    </row>
    <row r="418" spans="1:14">
      <c r="A418" s="196" t="s">
        <v>3603</v>
      </c>
      <c r="B418" s="197" t="s">
        <v>3164</v>
      </c>
      <c r="C418" s="198">
        <v>7</v>
      </c>
      <c r="D418" s="198" t="s">
        <v>2910</v>
      </c>
      <c r="E418" s="199" t="s">
        <v>3230</v>
      </c>
      <c r="F418" s="198" t="s">
        <v>3170</v>
      </c>
      <c r="G418" s="199" t="s">
        <v>3226</v>
      </c>
      <c r="H418" s="198" t="s">
        <v>3164</v>
      </c>
      <c r="I418" s="199">
        <v>0</v>
      </c>
      <c r="J418" s="198"/>
      <c r="K418" s="199">
        <f t="shared" si="29"/>
        <v>0</v>
      </c>
      <c r="L418" s="198" t="str">
        <f t="shared" si="31"/>
        <v/>
      </c>
      <c r="M418" s="199">
        <f t="shared" si="28"/>
        <v>0</v>
      </c>
      <c r="N418" s="200" t="str">
        <f t="shared" si="30"/>
        <v/>
      </c>
    </row>
    <row r="419" spans="1:14">
      <c r="A419" s="196" t="s">
        <v>3604</v>
      </c>
      <c r="B419" s="197" t="s">
        <v>3152</v>
      </c>
      <c r="C419" s="198">
        <v>7</v>
      </c>
      <c r="D419" s="198" t="s">
        <v>2910</v>
      </c>
      <c r="E419" s="199" t="s">
        <v>3230</v>
      </c>
      <c r="F419" s="198" t="s">
        <v>3170</v>
      </c>
      <c r="G419" s="199" t="s">
        <v>3226</v>
      </c>
      <c r="H419" s="198" t="s">
        <v>3164</v>
      </c>
      <c r="I419" s="199" t="s">
        <v>1501</v>
      </c>
      <c r="J419" s="198" t="s">
        <v>3152</v>
      </c>
      <c r="K419" s="199">
        <f t="shared" si="29"/>
        <v>0</v>
      </c>
      <c r="L419" s="198" t="str">
        <f t="shared" si="31"/>
        <v/>
      </c>
      <c r="M419" s="199">
        <f t="shared" si="28"/>
        <v>0</v>
      </c>
      <c r="N419" s="200" t="str">
        <f t="shared" si="30"/>
        <v/>
      </c>
    </row>
    <row r="420" spans="1:14">
      <c r="A420" s="196" t="s">
        <v>3605</v>
      </c>
      <c r="B420" s="197" t="s">
        <v>3153</v>
      </c>
      <c r="C420" s="198">
        <v>7</v>
      </c>
      <c r="D420" s="198" t="s">
        <v>2910</v>
      </c>
      <c r="E420" s="199" t="s">
        <v>3230</v>
      </c>
      <c r="F420" s="198" t="s">
        <v>3170</v>
      </c>
      <c r="G420" s="199" t="s">
        <v>3226</v>
      </c>
      <c r="H420" s="198" t="s">
        <v>3164</v>
      </c>
      <c r="I420" s="199" t="s">
        <v>3224</v>
      </c>
      <c r="J420" s="198" t="s">
        <v>3153</v>
      </c>
      <c r="K420" s="199">
        <f t="shared" si="29"/>
        <v>0</v>
      </c>
      <c r="L420" s="198" t="str">
        <f t="shared" si="31"/>
        <v/>
      </c>
      <c r="M420" s="199">
        <f t="shared" si="28"/>
        <v>0</v>
      </c>
      <c r="N420" s="200" t="str">
        <f t="shared" si="30"/>
        <v/>
      </c>
    </row>
    <row r="421" spans="1:14">
      <c r="A421" s="196" t="s">
        <v>3606</v>
      </c>
      <c r="B421" s="197" t="s">
        <v>3154</v>
      </c>
      <c r="C421" s="198">
        <v>7</v>
      </c>
      <c r="D421" s="198" t="s">
        <v>2910</v>
      </c>
      <c r="E421" s="199" t="s">
        <v>3230</v>
      </c>
      <c r="F421" s="198" t="s">
        <v>3170</v>
      </c>
      <c r="G421" s="199" t="s">
        <v>3226</v>
      </c>
      <c r="H421" s="198" t="s">
        <v>3164</v>
      </c>
      <c r="I421" s="199" t="s">
        <v>3226</v>
      </c>
      <c r="J421" s="198" t="s">
        <v>3154</v>
      </c>
      <c r="K421" s="199">
        <f t="shared" si="29"/>
        <v>0</v>
      </c>
      <c r="L421" s="198" t="str">
        <f t="shared" si="31"/>
        <v/>
      </c>
      <c r="M421" s="199">
        <f t="shared" si="28"/>
        <v>0</v>
      </c>
      <c r="N421" s="200" t="str">
        <f t="shared" si="30"/>
        <v/>
      </c>
    </row>
    <row r="422" spans="1:14">
      <c r="A422" s="196" t="s">
        <v>3607</v>
      </c>
      <c r="B422" s="197" t="s">
        <v>640</v>
      </c>
      <c r="C422" s="198">
        <v>7</v>
      </c>
      <c r="D422" s="198" t="s">
        <v>2910</v>
      </c>
      <c r="E422" s="199" t="s">
        <v>3230</v>
      </c>
      <c r="F422" s="198" t="s">
        <v>3170</v>
      </c>
      <c r="G422" s="199" t="s">
        <v>3226</v>
      </c>
      <c r="H422" s="198" t="s">
        <v>3164</v>
      </c>
      <c r="I422" s="199" t="s">
        <v>3228</v>
      </c>
      <c r="J422" s="198" t="s">
        <v>640</v>
      </c>
      <c r="K422" s="199">
        <f t="shared" si="29"/>
        <v>0</v>
      </c>
      <c r="L422" s="198" t="str">
        <f t="shared" si="31"/>
        <v/>
      </c>
      <c r="M422" s="199">
        <f t="shared" si="28"/>
        <v>0</v>
      </c>
      <c r="N422" s="200" t="str">
        <f t="shared" si="30"/>
        <v/>
      </c>
    </row>
    <row r="423" spans="1:14">
      <c r="A423" s="196" t="s">
        <v>3608</v>
      </c>
      <c r="B423" s="197" t="s">
        <v>3165</v>
      </c>
      <c r="C423" s="198">
        <v>7</v>
      </c>
      <c r="D423" s="198" t="s">
        <v>2910</v>
      </c>
      <c r="E423" s="199" t="s">
        <v>3230</v>
      </c>
      <c r="F423" s="198" t="s">
        <v>3170</v>
      </c>
      <c r="G423" s="199" t="s">
        <v>3228</v>
      </c>
      <c r="H423" s="198" t="s">
        <v>3165</v>
      </c>
      <c r="I423" s="199">
        <v>0</v>
      </c>
      <c r="J423" s="198"/>
      <c r="K423" s="199">
        <f t="shared" si="29"/>
        <v>0</v>
      </c>
      <c r="L423" s="198" t="str">
        <f t="shared" si="31"/>
        <v/>
      </c>
      <c r="M423" s="199">
        <f t="shared" si="28"/>
        <v>0</v>
      </c>
      <c r="N423" s="200" t="str">
        <f t="shared" si="30"/>
        <v/>
      </c>
    </row>
    <row r="424" spans="1:14">
      <c r="A424" s="196" t="s">
        <v>3609</v>
      </c>
      <c r="B424" s="197" t="s">
        <v>3152</v>
      </c>
      <c r="C424" s="198">
        <v>7</v>
      </c>
      <c r="D424" s="198" t="s">
        <v>2910</v>
      </c>
      <c r="E424" s="199" t="s">
        <v>3230</v>
      </c>
      <c r="F424" s="198" t="s">
        <v>3170</v>
      </c>
      <c r="G424" s="199" t="s">
        <v>3228</v>
      </c>
      <c r="H424" s="198" t="s">
        <v>3165</v>
      </c>
      <c r="I424" s="199" t="s">
        <v>1501</v>
      </c>
      <c r="J424" s="198" t="s">
        <v>3152</v>
      </c>
      <c r="K424" s="199">
        <f t="shared" si="29"/>
        <v>0</v>
      </c>
      <c r="L424" s="198" t="str">
        <f t="shared" si="31"/>
        <v/>
      </c>
      <c r="M424" s="199">
        <f t="shared" si="28"/>
        <v>0</v>
      </c>
      <c r="N424" s="200" t="str">
        <f t="shared" si="30"/>
        <v/>
      </c>
    </row>
    <row r="425" spans="1:14">
      <c r="A425" s="196" t="s">
        <v>3610</v>
      </c>
      <c r="B425" s="197" t="s">
        <v>3153</v>
      </c>
      <c r="C425" s="198">
        <v>7</v>
      </c>
      <c r="D425" s="198" t="s">
        <v>2910</v>
      </c>
      <c r="E425" s="199" t="s">
        <v>3230</v>
      </c>
      <c r="F425" s="198" t="s">
        <v>3170</v>
      </c>
      <c r="G425" s="199" t="s">
        <v>3228</v>
      </c>
      <c r="H425" s="198" t="s">
        <v>3165</v>
      </c>
      <c r="I425" s="199" t="s">
        <v>3224</v>
      </c>
      <c r="J425" s="198" t="s">
        <v>3153</v>
      </c>
      <c r="K425" s="199">
        <f t="shared" si="29"/>
        <v>0</v>
      </c>
      <c r="L425" s="198" t="str">
        <f t="shared" si="31"/>
        <v/>
      </c>
      <c r="M425" s="199">
        <f t="shared" si="28"/>
        <v>0</v>
      </c>
      <c r="N425" s="200" t="str">
        <f t="shared" si="30"/>
        <v/>
      </c>
    </row>
    <row r="426" spans="1:14">
      <c r="A426" s="196" t="s">
        <v>3611</v>
      </c>
      <c r="B426" s="197" t="s">
        <v>3154</v>
      </c>
      <c r="C426" s="198">
        <v>7</v>
      </c>
      <c r="D426" s="198" t="s">
        <v>2910</v>
      </c>
      <c r="E426" s="199" t="s">
        <v>3230</v>
      </c>
      <c r="F426" s="198" t="s">
        <v>3170</v>
      </c>
      <c r="G426" s="199" t="s">
        <v>3228</v>
      </c>
      <c r="H426" s="198" t="s">
        <v>3165</v>
      </c>
      <c r="I426" s="199" t="s">
        <v>3226</v>
      </c>
      <c r="J426" s="198" t="s">
        <v>3154</v>
      </c>
      <c r="K426" s="199">
        <f t="shared" si="29"/>
        <v>0</v>
      </c>
      <c r="L426" s="198" t="str">
        <f t="shared" si="31"/>
        <v/>
      </c>
      <c r="M426" s="199">
        <f t="shared" si="28"/>
        <v>0</v>
      </c>
      <c r="N426" s="200" t="str">
        <f t="shared" si="30"/>
        <v/>
      </c>
    </row>
    <row r="427" spans="1:14">
      <c r="A427" s="196" t="s">
        <v>3612</v>
      </c>
      <c r="B427" s="197" t="s">
        <v>648</v>
      </c>
      <c r="C427" s="198">
        <v>7</v>
      </c>
      <c r="D427" s="198" t="s">
        <v>2910</v>
      </c>
      <c r="E427" s="199" t="s">
        <v>3230</v>
      </c>
      <c r="F427" s="198" t="s">
        <v>3170</v>
      </c>
      <c r="G427" s="199" t="s">
        <v>3228</v>
      </c>
      <c r="H427" s="198" t="s">
        <v>3165</v>
      </c>
      <c r="I427" s="199" t="s">
        <v>3228</v>
      </c>
      <c r="J427" s="198" t="s">
        <v>648</v>
      </c>
      <c r="K427" s="199">
        <f t="shared" si="29"/>
        <v>0</v>
      </c>
      <c r="L427" s="198" t="str">
        <f t="shared" si="31"/>
        <v/>
      </c>
      <c r="M427" s="199">
        <f t="shared" si="28"/>
        <v>0</v>
      </c>
      <c r="N427" s="200" t="str">
        <f t="shared" si="30"/>
        <v/>
      </c>
    </row>
    <row r="428" spans="1:14">
      <c r="A428" s="196" t="s">
        <v>3613</v>
      </c>
      <c r="B428" s="197" t="s">
        <v>3166</v>
      </c>
      <c r="C428" s="198">
        <v>7</v>
      </c>
      <c r="D428" s="198" t="s">
        <v>2910</v>
      </c>
      <c r="E428" s="199" t="s">
        <v>3230</v>
      </c>
      <c r="F428" s="198" t="s">
        <v>3170</v>
      </c>
      <c r="G428" s="199" t="s">
        <v>3232</v>
      </c>
      <c r="H428" s="198" t="s">
        <v>3166</v>
      </c>
      <c r="I428" s="199">
        <v>0</v>
      </c>
      <c r="J428" s="198"/>
      <c r="K428" s="199">
        <f t="shared" si="29"/>
        <v>0</v>
      </c>
      <c r="L428" s="198" t="str">
        <f t="shared" si="31"/>
        <v/>
      </c>
      <c r="M428" s="199">
        <f t="shared" si="28"/>
        <v>0</v>
      </c>
      <c r="N428" s="200" t="str">
        <f t="shared" si="30"/>
        <v/>
      </c>
    </row>
    <row r="429" spans="1:14">
      <c r="A429" s="196" t="s">
        <v>3614</v>
      </c>
      <c r="B429" s="197" t="s">
        <v>3167</v>
      </c>
      <c r="C429" s="198">
        <v>7</v>
      </c>
      <c r="D429" s="198" t="s">
        <v>2910</v>
      </c>
      <c r="E429" s="199" t="s">
        <v>3230</v>
      </c>
      <c r="F429" s="198" t="s">
        <v>3170</v>
      </c>
      <c r="G429" s="199" t="s">
        <v>3234</v>
      </c>
      <c r="H429" s="198" t="s">
        <v>3167</v>
      </c>
      <c r="I429" s="199">
        <v>0</v>
      </c>
      <c r="J429" s="198"/>
      <c r="K429" s="199">
        <f t="shared" si="29"/>
        <v>0</v>
      </c>
      <c r="L429" s="198" t="str">
        <f t="shared" si="31"/>
        <v/>
      </c>
      <c r="M429" s="199">
        <f t="shared" si="28"/>
        <v>0</v>
      </c>
      <c r="N429" s="200" t="str">
        <f t="shared" si="30"/>
        <v/>
      </c>
    </row>
    <row r="430" spans="1:14">
      <c r="A430" s="196" t="s">
        <v>3615</v>
      </c>
      <c r="B430" s="197" t="s">
        <v>3168</v>
      </c>
      <c r="C430" s="198">
        <v>7</v>
      </c>
      <c r="D430" s="198" t="s">
        <v>2910</v>
      </c>
      <c r="E430" s="199" t="s">
        <v>3230</v>
      </c>
      <c r="F430" s="198" t="s">
        <v>3170</v>
      </c>
      <c r="G430" s="199" t="s">
        <v>3288</v>
      </c>
      <c r="H430" s="198" t="s">
        <v>3168</v>
      </c>
      <c r="I430" s="199">
        <v>0</v>
      </c>
      <c r="J430" s="198"/>
      <c r="K430" s="199">
        <f t="shared" si="29"/>
        <v>0</v>
      </c>
      <c r="L430" s="198" t="str">
        <f t="shared" si="31"/>
        <v/>
      </c>
      <c r="M430" s="199">
        <f t="shared" si="28"/>
        <v>0</v>
      </c>
      <c r="N430" s="200" t="str">
        <f t="shared" si="30"/>
        <v/>
      </c>
    </row>
    <row r="431" spans="1:14">
      <c r="A431" s="208" t="s">
        <v>3616</v>
      </c>
      <c r="B431" s="209" t="s">
        <v>3169</v>
      </c>
      <c r="C431" s="198">
        <v>7</v>
      </c>
      <c r="D431" s="198" t="s">
        <v>2910</v>
      </c>
      <c r="E431" s="199" t="s">
        <v>3230</v>
      </c>
      <c r="F431" s="198" t="s">
        <v>3170</v>
      </c>
      <c r="G431" s="199" t="s">
        <v>3248</v>
      </c>
      <c r="H431" s="198" t="s">
        <v>3169</v>
      </c>
      <c r="I431" s="199">
        <v>0</v>
      </c>
      <c r="J431" s="198"/>
      <c r="K431" s="199">
        <f t="shared" si="29"/>
        <v>0</v>
      </c>
      <c r="L431" s="198" t="str">
        <f t="shared" si="31"/>
        <v/>
      </c>
      <c r="M431" s="199">
        <f t="shared" si="28"/>
        <v>0</v>
      </c>
      <c r="N431" s="200" t="str">
        <f t="shared" si="30"/>
        <v/>
      </c>
    </row>
    <row r="432" spans="1:14">
      <c r="A432" s="216"/>
      <c r="B432" s="206" t="s">
        <v>3171</v>
      </c>
      <c r="C432" s="207">
        <v>7</v>
      </c>
      <c r="D432" s="198" t="s">
        <v>2910</v>
      </c>
      <c r="E432" s="199" t="s">
        <v>3232</v>
      </c>
      <c r="F432" s="198" t="s">
        <v>3171</v>
      </c>
      <c r="G432" s="199">
        <v>0</v>
      </c>
      <c r="H432" s="198"/>
      <c r="I432" s="199">
        <v>0</v>
      </c>
      <c r="J432" s="198"/>
      <c r="K432" s="199">
        <f t="shared" si="29"/>
        <v>0</v>
      </c>
      <c r="L432" s="198" t="str">
        <f t="shared" si="31"/>
        <v/>
      </c>
      <c r="M432" s="199">
        <f t="shared" si="28"/>
        <v>0</v>
      </c>
      <c r="N432" s="200" t="str">
        <f t="shared" si="30"/>
        <v/>
      </c>
    </row>
    <row r="433" spans="1:14">
      <c r="A433" s="210" t="s">
        <v>3617</v>
      </c>
      <c r="B433" s="211" t="s">
        <v>3172</v>
      </c>
      <c r="C433" s="198">
        <v>7</v>
      </c>
      <c r="D433" s="198" t="s">
        <v>2910</v>
      </c>
      <c r="E433" s="199" t="s">
        <v>3232</v>
      </c>
      <c r="F433" s="198" t="s">
        <v>3171</v>
      </c>
      <c r="G433" s="199" t="s">
        <v>1501</v>
      </c>
      <c r="H433" s="198" t="s">
        <v>3172</v>
      </c>
      <c r="I433" s="199">
        <v>0</v>
      </c>
      <c r="J433" s="198"/>
      <c r="K433" s="199">
        <f t="shared" si="29"/>
        <v>0</v>
      </c>
      <c r="L433" s="198" t="str">
        <f t="shared" si="31"/>
        <v/>
      </c>
      <c r="M433" s="199">
        <f t="shared" si="28"/>
        <v>0</v>
      </c>
      <c r="N433" s="200" t="str">
        <f t="shared" si="30"/>
        <v/>
      </c>
    </row>
    <row r="434" spans="1:14">
      <c r="A434" s="196" t="s">
        <v>3618</v>
      </c>
      <c r="B434" s="197" t="s">
        <v>3173</v>
      </c>
      <c r="C434" s="198">
        <v>7</v>
      </c>
      <c r="D434" s="198" t="s">
        <v>2910</v>
      </c>
      <c r="E434" s="199" t="s">
        <v>3232</v>
      </c>
      <c r="F434" s="198" t="s">
        <v>3171</v>
      </c>
      <c r="G434" s="199" t="s">
        <v>3224</v>
      </c>
      <c r="H434" s="198" t="s">
        <v>3173</v>
      </c>
      <c r="I434" s="199">
        <v>0</v>
      </c>
      <c r="J434" s="198"/>
      <c r="K434" s="199">
        <f t="shared" si="29"/>
        <v>0</v>
      </c>
      <c r="L434" s="198" t="str">
        <f t="shared" si="31"/>
        <v/>
      </c>
      <c r="M434" s="199">
        <f t="shared" si="28"/>
        <v>0</v>
      </c>
      <c r="N434" s="200" t="str">
        <f t="shared" si="30"/>
        <v/>
      </c>
    </row>
    <row r="435" spans="1:14">
      <c r="A435" s="196" t="s">
        <v>3619</v>
      </c>
      <c r="B435" s="197" t="s">
        <v>3174</v>
      </c>
      <c r="C435" s="198">
        <v>7</v>
      </c>
      <c r="D435" s="198" t="s">
        <v>2910</v>
      </c>
      <c r="E435" s="199" t="s">
        <v>3232</v>
      </c>
      <c r="F435" s="198" t="s">
        <v>3171</v>
      </c>
      <c r="G435" s="199" t="s">
        <v>3226</v>
      </c>
      <c r="H435" s="198" t="s">
        <v>3174</v>
      </c>
      <c r="I435" s="199">
        <v>0</v>
      </c>
      <c r="J435" s="198"/>
      <c r="K435" s="199">
        <f t="shared" si="29"/>
        <v>0</v>
      </c>
      <c r="L435" s="198" t="str">
        <f t="shared" si="31"/>
        <v/>
      </c>
      <c r="M435" s="199">
        <f t="shared" si="28"/>
        <v>0</v>
      </c>
      <c r="N435" s="200" t="str">
        <f t="shared" si="30"/>
        <v/>
      </c>
    </row>
    <row r="436" spans="1:14">
      <c r="A436" s="196" t="s">
        <v>3620</v>
      </c>
      <c r="B436" s="197" t="s">
        <v>3175</v>
      </c>
      <c r="C436" s="198">
        <v>7</v>
      </c>
      <c r="D436" s="198" t="s">
        <v>2910</v>
      </c>
      <c r="E436" s="199" t="s">
        <v>3232</v>
      </c>
      <c r="F436" s="198" t="s">
        <v>3171</v>
      </c>
      <c r="G436" s="199" t="s">
        <v>3228</v>
      </c>
      <c r="H436" s="198" t="s">
        <v>3175</v>
      </c>
      <c r="I436" s="199">
        <v>0</v>
      </c>
      <c r="J436" s="198"/>
      <c r="K436" s="199">
        <f t="shared" si="29"/>
        <v>0</v>
      </c>
      <c r="L436" s="198" t="str">
        <f t="shared" si="31"/>
        <v/>
      </c>
      <c r="M436" s="199">
        <f t="shared" ref="M436:M458" si="32">IF(MID(C436,5,1)="",0,(MID(E436,5,1)))</f>
        <v>0</v>
      </c>
      <c r="N436" s="200" t="str">
        <f t="shared" si="30"/>
        <v/>
      </c>
    </row>
    <row r="437" spans="1:14">
      <c r="A437" s="196" t="s">
        <v>3621</v>
      </c>
      <c r="B437" s="197" t="s">
        <v>3176</v>
      </c>
      <c r="C437" s="198">
        <v>7</v>
      </c>
      <c r="D437" s="198" t="s">
        <v>2910</v>
      </c>
      <c r="E437" s="199" t="s">
        <v>3232</v>
      </c>
      <c r="F437" s="198" t="s">
        <v>3171</v>
      </c>
      <c r="G437" s="199" t="s">
        <v>3232</v>
      </c>
      <c r="H437" s="198" t="s">
        <v>3176</v>
      </c>
      <c r="I437" s="199">
        <v>0</v>
      </c>
      <c r="J437" s="198"/>
      <c r="K437" s="199">
        <f t="shared" si="29"/>
        <v>0</v>
      </c>
      <c r="L437" s="198" t="str">
        <f t="shared" si="31"/>
        <v/>
      </c>
      <c r="M437" s="199">
        <f t="shared" si="32"/>
        <v>0</v>
      </c>
      <c r="N437" s="200" t="str">
        <f t="shared" si="30"/>
        <v/>
      </c>
    </row>
    <row r="438" spans="1:14">
      <c r="A438" s="196" t="s">
        <v>3622</v>
      </c>
      <c r="B438" s="197" t="s">
        <v>3177</v>
      </c>
      <c r="C438" s="198">
        <v>7</v>
      </c>
      <c r="D438" s="198" t="s">
        <v>2910</v>
      </c>
      <c r="E438" s="199" t="s">
        <v>3232</v>
      </c>
      <c r="F438" s="198" t="s">
        <v>3171</v>
      </c>
      <c r="G438" s="199" t="s">
        <v>3234</v>
      </c>
      <c r="H438" s="198" t="s">
        <v>3177</v>
      </c>
      <c r="I438" s="199">
        <v>0</v>
      </c>
      <c r="J438" s="198"/>
      <c r="K438" s="199">
        <f t="shared" si="29"/>
        <v>0</v>
      </c>
      <c r="L438" s="198" t="str">
        <f t="shared" si="31"/>
        <v/>
      </c>
      <c r="M438" s="199">
        <f t="shared" si="32"/>
        <v>0</v>
      </c>
      <c r="N438" s="200" t="str">
        <f t="shared" si="30"/>
        <v/>
      </c>
    </row>
    <row r="439" spans="1:14">
      <c r="A439" s="196" t="s">
        <v>3623</v>
      </c>
      <c r="B439" s="197" t="s">
        <v>3178</v>
      </c>
      <c r="C439" s="198">
        <v>7</v>
      </c>
      <c r="D439" s="198" t="s">
        <v>2910</v>
      </c>
      <c r="E439" s="199" t="s">
        <v>3232</v>
      </c>
      <c r="F439" s="198" t="s">
        <v>3171</v>
      </c>
      <c r="G439" s="199" t="s">
        <v>3288</v>
      </c>
      <c r="H439" s="198" t="s">
        <v>3178</v>
      </c>
      <c r="I439" s="199">
        <v>0</v>
      </c>
      <c r="J439" s="198"/>
      <c r="K439" s="199">
        <f t="shared" si="29"/>
        <v>0</v>
      </c>
      <c r="L439" s="198" t="str">
        <f t="shared" si="31"/>
        <v/>
      </c>
      <c r="M439" s="199">
        <f t="shared" si="32"/>
        <v>0</v>
      </c>
      <c r="N439" s="200" t="str">
        <f t="shared" si="30"/>
        <v/>
      </c>
    </row>
    <row r="440" spans="1:14">
      <c r="A440" s="208" t="s">
        <v>3624</v>
      </c>
      <c r="B440" s="209" t="s">
        <v>3179</v>
      </c>
      <c r="C440" s="198">
        <v>7</v>
      </c>
      <c r="D440" s="198" t="s">
        <v>2910</v>
      </c>
      <c r="E440" s="199" t="s">
        <v>3232</v>
      </c>
      <c r="F440" s="198" t="s">
        <v>3171</v>
      </c>
      <c r="G440" s="199" t="s">
        <v>3248</v>
      </c>
      <c r="H440" s="198" t="s">
        <v>3179</v>
      </c>
      <c r="I440" s="199">
        <v>0</v>
      </c>
      <c r="J440" s="198"/>
      <c r="K440" s="199">
        <f t="shared" si="29"/>
        <v>0</v>
      </c>
      <c r="L440" s="198" t="str">
        <f t="shared" si="31"/>
        <v/>
      </c>
      <c r="M440" s="199">
        <f t="shared" si="32"/>
        <v>0</v>
      </c>
      <c r="N440" s="200" t="str">
        <f t="shared" si="30"/>
        <v/>
      </c>
    </row>
    <row r="441" spans="1:14">
      <c r="A441" s="216"/>
      <c r="B441" s="206" t="s">
        <v>3180</v>
      </c>
      <c r="C441" s="207">
        <v>7</v>
      </c>
      <c r="D441" s="198" t="s">
        <v>2910</v>
      </c>
      <c r="E441" s="199" t="s">
        <v>3234</v>
      </c>
      <c r="F441" s="198" t="s">
        <v>3180</v>
      </c>
      <c r="G441" s="199">
        <v>0</v>
      </c>
      <c r="H441" s="198"/>
      <c r="I441" s="199">
        <v>0</v>
      </c>
      <c r="J441" s="198"/>
      <c r="K441" s="199">
        <f t="shared" si="29"/>
        <v>0</v>
      </c>
      <c r="L441" s="198" t="str">
        <f t="shared" si="31"/>
        <v/>
      </c>
      <c r="M441" s="199">
        <f t="shared" si="32"/>
        <v>0</v>
      </c>
      <c r="N441" s="200" t="str">
        <f t="shared" si="30"/>
        <v/>
      </c>
    </row>
    <row r="442" spans="1:14">
      <c r="A442" s="210" t="s">
        <v>3625</v>
      </c>
      <c r="B442" s="211" t="s">
        <v>3181</v>
      </c>
      <c r="C442" s="198">
        <v>7</v>
      </c>
      <c r="D442" s="198" t="s">
        <v>2910</v>
      </c>
      <c r="E442" s="199" t="s">
        <v>3234</v>
      </c>
      <c r="F442" s="198" t="s">
        <v>3180</v>
      </c>
      <c r="G442" s="199" t="s">
        <v>1501</v>
      </c>
      <c r="H442" s="198" t="s">
        <v>3181</v>
      </c>
      <c r="I442" s="199">
        <v>0</v>
      </c>
      <c r="J442" s="198"/>
      <c r="K442" s="199">
        <f t="shared" si="29"/>
        <v>0</v>
      </c>
      <c r="L442" s="198" t="str">
        <f t="shared" si="31"/>
        <v/>
      </c>
      <c r="M442" s="199">
        <f t="shared" si="32"/>
        <v>0</v>
      </c>
      <c r="N442" s="200" t="str">
        <f t="shared" si="30"/>
        <v/>
      </c>
    </row>
    <row r="443" spans="1:14">
      <c r="A443" s="208" t="s">
        <v>3626</v>
      </c>
      <c r="B443" s="209" t="s">
        <v>3182</v>
      </c>
      <c r="C443" s="198">
        <v>7</v>
      </c>
      <c r="D443" s="198" t="s">
        <v>2910</v>
      </c>
      <c r="E443" s="199" t="s">
        <v>3234</v>
      </c>
      <c r="F443" s="198" t="s">
        <v>3180</v>
      </c>
      <c r="G443" s="199" t="s">
        <v>3224</v>
      </c>
      <c r="H443" s="198" t="s">
        <v>3182</v>
      </c>
      <c r="I443" s="199">
        <v>0</v>
      </c>
      <c r="J443" s="198"/>
      <c r="K443" s="199">
        <f t="shared" si="29"/>
        <v>0</v>
      </c>
      <c r="L443" s="198" t="str">
        <f t="shared" si="31"/>
        <v/>
      </c>
      <c r="M443" s="199">
        <f t="shared" si="32"/>
        <v>0</v>
      </c>
      <c r="N443" s="200" t="str">
        <f t="shared" si="30"/>
        <v/>
      </c>
    </row>
    <row r="444" spans="1:14">
      <c r="A444" s="216"/>
      <c r="B444" s="206" t="s">
        <v>3183</v>
      </c>
      <c r="C444" s="207">
        <v>7</v>
      </c>
      <c r="D444" s="198" t="s">
        <v>2910</v>
      </c>
      <c r="E444" s="199" t="s">
        <v>3288</v>
      </c>
      <c r="F444" s="198" t="s">
        <v>3183</v>
      </c>
      <c r="G444" s="199">
        <v>0</v>
      </c>
      <c r="H444" s="198"/>
      <c r="I444" s="199">
        <v>0</v>
      </c>
      <c r="J444" s="198"/>
      <c r="K444" s="199">
        <f t="shared" si="29"/>
        <v>0</v>
      </c>
      <c r="L444" s="198" t="str">
        <f t="shared" si="31"/>
        <v/>
      </c>
      <c r="M444" s="199">
        <f t="shared" si="32"/>
        <v>0</v>
      </c>
      <c r="N444" s="200" t="str">
        <f t="shared" si="30"/>
        <v/>
      </c>
    </row>
    <row r="445" spans="1:14">
      <c r="A445" s="210" t="s">
        <v>3627</v>
      </c>
      <c r="B445" s="211" t="s">
        <v>3184</v>
      </c>
      <c r="C445" s="198">
        <v>7</v>
      </c>
      <c r="D445" s="198" t="s">
        <v>2910</v>
      </c>
      <c r="E445" s="199" t="s">
        <v>3288</v>
      </c>
      <c r="F445" s="198" t="s">
        <v>3183</v>
      </c>
      <c r="G445" s="199" t="s">
        <v>1501</v>
      </c>
      <c r="H445" s="198" t="s">
        <v>3184</v>
      </c>
      <c r="I445" s="199">
        <v>0</v>
      </c>
      <c r="J445" s="198"/>
      <c r="K445" s="199">
        <f t="shared" si="29"/>
        <v>0</v>
      </c>
      <c r="L445" s="198" t="str">
        <f t="shared" si="31"/>
        <v/>
      </c>
      <c r="M445" s="199">
        <f t="shared" si="32"/>
        <v>0</v>
      </c>
      <c r="N445" s="200" t="str">
        <f t="shared" si="30"/>
        <v/>
      </c>
    </row>
    <row r="446" spans="1:14">
      <c r="A446" s="196" t="s">
        <v>3628</v>
      </c>
      <c r="B446" s="197" t="s">
        <v>3185</v>
      </c>
      <c r="C446" s="198">
        <v>7</v>
      </c>
      <c r="D446" s="198" t="s">
        <v>2910</v>
      </c>
      <c r="E446" s="199" t="s">
        <v>3288</v>
      </c>
      <c r="F446" s="198" t="s">
        <v>3183</v>
      </c>
      <c r="G446" s="199" t="s">
        <v>3224</v>
      </c>
      <c r="H446" s="198" t="s">
        <v>3185</v>
      </c>
      <c r="I446" s="199">
        <v>0</v>
      </c>
      <c r="J446" s="198"/>
      <c r="K446" s="199">
        <f t="shared" si="29"/>
        <v>0</v>
      </c>
      <c r="L446" s="198" t="str">
        <f t="shared" si="31"/>
        <v/>
      </c>
      <c r="M446" s="199">
        <f t="shared" si="32"/>
        <v>0</v>
      </c>
      <c r="N446" s="200" t="str">
        <f t="shared" si="30"/>
        <v/>
      </c>
    </row>
    <row r="447" spans="1:14">
      <c r="A447" s="196" t="s">
        <v>3629</v>
      </c>
      <c r="B447" s="197" t="s">
        <v>3186</v>
      </c>
      <c r="C447" s="198">
        <v>7</v>
      </c>
      <c r="D447" s="198" t="s">
        <v>2910</v>
      </c>
      <c r="E447" s="199" t="s">
        <v>3288</v>
      </c>
      <c r="F447" s="198" t="s">
        <v>3183</v>
      </c>
      <c r="G447" s="199" t="s">
        <v>3226</v>
      </c>
      <c r="H447" s="198" t="s">
        <v>3186</v>
      </c>
      <c r="I447" s="199">
        <v>0</v>
      </c>
      <c r="J447" s="198"/>
      <c r="K447" s="199">
        <f t="shared" si="29"/>
        <v>0</v>
      </c>
      <c r="L447" s="198" t="str">
        <f t="shared" si="31"/>
        <v/>
      </c>
      <c r="M447" s="199">
        <f t="shared" si="32"/>
        <v>0</v>
      </c>
      <c r="N447" s="200" t="str">
        <f t="shared" si="30"/>
        <v/>
      </c>
    </row>
    <row r="448" spans="1:14">
      <c r="A448" s="196" t="s">
        <v>3630</v>
      </c>
      <c r="B448" s="197" t="s">
        <v>3187</v>
      </c>
      <c r="C448" s="198">
        <v>7</v>
      </c>
      <c r="D448" s="198" t="s">
        <v>2910</v>
      </c>
      <c r="E448" s="199" t="s">
        <v>3288</v>
      </c>
      <c r="F448" s="198" t="s">
        <v>3183</v>
      </c>
      <c r="G448" s="199" t="s">
        <v>3228</v>
      </c>
      <c r="H448" s="198" t="s">
        <v>3187</v>
      </c>
      <c r="I448" s="199">
        <v>0</v>
      </c>
      <c r="J448" s="198"/>
      <c r="K448" s="199">
        <f t="shared" si="29"/>
        <v>0</v>
      </c>
      <c r="L448" s="198" t="str">
        <f t="shared" si="31"/>
        <v/>
      </c>
      <c r="M448" s="199">
        <f t="shared" si="32"/>
        <v>0</v>
      </c>
      <c r="N448" s="200" t="str">
        <f t="shared" si="30"/>
        <v/>
      </c>
    </row>
    <row r="449" spans="1:14">
      <c r="A449" s="196" t="s">
        <v>3631</v>
      </c>
      <c r="B449" s="197" t="s">
        <v>3188</v>
      </c>
      <c r="C449" s="198">
        <v>7</v>
      </c>
      <c r="D449" s="198" t="s">
        <v>2910</v>
      </c>
      <c r="E449" s="199" t="s">
        <v>3288</v>
      </c>
      <c r="F449" s="198" t="s">
        <v>3183</v>
      </c>
      <c r="G449" s="199" t="s">
        <v>3230</v>
      </c>
      <c r="H449" s="198" t="s">
        <v>3188</v>
      </c>
      <c r="I449" s="199">
        <v>0</v>
      </c>
      <c r="J449" s="198"/>
      <c r="K449" s="199">
        <f t="shared" si="29"/>
        <v>0</v>
      </c>
      <c r="L449" s="198" t="str">
        <f t="shared" si="31"/>
        <v/>
      </c>
      <c r="M449" s="199">
        <f t="shared" si="32"/>
        <v>0</v>
      </c>
      <c r="N449" s="200" t="str">
        <f t="shared" si="30"/>
        <v/>
      </c>
    </row>
    <row r="450" spans="1:14">
      <c r="A450" s="196" t="s">
        <v>3632</v>
      </c>
      <c r="B450" s="197" t="s">
        <v>3189</v>
      </c>
      <c r="C450" s="198">
        <v>7</v>
      </c>
      <c r="D450" s="198" t="s">
        <v>2910</v>
      </c>
      <c r="E450" s="199" t="s">
        <v>3288</v>
      </c>
      <c r="F450" s="198" t="s">
        <v>3183</v>
      </c>
      <c r="G450" s="199" t="s">
        <v>3232</v>
      </c>
      <c r="H450" s="198" t="s">
        <v>3189</v>
      </c>
      <c r="I450" s="199">
        <v>0</v>
      </c>
      <c r="J450" s="198"/>
      <c r="K450" s="199">
        <f t="shared" ref="K450:K458" si="33">IF(MID(C450,4,1)="",0,(MID(C450,4,1)))</f>
        <v>0</v>
      </c>
      <c r="L450" s="198" t="str">
        <f t="shared" si="31"/>
        <v/>
      </c>
      <c r="M450" s="199">
        <f t="shared" si="32"/>
        <v>0</v>
      </c>
      <c r="N450" s="200" t="str">
        <f t="shared" ref="N450:N458" si="34">+IF(M450=0,"",IF(M449=M450,N449,MID($D450,1,50)))</f>
        <v/>
      </c>
    </row>
    <row r="451" spans="1:14">
      <c r="A451" s="196" t="s">
        <v>3633</v>
      </c>
      <c r="B451" s="197" t="s">
        <v>3190</v>
      </c>
      <c r="C451" s="198">
        <v>7</v>
      </c>
      <c r="D451" s="198" t="s">
        <v>2910</v>
      </c>
      <c r="E451" s="199" t="s">
        <v>3248</v>
      </c>
      <c r="F451" s="198" t="s">
        <v>3190</v>
      </c>
      <c r="G451" s="199" t="s">
        <v>1501</v>
      </c>
      <c r="H451" s="198" t="s">
        <v>3190</v>
      </c>
      <c r="I451" s="199">
        <v>0</v>
      </c>
      <c r="J451" s="198"/>
      <c r="K451" s="199">
        <f t="shared" si="33"/>
        <v>0</v>
      </c>
      <c r="L451" s="198" t="str">
        <f t="shared" si="31"/>
        <v/>
      </c>
      <c r="M451" s="199">
        <f t="shared" si="32"/>
        <v>0</v>
      </c>
      <c r="N451" s="200" t="str">
        <f t="shared" si="34"/>
        <v/>
      </c>
    </row>
    <row r="452" spans="1:14">
      <c r="A452" s="196" t="s">
        <v>3634</v>
      </c>
      <c r="B452" s="197" t="s">
        <v>3191</v>
      </c>
      <c r="C452" s="198">
        <v>7</v>
      </c>
      <c r="D452" s="198" t="s">
        <v>2910</v>
      </c>
      <c r="E452" s="199" t="s">
        <v>3248</v>
      </c>
      <c r="F452" s="198" t="s">
        <v>3190</v>
      </c>
      <c r="G452" s="199" t="s">
        <v>3224</v>
      </c>
      <c r="H452" s="198" t="s">
        <v>3191</v>
      </c>
      <c r="I452" s="199">
        <v>0</v>
      </c>
      <c r="J452" s="198"/>
      <c r="K452" s="199">
        <f t="shared" si="33"/>
        <v>0</v>
      </c>
      <c r="L452" s="198" t="str">
        <f t="shared" si="31"/>
        <v/>
      </c>
      <c r="M452" s="199">
        <f t="shared" si="32"/>
        <v>0</v>
      </c>
      <c r="N452" s="200" t="str">
        <f t="shared" si="34"/>
        <v/>
      </c>
    </row>
    <row r="453" spans="1:14">
      <c r="A453" s="196" t="s">
        <v>3635</v>
      </c>
      <c r="B453" s="197" t="s">
        <v>3192</v>
      </c>
      <c r="C453" s="198">
        <v>7</v>
      </c>
      <c r="D453" s="198" t="s">
        <v>2910</v>
      </c>
      <c r="E453" s="199" t="s">
        <v>3248</v>
      </c>
      <c r="F453" s="198" t="s">
        <v>3190</v>
      </c>
      <c r="G453" s="199" t="s">
        <v>3226</v>
      </c>
      <c r="H453" s="198" t="s">
        <v>3192</v>
      </c>
      <c r="I453" s="199">
        <v>0</v>
      </c>
      <c r="J453" s="198"/>
      <c r="K453" s="199">
        <f t="shared" si="33"/>
        <v>0</v>
      </c>
      <c r="L453" s="198" t="str">
        <f t="shared" si="31"/>
        <v/>
      </c>
      <c r="M453" s="199">
        <f t="shared" si="32"/>
        <v>0</v>
      </c>
      <c r="N453" s="200" t="str">
        <f t="shared" si="34"/>
        <v/>
      </c>
    </row>
    <row r="454" spans="1:14">
      <c r="A454" s="208" t="s">
        <v>3636</v>
      </c>
      <c r="B454" s="209" t="s">
        <v>3193</v>
      </c>
      <c r="C454" s="198">
        <v>7</v>
      </c>
      <c r="D454" s="198" t="s">
        <v>2910</v>
      </c>
      <c r="E454" s="199" t="s">
        <v>3248</v>
      </c>
      <c r="F454" s="198" t="s">
        <v>3190</v>
      </c>
      <c r="G454" s="199" t="s">
        <v>3228</v>
      </c>
      <c r="H454" s="198" t="s">
        <v>3193</v>
      </c>
      <c r="I454" s="199">
        <v>0</v>
      </c>
      <c r="J454" s="198"/>
      <c r="K454" s="199">
        <f t="shared" si="33"/>
        <v>0</v>
      </c>
      <c r="L454" s="198" t="str">
        <f t="shared" si="31"/>
        <v/>
      </c>
      <c r="M454" s="199">
        <f t="shared" si="32"/>
        <v>0</v>
      </c>
      <c r="N454" s="200" t="str">
        <f t="shared" si="34"/>
        <v/>
      </c>
    </row>
    <row r="455" spans="1:14">
      <c r="A455" s="216"/>
      <c r="B455" s="206" t="s">
        <v>3194</v>
      </c>
      <c r="C455" s="207">
        <v>8</v>
      </c>
      <c r="D455" s="198" t="s">
        <v>3194</v>
      </c>
      <c r="E455" s="199">
        <v>0</v>
      </c>
      <c r="F455" s="198" t="s">
        <v>3194</v>
      </c>
      <c r="G455" s="199">
        <v>0</v>
      </c>
      <c r="H455" s="198"/>
      <c r="I455" s="199">
        <v>0</v>
      </c>
      <c r="J455" s="198"/>
      <c r="K455" s="199">
        <f t="shared" si="33"/>
        <v>0</v>
      </c>
      <c r="L455" s="198" t="str">
        <f t="shared" si="31"/>
        <v/>
      </c>
      <c r="M455" s="199">
        <f t="shared" si="32"/>
        <v>0</v>
      </c>
      <c r="N455" s="200" t="str">
        <f t="shared" si="34"/>
        <v/>
      </c>
    </row>
    <row r="456" spans="1:14">
      <c r="A456" s="212" t="s">
        <v>3637</v>
      </c>
      <c r="B456" s="213" t="s">
        <v>3195</v>
      </c>
      <c r="C456" s="198">
        <v>8</v>
      </c>
      <c r="D456" s="198" t="s">
        <v>3194</v>
      </c>
      <c r="E456" s="199" t="s">
        <v>1501</v>
      </c>
      <c r="F456" s="198" t="s">
        <v>3195</v>
      </c>
      <c r="G456" s="199">
        <v>0</v>
      </c>
      <c r="H456" s="198"/>
      <c r="I456" s="199">
        <v>0</v>
      </c>
      <c r="J456" s="198"/>
      <c r="K456" s="199">
        <f t="shared" si="33"/>
        <v>0</v>
      </c>
      <c r="L456" s="198" t="str">
        <f t="shared" si="31"/>
        <v/>
      </c>
      <c r="M456" s="199">
        <f t="shared" si="32"/>
        <v>0</v>
      </c>
      <c r="N456" s="200" t="str">
        <f t="shared" si="34"/>
        <v/>
      </c>
    </row>
    <row r="457" spans="1:14">
      <c r="A457" s="216"/>
      <c r="B457" s="206" t="s">
        <v>3196</v>
      </c>
      <c r="C457" s="207">
        <v>8</v>
      </c>
      <c r="D457" s="198" t="s">
        <v>3194</v>
      </c>
      <c r="E457" s="199" t="s">
        <v>3224</v>
      </c>
      <c r="F457" s="198" t="s">
        <v>3196</v>
      </c>
      <c r="G457" s="199">
        <v>0</v>
      </c>
      <c r="H457" s="198"/>
      <c r="I457" s="199">
        <v>0</v>
      </c>
      <c r="J457" s="198"/>
      <c r="K457" s="199">
        <f t="shared" si="33"/>
        <v>0</v>
      </c>
      <c r="L457" s="198" t="str">
        <f t="shared" si="31"/>
        <v/>
      </c>
      <c r="M457" s="199">
        <f t="shared" si="32"/>
        <v>0</v>
      </c>
      <c r="N457" s="200" t="str">
        <f t="shared" si="34"/>
        <v/>
      </c>
    </row>
    <row r="458" spans="1:14" ht="16.2" thickBot="1">
      <c r="A458" s="214" t="s">
        <v>3638</v>
      </c>
      <c r="B458" s="215" t="s">
        <v>3197</v>
      </c>
      <c r="C458" s="201">
        <v>8</v>
      </c>
      <c r="D458" s="201" t="s">
        <v>3194</v>
      </c>
      <c r="E458" s="202" t="s">
        <v>3224</v>
      </c>
      <c r="F458" s="201" t="s">
        <v>3196</v>
      </c>
      <c r="G458" s="202" t="s">
        <v>1501</v>
      </c>
      <c r="H458" s="201" t="s">
        <v>3197</v>
      </c>
      <c r="I458" s="202">
        <v>0</v>
      </c>
      <c r="J458" s="201"/>
      <c r="K458" s="202">
        <f t="shared" si="33"/>
        <v>0</v>
      </c>
      <c r="L458" s="201" t="str">
        <f t="shared" si="31"/>
        <v/>
      </c>
      <c r="M458" s="202">
        <f t="shared" si="32"/>
        <v>0</v>
      </c>
      <c r="N458" s="203" t="str">
        <f t="shared" si="34"/>
        <v/>
      </c>
    </row>
    <row r="459" spans="1:14">
      <c r="A459" s="153" t="s">
        <v>3639</v>
      </c>
      <c r="B459" s="153" t="s">
        <v>3198</v>
      </c>
      <c r="C459" s="153">
        <v>8</v>
      </c>
      <c r="D459" s="153" t="s">
        <v>3194</v>
      </c>
      <c r="E459" s="153" t="s">
        <v>3224</v>
      </c>
      <c r="F459" s="153" t="s">
        <v>3196</v>
      </c>
      <c r="G459" s="153" t="s">
        <v>3224</v>
      </c>
      <c r="H459" s="153" t="s">
        <v>3198</v>
      </c>
      <c r="I459" s="153">
        <v>0</v>
      </c>
    </row>
    <row r="460" spans="1:14">
      <c r="A460" s="217"/>
      <c r="B460" s="217" t="s">
        <v>3199</v>
      </c>
      <c r="C460" s="153">
        <v>8</v>
      </c>
      <c r="D460" s="153" t="s">
        <v>3194</v>
      </c>
      <c r="E460" s="153" t="s">
        <v>3226</v>
      </c>
      <c r="F460" s="153" t="s">
        <v>3199</v>
      </c>
      <c r="G460" s="153">
        <v>0</v>
      </c>
      <c r="I460" s="153">
        <v>0</v>
      </c>
    </row>
    <row r="461" spans="1:14">
      <c r="A461" s="153" t="s">
        <v>3640</v>
      </c>
      <c r="B461" s="153" t="s">
        <v>3200</v>
      </c>
      <c r="C461" s="153">
        <v>8</v>
      </c>
      <c r="D461" s="153" t="s">
        <v>3194</v>
      </c>
      <c r="E461" s="153" t="s">
        <v>3226</v>
      </c>
      <c r="F461" s="153" t="s">
        <v>3199</v>
      </c>
      <c r="G461" s="153" t="s">
        <v>1501</v>
      </c>
      <c r="H461" s="153" t="s">
        <v>3200</v>
      </c>
      <c r="I461" s="153">
        <v>0</v>
      </c>
    </row>
    <row r="462" spans="1:14">
      <c r="A462" s="153" t="s">
        <v>3641</v>
      </c>
      <c r="B462" s="153" t="s">
        <v>3201</v>
      </c>
      <c r="C462" s="153">
        <v>8</v>
      </c>
      <c r="D462" s="153" t="s">
        <v>3194</v>
      </c>
      <c r="E462" s="153" t="s">
        <v>3226</v>
      </c>
      <c r="F462" s="153" t="s">
        <v>3199</v>
      </c>
      <c r="G462" s="153" t="s">
        <v>3224</v>
      </c>
      <c r="H462" s="153" t="s">
        <v>3201</v>
      </c>
      <c r="I462" s="153">
        <v>0</v>
      </c>
    </row>
    <row r="463" spans="1:14">
      <c r="A463" s="217"/>
      <c r="B463" s="217" t="s">
        <v>3202</v>
      </c>
      <c r="C463" s="153">
        <v>8</v>
      </c>
      <c r="D463" s="153" t="s">
        <v>3194</v>
      </c>
      <c r="E463" s="153" t="s">
        <v>3228</v>
      </c>
      <c r="F463" s="153" t="s">
        <v>3202</v>
      </c>
      <c r="G463" s="153">
        <v>0</v>
      </c>
      <c r="I463" s="153">
        <v>0</v>
      </c>
    </row>
    <row r="464" spans="1:14">
      <c r="A464" s="153" t="s">
        <v>3642</v>
      </c>
      <c r="B464" s="153" t="s">
        <v>3203</v>
      </c>
      <c r="C464" s="153">
        <v>8</v>
      </c>
      <c r="D464" s="153" t="s">
        <v>3194</v>
      </c>
      <c r="E464" s="153" t="s">
        <v>3228</v>
      </c>
      <c r="F464" s="153" t="s">
        <v>3202</v>
      </c>
      <c r="G464" s="153" t="s">
        <v>1501</v>
      </c>
      <c r="H464" s="153" t="s">
        <v>3203</v>
      </c>
      <c r="I464" s="153">
        <v>0</v>
      </c>
    </row>
    <row r="465" spans="1:9">
      <c r="A465" s="153" t="s">
        <v>3643</v>
      </c>
      <c r="B465" s="153" t="s">
        <v>3204</v>
      </c>
      <c r="C465" s="153">
        <v>8</v>
      </c>
      <c r="D465" s="153" t="s">
        <v>3194</v>
      </c>
      <c r="E465" s="153" t="s">
        <v>3228</v>
      </c>
      <c r="F465" s="153" t="s">
        <v>3202</v>
      </c>
      <c r="G465" s="153" t="s">
        <v>3224</v>
      </c>
      <c r="H465" s="153" t="s">
        <v>3204</v>
      </c>
      <c r="I465" s="153">
        <v>0</v>
      </c>
    </row>
    <row r="466" spans="1:9">
      <c r="A466" s="153" t="s">
        <v>3644</v>
      </c>
      <c r="B466" s="153" t="s">
        <v>3205</v>
      </c>
      <c r="C466" s="153">
        <v>8</v>
      </c>
      <c r="D466" s="153" t="s">
        <v>3194</v>
      </c>
      <c r="E466" s="153" t="s">
        <v>3228</v>
      </c>
      <c r="F466" s="153" t="s">
        <v>3202</v>
      </c>
      <c r="G466" s="153" t="s">
        <v>3226</v>
      </c>
      <c r="H466" s="153" t="s">
        <v>3205</v>
      </c>
      <c r="I466" s="153">
        <v>0</v>
      </c>
    </row>
    <row r="467" spans="1:9">
      <c r="A467" s="153" t="s">
        <v>3645</v>
      </c>
      <c r="B467" s="153" t="s">
        <v>3206</v>
      </c>
      <c r="C467" s="153">
        <v>8</v>
      </c>
      <c r="D467" s="153" t="s">
        <v>3194</v>
      </c>
      <c r="E467" s="153" t="s">
        <v>3228</v>
      </c>
      <c r="F467" s="153" t="s">
        <v>3202</v>
      </c>
      <c r="G467" s="153" t="s">
        <v>3228</v>
      </c>
      <c r="H467" s="153" t="s">
        <v>3206</v>
      </c>
      <c r="I467" s="153">
        <v>0</v>
      </c>
    </row>
    <row r="468" spans="1:9">
      <c r="A468" s="153" t="s">
        <v>3646</v>
      </c>
      <c r="B468" s="153" t="s">
        <v>3207</v>
      </c>
      <c r="C468" s="153">
        <v>8</v>
      </c>
      <c r="D468" s="153" t="s">
        <v>3194</v>
      </c>
      <c r="E468" s="153" t="s">
        <v>3228</v>
      </c>
      <c r="F468" s="153" t="s">
        <v>3202</v>
      </c>
      <c r="G468" s="153" t="s">
        <v>3230</v>
      </c>
      <c r="H468" s="153" t="s">
        <v>3207</v>
      </c>
      <c r="I468" s="153">
        <v>0</v>
      </c>
    </row>
    <row r="469" spans="1:9">
      <c r="A469" s="153" t="s">
        <v>3647</v>
      </c>
      <c r="B469" s="153" t="s">
        <v>3208</v>
      </c>
      <c r="C469" s="153">
        <v>8</v>
      </c>
      <c r="D469" s="153" t="s">
        <v>3194</v>
      </c>
      <c r="E469" s="153" t="s">
        <v>3228</v>
      </c>
      <c r="F469" s="153" t="s">
        <v>3202</v>
      </c>
      <c r="G469" s="153" t="s">
        <v>3232</v>
      </c>
      <c r="H469" s="153" t="s">
        <v>3208</v>
      </c>
      <c r="I469" s="153">
        <v>0</v>
      </c>
    </row>
    <row r="470" spans="1:9">
      <c r="A470" s="153" t="s">
        <v>3648</v>
      </c>
      <c r="B470" s="153" t="s">
        <v>3209</v>
      </c>
      <c r="C470" s="153">
        <v>8</v>
      </c>
      <c r="D470" s="153" t="s">
        <v>3194</v>
      </c>
      <c r="E470" s="153" t="s">
        <v>3228</v>
      </c>
      <c r="F470" s="153" t="s">
        <v>3202</v>
      </c>
      <c r="G470" s="153" t="s">
        <v>3234</v>
      </c>
      <c r="H470" s="153" t="s">
        <v>3209</v>
      </c>
      <c r="I470" s="153">
        <v>0</v>
      </c>
    </row>
    <row r="471" spans="1:9">
      <c r="A471" s="153" t="s">
        <v>3649</v>
      </c>
      <c r="B471" s="153" t="s">
        <v>3210</v>
      </c>
      <c r="C471" s="153">
        <v>8</v>
      </c>
      <c r="D471" s="153" t="s">
        <v>3194</v>
      </c>
      <c r="E471" s="153" t="s">
        <v>3228</v>
      </c>
      <c r="F471" s="153" t="s">
        <v>3202</v>
      </c>
      <c r="G471" s="153" t="s">
        <v>3288</v>
      </c>
      <c r="H471" s="153" t="s">
        <v>3210</v>
      </c>
      <c r="I471" s="153">
        <v>0</v>
      </c>
    </row>
    <row r="472" spans="1:9">
      <c r="A472" s="153" t="s">
        <v>3650</v>
      </c>
      <c r="B472" s="153" t="s">
        <v>3211</v>
      </c>
      <c r="C472" s="153">
        <v>8</v>
      </c>
      <c r="D472" s="153" t="s">
        <v>3194</v>
      </c>
      <c r="E472" s="153" t="s">
        <v>3228</v>
      </c>
      <c r="F472" s="153" t="s">
        <v>3202</v>
      </c>
      <c r="G472" s="153" t="s">
        <v>3248</v>
      </c>
      <c r="H472" s="153" t="s">
        <v>3211</v>
      </c>
      <c r="I472" s="153">
        <v>0</v>
      </c>
    </row>
    <row r="473" spans="1:9">
      <c r="A473" s="217"/>
      <c r="B473" s="217" t="s">
        <v>3212</v>
      </c>
      <c r="C473" s="153">
        <v>8</v>
      </c>
      <c r="D473" s="153" t="s">
        <v>3194</v>
      </c>
      <c r="E473" s="153" t="s">
        <v>3230</v>
      </c>
      <c r="F473" s="153" t="s">
        <v>3212</v>
      </c>
      <c r="G473" s="153">
        <v>0</v>
      </c>
      <c r="I473" s="153">
        <v>0</v>
      </c>
    </row>
    <row r="474" spans="1:9">
      <c r="A474" s="153" t="s">
        <v>3651</v>
      </c>
      <c r="B474" s="153" t="s">
        <v>3213</v>
      </c>
      <c r="C474" s="153">
        <v>8</v>
      </c>
      <c r="D474" s="153" t="s">
        <v>3194</v>
      </c>
      <c r="E474" s="153" t="s">
        <v>3230</v>
      </c>
      <c r="F474" s="153" t="s">
        <v>3212</v>
      </c>
      <c r="G474" s="153" t="s">
        <v>1501</v>
      </c>
      <c r="H474" s="153" t="s">
        <v>3213</v>
      </c>
      <c r="I474" s="153">
        <v>0</v>
      </c>
    </row>
    <row r="475" spans="1:9">
      <c r="A475" s="153" t="s">
        <v>3652</v>
      </c>
      <c r="B475" s="153" t="s">
        <v>3214</v>
      </c>
      <c r="C475" s="153">
        <v>8</v>
      </c>
      <c r="D475" s="153" t="s">
        <v>3194</v>
      </c>
      <c r="E475" s="153" t="s">
        <v>3230</v>
      </c>
      <c r="F475" s="153" t="s">
        <v>3212</v>
      </c>
      <c r="G475" s="153" t="s">
        <v>3224</v>
      </c>
      <c r="H475" s="153" t="s">
        <v>3214</v>
      </c>
      <c r="I475" s="153">
        <v>0</v>
      </c>
    </row>
    <row r="476" spans="1:9">
      <c r="A476" s="153" t="s">
        <v>3653</v>
      </c>
      <c r="B476" s="153" t="s">
        <v>3215</v>
      </c>
      <c r="C476" s="153">
        <v>8</v>
      </c>
      <c r="D476" s="153" t="s">
        <v>3194</v>
      </c>
      <c r="E476" s="153" t="s">
        <v>3230</v>
      </c>
      <c r="F476" s="153" t="s">
        <v>3212</v>
      </c>
      <c r="G476" s="153" t="s">
        <v>3226</v>
      </c>
      <c r="H476" s="153" t="s">
        <v>3215</v>
      </c>
      <c r="I476" s="153">
        <v>0</v>
      </c>
    </row>
    <row r="477" spans="1:9">
      <c r="A477" s="217"/>
      <c r="B477" s="217" t="s">
        <v>2861</v>
      </c>
      <c r="C477" s="153">
        <v>9</v>
      </c>
      <c r="D477" s="153" t="s">
        <v>2861</v>
      </c>
      <c r="E477" s="153">
        <v>0</v>
      </c>
      <c r="F477" s="153" t="s">
        <v>2861</v>
      </c>
      <c r="G477" s="153">
        <v>0</v>
      </c>
      <c r="I477" s="153">
        <v>0</v>
      </c>
    </row>
    <row r="478" spans="1:9">
      <c r="A478" s="217"/>
      <c r="B478" s="217" t="s">
        <v>2863</v>
      </c>
      <c r="C478" s="153">
        <v>9</v>
      </c>
      <c r="D478" s="153" t="s">
        <v>2861</v>
      </c>
      <c r="E478" s="153" t="s">
        <v>1501</v>
      </c>
      <c r="F478" s="153" t="s">
        <v>2863</v>
      </c>
      <c r="G478" s="153">
        <v>0</v>
      </c>
      <c r="I478" s="153">
        <v>0</v>
      </c>
    </row>
    <row r="479" spans="1:9">
      <c r="A479" s="153" t="s">
        <v>3654</v>
      </c>
      <c r="B479" s="153" t="s">
        <v>3216</v>
      </c>
      <c r="C479" s="153">
        <v>9</v>
      </c>
      <c r="D479" s="153" t="s">
        <v>2861</v>
      </c>
      <c r="E479" s="153" t="s">
        <v>1501</v>
      </c>
      <c r="F479" s="153" t="s">
        <v>2863</v>
      </c>
      <c r="G479" s="153" t="s">
        <v>1501</v>
      </c>
      <c r="H479" s="153" t="s">
        <v>3216</v>
      </c>
      <c r="I479" s="153">
        <v>0</v>
      </c>
    </row>
    <row r="480" spans="1:9">
      <c r="A480" s="153" t="s">
        <v>3655</v>
      </c>
      <c r="B480" s="153" t="s">
        <v>2865</v>
      </c>
      <c r="C480" s="153">
        <v>9</v>
      </c>
      <c r="D480" s="153" t="s">
        <v>2861</v>
      </c>
      <c r="E480" s="153" t="s">
        <v>1501</v>
      </c>
      <c r="F480" s="153" t="s">
        <v>2863</v>
      </c>
      <c r="G480" s="153" t="s">
        <v>3224</v>
      </c>
      <c r="H480" s="153" t="s">
        <v>2865</v>
      </c>
      <c r="I480" s="153">
        <v>0</v>
      </c>
    </row>
    <row r="481" spans="1:9">
      <c r="A481" s="153" t="s">
        <v>3656</v>
      </c>
      <c r="B481" s="153" t="s">
        <v>2867</v>
      </c>
      <c r="C481" s="153">
        <v>9</v>
      </c>
      <c r="D481" s="153" t="s">
        <v>2861</v>
      </c>
      <c r="E481" s="153" t="s">
        <v>1501</v>
      </c>
      <c r="F481" s="153" t="s">
        <v>2863</v>
      </c>
      <c r="G481" s="153" t="s">
        <v>3226</v>
      </c>
      <c r="H481" s="153" t="s">
        <v>2867</v>
      </c>
      <c r="I481" s="153">
        <v>0</v>
      </c>
    </row>
    <row r="482" spans="1:9">
      <c r="A482" s="217"/>
      <c r="B482" s="217" t="s">
        <v>2877</v>
      </c>
      <c r="C482" s="153">
        <v>9</v>
      </c>
      <c r="D482" s="153" t="s">
        <v>2861</v>
      </c>
      <c r="E482" s="153" t="s">
        <v>3224</v>
      </c>
      <c r="F482" s="153" t="s">
        <v>2877</v>
      </c>
      <c r="G482" s="153">
        <v>0</v>
      </c>
      <c r="I482" s="153">
        <v>0</v>
      </c>
    </row>
    <row r="483" spans="1:9">
      <c r="A483" s="153" t="s">
        <v>3657</v>
      </c>
      <c r="B483" s="153" t="s">
        <v>3216</v>
      </c>
      <c r="C483" s="153">
        <v>9</v>
      </c>
      <c r="D483" s="153" t="s">
        <v>2861</v>
      </c>
      <c r="E483" s="153" t="s">
        <v>3224</v>
      </c>
      <c r="F483" s="153" t="s">
        <v>2877</v>
      </c>
      <c r="G483" s="153" t="s">
        <v>1501</v>
      </c>
      <c r="H483" s="153" t="s">
        <v>3216</v>
      </c>
      <c r="I483" s="153">
        <v>0</v>
      </c>
    </row>
    <row r="484" spans="1:9">
      <c r="A484" s="153" t="s">
        <v>3658</v>
      </c>
      <c r="B484" s="153" t="s">
        <v>2865</v>
      </c>
      <c r="C484" s="153">
        <v>9</v>
      </c>
      <c r="D484" s="153" t="s">
        <v>2861</v>
      </c>
      <c r="E484" s="153" t="s">
        <v>3224</v>
      </c>
      <c r="F484" s="153" t="s">
        <v>2877</v>
      </c>
      <c r="G484" s="153" t="s">
        <v>3224</v>
      </c>
      <c r="H484" s="153" t="s">
        <v>2865</v>
      </c>
      <c r="I484" s="153">
        <v>0</v>
      </c>
    </row>
    <row r="485" spans="1:9">
      <c r="A485" s="153" t="s">
        <v>3659</v>
      </c>
      <c r="B485" s="153" t="s">
        <v>2867</v>
      </c>
      <c r="C485" s="153">
        <v>9</v>
      </c>
      <c r="D485" s="153" t="s">
        <v>2861</v>
      </c>
      <c r="E485" s="153" t="s">
        <v>3224</v>
      </c>
      <c r="F485" s="153" t="s">
        <v>2877</v>
      </c>
      <c r="G485" s="153" t="s">
        <v>3226</v>
      </c>
      <c r="H485" s="153" t="s">
        <v>2867</v>
      </c>
      <c r="I485" s="153">
        <v>0</v>
      </c>
    </row>
    <row r="486" spans="1:9">
      <c r="B486" s="153" t="s">
        <v>2880</v>
      </c>
      <c r="C486" s="153">
        <v>9</v>
      </c>
      <c r="D486" s="153" t="s">
        <v>2861</v>
      </c>
      <c r="E486" s="153" t="s">
        <v>3226</v>
      </c>
      <c r="F486" s="153" t="s">
        <v>2880</v>
      </c>
      <c r="G486" s="153">
        <v>0</v>
      </c>
      <c r="I486" s="153">
        <v>0</v>
      </c>
    </row>
    <row r="487" spans="1:9">
      <c r="A487" s="153" t="s">
        <v>3660</v>
      </c>
      <c r="B487" s="153" t="s">
        <v>3216</v>
      </c>
      <c r="C487" s="153">
        <v>9</v>
      </c>
      <c r="D487" s="153" t="s">
        <v>2861</v>
      </c>
      <c r="E487" s="153" t="s">
        <v>3226</v>
      </c>
      <c r="F487" s="153" t="s">
        <v>2880</v>
      </c>
      <c r="G487" s="153" t="s">
        <v>1501</v>
      </c>
      <c r="H487" s="153" t="s">
        <v>3216</v>
      </c>
      <c r="I487" s="153">
        <v>0</v>
      </c>
    </row>
    <row r="488" spans="1:9">
      <c r="A488" s="153" t="s">
        <v>3661</v>
      </c>
      <c r="B488" s="153" t="s">
        <v>2865</v>
      </c>
      <c r="C488" s="153">
        <v>9</v>
      </c>
      <c r="D488" s="153" t="s">
        <v>2861</v>
      </c>
      <c r="E488" s="153" t="s">
        <v>3226</v>
      </c>
      <c r="F488" s="153" t="s">
        <v>2880</v>
      </c>
      <c r="G488" s="153" t="s">
        <v>3224</v>
      </c>
      <c r="H488" s="153" t="s">
        <v>2865</v>
      </c>
      <c r="I488" s="153">
        <v>0</v>
      </c>
    </row>
    <row r="489" spans="1:9">
      <c r="A489" s="153" t="s">
        <v>3662</v>
      </c>
      <c r="B489" s="153" t="s">
        <v>2867</v>
      </c>
      <c r="C489" s="153">
        <v>9</v>
      </c>
      <c r="D489" s="153" t="s">
        <v>2861</v>
      </c>
      <c r="E489" s="153" t="s">
        <v>3226</v>
      </c>
      <c r="F489" s="153" t="s">
        <v>2880</v>
      </c>
      <c r="G489" s="153" t="s">
        <v>3226</v>
      </c>
      <c r="H489" s="153" t="s">
        <v>2867</v>
      </c>
      <c r="I489" s="153">
        <v>0</v>
      </c>
    </row>
  </sheetData>
  <autoFilter ref="A1:N489"/>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3"/>
  <sheetViews>
    <sheetView topLeftCell="F1" workbookViewId="0">
      <selection activeCell="N16" sqref="N16"/>
    </sheetView>
  </sheetViews>
  <sheetFormatPr baseColWidth="10" defaultRowHeight="14.4"/>
  <cols>
    <col min="7" max="7" width="23" customWidth="1"/>
  </cols>
  <sheetData>
    <row r="1" spans="1:17" s="1" customFormat="1">
      <c r="A1" s="1" t="s">
        <v>11</v>
      </c>
      <c r="B1" s="1" t="s">
        <v>12</v>
      </c>
      <c r="C1" s="1" t="s">
        <v>9</v>
      </c>
      <c r="D1" s="1" t="s">
        <v>13</v>
      </c>
      <c r="E1" s="1" t="s">
        <v>14</v>
      </c>
      <c r="F1" s="1" t="s">
        <v>15</v>
      </c>
      <c r="G1" s="1" t="s">
        <v>0</v>
      </c>
      <c r="H1" s="1" t="s">
        <v>1</v>
      </c>
      <c r="I1" s="1" t="s">
        <v>16</v>
      </c>
      <c r="J1" s="1" t="s">
        <v>3</v>
      </c>
      <c r="K1" s="1" t="s">
        <v>4</v>
      </c>
      <c r="L1" s="2" t="s">
        <v>5</v>
      </c>
      <c r="M1" s="1" t="s">
        <v>17</v>
      </c>
      <c r="N1" s="1" t="s">
        <v>6</v>
      </c>
      <c r="O1" s="1" t="s">
        <v>7</v>
      </c>
      <c r="P1" s="1" t="s">
        <v>18</v>
      </c>
      <c r="Q1" s="1" t="s">
        <v>9</v>
      </c>
    </row>
    <row r="2" spans="1:17" s="1" customFormat="1">
      <c r="A2" s="1">
        <v>2020</v>
      </c>
      <c r="B2" s="1">
        <v>14</v>
      </c>
      <c r="C2" s="1" t="s">
        <v>19</v>
      </c>
      <c r="D2" s="1">
        <v>11</v>
      </c>
      <c r="E2" s="1" t="s">
        <v>25</v>
      </c>
      <c r="F2" s="1">
        <v>1</v>
      </c>
      <c r="G2" s="1" t="s">
        <v>21</v>
      </c>
      <c r="H2" s="1">
        <v>0</v>
      </c>
      <c r="I2" s="2" t="s">
        <v>79</v>
      </c>
      <c r="J2" s="1">
        <v>0</v>
      </c>
      <c r="K2" s="2" t="s">
        <v>79</v>
      </c>
      <c r="L2" s="1">
        <v>0</v>
      </c>
      <c r="M2" s="2" t="s">
        <v>79</v>
      </c>
      <c r="N2" s="1">
        <v>31</v>
      </c>
      <c r="O2" s="1" t="s">
        <v>22</v>
      </c>
      <c r="P2" s="1" t="s">
        <v>23</v>
      </c>
      <c r="Q2" s="1" t="s">
        <v>24</v>
      </c>
    </row>
    <row r="3" spans="1:17" s="1" customFormat="1">
      <c r="A3"/>
      <c r="B3"/>
      <c r="C3"/>
      <c r="D3" s="1">
        <v>13</v>
      </c>
      <c r="E3" s="1" t="s">
        <v>51</v>
      </c>
      <c r="F3" s="1">
        <v>17</v>
      </c>
      <c r="G3" s="1" t="s">
        <v>52</v>
      </c>
      <c r="H3"/>
      <c r="I3"/>
      <c r="J3" s="1">
        <v>1</v>
      </c>
      <c r="K3" s="1" t="s">
        <v>43</v>
      </c>
      <c r="L3" s="1">
        <v>1</v>
      </c>
      <c r="M3" s="1" t="s">
        <v>61</v>
      </c>
      <c r="N3"/>
      <c r="O3"/>
      <c r="P3" s="1" t="s">
        <v>26</v>
      </c>
      <c r="Q3" s="1" t="s">
        <v>27</v>
      </c>
    </row>
    <row r="4" spans="1:17" s="1" customFormat="1">
      <c r="A4"/>
      <c r="B4"/>
      <c r="C4"/>
      <c r="D4" s="1">
        <v>14</v>
      </c>
      <c r="E4" s="1" t="s">
        <v>20</v>
      </c>
      <c r="F4" s="1">
        <v>18</v>
      </c>
      <c r="G4" s="1" t="s">
        <v>55</v>
      </c>
      <c r="H4"/>
      <c r="I4"/>
      <c r="J4"/>
      <c r="K4"/>
      <c r="L4" s="1">
        <v>2</v>
      </c>
      <c r="M4" s="1" t="s">
        <v>62</v>
      </c>
      <c r="N4"/>
      <c r="O4"/>
      <c r="P4" s="1" t="s">
        <v>28</v>
      </c>
      <c r="Q4" s="1" t="s">
        <v>29</v>
      </c>
    </row>
    <row r="5" spans="1:17" s="1" customFormat="1">
      <c r="A5"/>
      <c r="B5"/>
      <c r="C5"/>
      <c r="F5" s="1">
        <v>19</v>
      </c>
      <c r="G5" s="1" t="s">
        <v>56</v>
      </c>
      <c r="H5"/>
      <c r="I5"/>
      <c r="J5"/>
      <c r="K5"/>
      <c r="L5" s="2"/>
      <c r="M5" s="1" t="s">
        <v>73</v>
      </c>
      <c r="N5"/>
      <c r="O5"/>
      <c r="P5" s="1" t="s">
        <v>30</v>
      </c>
      <c r="Q5" s="1" t="s">
        <v>31</v>
      </c>
    </row>
    <row r="6" spans="1:17" s="1" customFormat="1">
      <c r="A6"/>
      <c r="B6"/>
      <c r="C6"/>
      <c r="D6"/>
      <c r="E6"/>
      <c r="F6" s="1">
        <v>20</v>
      </c>
      <c r="G6" s="1" t="s">
        <v>57</v>
      </c>
      <c r="H6"/>
      <c r="I6"/>
      <c r="J6"/>
      <c r="K6"/>
      <c r="L6"/>
      <c r="M6" s="1" t="s">
        <v>75</v>
      </c>
      <c r="N6"/>
      <c r="O6"/>
      <c r="P6" s="1" t="s">
        <v>32</v>
      </c>
      <c r="Q6" s="1" t="s">
        <v>24</v>
      </c>
    </row>
    <row r="7" spans="1:17" s="1" customFormat="1">
      <c r="A7"/>
      <c r="B7"/>
      <c r="C7"/>
      <c r="D7"/>
      <c r="E7"/>
      <c r="F7" s="1">
        <v>22</v>
      </c>
      <c r="G7" s="1" t="s">
        <v>60</v>
      </c>
      <c r="H7"/>
      <c r="I7"/>
      <c r="J7"/>
      <c r="K7"/>
      <c r="L7"/>
      <c r="M7" t="s">
        <v>66</v>
      </c>
      <c r="N7"/>
      <c r="O7"/>
      <c r="P7" s="1" t="s">
        <v>33</v>
      </c>
      <c r="Q7" s="1" t="s">
        <v>27</v>
      </c>
    </row>
    <row r="8" spans="1:17" s="1" customFormat="1">
      <c r="A8"/>
      <c r="B8"/>
      <c r="C8"/>
      <c r="D8"/>
      <c r="E8"/>
      <c r="F8" s="1">
        <v>30</v>
      </c>
      <c r="G8" s="1" t="s">
        <v>63</v>
      </c>
      <c r="H8"/>
      <c r="I8"/>
      <c r="J8"/>
      <c r="K8"/>
      <c r="L8"/>
      <c r="M8" t="s">
        <v>1091</v>
      </c>
      <c r="N8"/>
      <c r="O8"/>
      <c r="P8" s="1" t="s">
        <v>34</v>
      </c>
      <c r="Q8" s="1" t="s">
        <v>29</v>
      </c>
    </row>
    <row r="9" spans="1:17" s="1" customFormat="1">
      <c r="A9"/>
      <c r="B9"/>
      <c r="C9"/>
      <c r="D9"/>
      <c r="E9"/>
      <c r="F9" s="1">
        <v>31</v>
      </c>
      <c r="G9" s="2" t="s">
        <v>66</v>
      </c>
      <c r="H9"/>
      <c r="I9"/>
      <c r="J9"/>
      <c r="K9"/>
      <c r="L9"/>
      <c r="M9" t="s">
        <v>1094</v>
      </c>
      <c r="N9"/>
      <c r="O9"/>
      <c r="P9" s="1" t="s">
        <v>35</v>
      </c>
      <c r="Q9" s="1" t="s">
        <v>36</v>
      </c>
    </row>
    <row r="10" spans="1:17" s="1" customFormat="1">
      <c r="A10"/>
      <c r="B10"/>
      <c r="C10"/>
      <c r="D10"/>
      <c r="E10"/>
      <c r="F10" s="1">
        <v>32</v>
      </c>
      <c r="G10" s="1" t="s">
        <v>67</v>
      </c>
      <c r="H10"/>
      <c r="I10"/>
      <c r="J10"/>
      <c r="K10"/>
      <c r="L10"/>
      <c r="M10"/>
      <c r="N10"/>
      <c r="O10"/>
      <c r="P10" s="1" t="s">
        <v>37</v>
      </c>
      <c r="Q10" s="1" t="s">
        <v>38</v>
      </c>
    </row>
    <row r="11" spans="1:17" s="1" customFormat="1">
      <c r="A11"/>
      <c r="B11"/>
      <c r="C11"/>
      <c r="D11"/>
      <c r="E11"/>
      <c r="F11" s="1">
        <v>33</v>
      </c>
      <c r="G11" s="1" t="s">
        <v>68</v>
      </c>
      <c r="H11"/>
      <c r="I11"/>
      <c r="J11"/>
      <c r="K11"/>
      <c r="L11"/>
      <c r="M11"/>
      <c r="N11"/>
      <c r="O11"/>
      <c r="P11" s="1" t="s">
        <v>39</v>
      </c>
      <c r="Q11" s="1" t="s">
        <v>40</v>
      </c>
    </row>
    <row r="12" spans="1:17" s="1" customFormat="1">
      <c r="A12"/>
      <c r="B12"/>
      <c r="C12"/>
      <c r="D12"/>
      <c r="E12"/>
      <c r="F12" s="1">
        <v>34</v>
      </c>
      <c r="G12" s="1" t="s">
        <v>69</v>
      </c>
      <c r="H12"/>
      <c r="I12"/>
      <c r="J12"/>
      <c r="K12"/>
      <c r="L12"/>
      <c r="M12"/>
      <c r="N12"/>
      <c r="O12"/>
      <c r="P12" s="1" t="s">
        <v>41</v>
      </c>
      <c r="Q12" s="1" t="s">
        <v>42</v>
      </c>
    </row>
    <row r="13" spans="1:17" s="1" customFormat="1">
      <c r="A13"/>
      <c r="B13"/>
      <c r="C13"/>
      <c r="D13"/>
      <c r="E13"/>
      <c r="F13" s="1">
        <v>35</v>
      </c>
      <c r="G13" s="1" t="s">
        <v>70</v>
      </c>
      <c r="H13"/>
      <c r="I13"/>
      <c r="J13"/>
      <c r="K13"/>
      <c r="L13"/>
      <c r="M13"/>
      <c r="N13"/>
      <c r="O13"/>
      <c r="P13" s="1" t="s">
        <v>44</v>
      </c>
      <c r="Q13" s="1" t="s">
        <v>43</v>
      </c>
    </row>
    <row r="14" spans="1:17" s="1" customFormat="1">
      <c r="A14"/>
      <c r="B14"/>
      <c r="C14"/>
      <c r="D14"/>
      <c r="E14"/>
      <c r="F14" s="1">
        <v>36</v>
      </c>
      <c r="G14" s="1" t="s">
        <v>71</v>
      </c>
      <c r="H14"/>
      <c r="I14"/>
      <c r="J14"/>
      <c r="K14"/>
      <c r="L14"/>
      <c r="M14"/>
      <c r="N14"/>
      <c r="O14"/>
      <c r="P14" s="1" t="s">
        <v>45</v>
      </c>
      <c r="Q14" s="1" t="s">
        <v>46</v>
      </c>
    </row>
    <row r="15" spans="1:17" s="1" customFormat="1">
      <c r="A15"/>
      <c r="B15"/>
      <c r="C15"/>
      <c r="D15"/>
      <c r="E15"/>
      <c r="F15" s="1">
        <v>37</v>
      </c>
      <c r="G15" s="1" t="s">
        <v>72</v>
      </c>
      <c r="H15"/>
      <c r="I15"/>
      <c r="J15"/>
      <c r="K15"/>
      <c r="L15"/>
      <c r="M15"/>
      <c r="N15"/>
      <c r="O15"/>
      <c r="P15" s="1" t="s">
        <v>47</v>
      </c>
      <c r="Q15" s="1" t="s">
        <v>48</v>
      </c>
    </row>
    <row r="16" spans="1:17" s="1" customFormat="1">
      <c r="A16"/>
      <c r="B16"/>
      <c r="C16"/>
      <c r="D16"/>
      <c r="E16"/>
      <c r="F16" s="1">
        <v>38</v>
      </c>
      <c r="G16" s="1" t="s">
        <v>74</v>
      </c>
      <c r="H16"/>
      <c r="I16"/>
      <c r="J16"/>
      <c r="K16"/>
      <c r="L16"/>
      <c r="M16"/>
      <c r="N16"/>
      <c r="O16"/>
      <c r="P16" s="1" t="s">
        <v>49</v>
      </c>
      <c r="Q16" s="1" t="s">
        <v>50</v>
      </c>
    </row>
    <row r="17" spans="1:17" s="1" customFormat="1">
      <c r="A17"/>
      <c r="B17"/>
      <c r="C17"/>
      <c r="D17"/>
      <c r="E17"/>
      <c r="F17" s="1">
        <v>60</v>
      </c>
      <c r="G17" s="1" t="s">
        <v>78</v>
      </c>
      <c r="H17"/>
      <c r="I17"/>
      <c r="J17"/>
      <c r="K17"/>
      <c r="L17"/>
      <c r="M17"/>
      <c r="N17"/>
      <c r="O17"/>
      <c r="P17" s="1" t="s">
        <v>53</v>
      </c>
      <c r="Q17" s="1" t="s">
        <v>54</v>
      </c>
    </row>
    <row r="18" spans="1:17" s="1" customFormat="1">
      <c r="A18"/>
      <c r="B18"/>
      <c r="C18"/>
      <c r="D18"/>
      <c r="E18"/>
      <c r="F18"/>
      <c r="G18"/>
      <c r="H18"/>
      <c r="I18"/>
      <c r="J18"/>
      <c r="K18"/>
      <c r="L18"/>
      <c r="M18"/>
      <c r="N18"/>
      <c r="O18"/>
      <c r="P18" s="1" t="s">
        <v>58</v>
      </c>
      <c r="Q18" s="1" t="s">
        <v>59</v>
      </c>
    </row>
    <row r="19" spans="1:17" s="1" customFormat="1">
      <c r="A19"/>
      <c r="B19"/>
      <c r="C19"/>
      <c r="D19"/>
      <c r="E19"/>
      <c r="F19"/>
      <c r="G19"/>
      <c r="H19"/>
      <c r="I19"/>
      <c r="J19"/>
      <c r="K19"/>
      <c r="L19"/>
      <c r="M19"/>
      <c r="N19"/>
      <c r="O19"/>
      <c r="P19" s="1" t="s">
        <v>64</v>
      </c>
      <c r="Q19" s="1" t="s">
        <v>65</v>
      </c>
    </row>
    <row r="20" spans="1:17" s="1" customFormat="1">
      <c r="A20"/>
      <c r="B20"/>
      <c r="C20"/>
      <c r="D20"/>
      <c r="E20"/>
      <c r="F20"/>
      <c r="G20"/>
      <c r="H20"/>
      <c r="I20"/>
      <c r="J20"/>
      <c r="K20"/>
      <c r="L20"/>
      <c r="M20"/>
      <c r="N20"/>
      <c r="O20"/>
      <c r="P20" s="1" t="s">
        <v>76</v>
      </c>
      <c r="Q20" s="1" t="s">
        <v>77</v>
      </c>
    </row>
    <row r="21" spans="1:17" s="1" customFormat="1">
      <c r="A21"/>
      <c r="B21"/>
      <c r="C21"/>
      <c r="D21"/>
      <c r="E21"/>
      <c r="F21"/>
      <c r="G21"/>
      <c r="H21"/>
      <c r="I21"/>
      <c r="J21"/>
      <c r="K21"/>
      <c r="L21"/>
      <c r="M21"/>
      <c r="N21"/>
      <c r="O21"/>
      <c r="P21"/>
      <c r="Q21"/>
    </row>
    <row r="22" spans="1:17" s="1" customFormat="1">
      <c r="A22"/>
      <c r="B22"/>
      <c r="C22"/>
      <c r="D22"/>
      <c r="E22"/>
      <c r="F22"/>
      <c r="G22"/>
      <c r="H22"/>
      <c r="I22"/>
      <c r="J22"/>
      <c r="K22"/>
      <c r="L22"/>
      <c r="M22"/>
      <c r="N22"/>
      <c r="O22"/>
      <c r="P22"/>
      <c r="Q22"/>
    </row>
    <row r="23" spans="1:17" s="1" customFormat="1">
      <c r="A23"/>
      <c r="B23"/>
      <c r="C23"/>
      <c r="D23"/>
      <c r="E23"/>
      <c r="F23"/>
      <c r="G23"/>
      <c r="H23"/>
      <c r="I23"/>
      <c r="J23"/>
      <c r="K23"/>
      <c r="L23"/>
      <c r="M23"/>
      <c r="N23"/>
      <c r="O23"/>
      <c r="P23"/>
      <c r="Q23"/>
    </row>
    <row r="24" spans="1:17" s="1" customFormat="1">
      <c r="A24"/>
      <c r="B24"/>
      <c r="C24"/>
      <c r="D24"/>
      <c r="E24"/>
      <c r="F24"/>
      <c r="G24"/>
      <c r="H24"/>
      <c r="I24"/>
      <c r="J24"/>
      <c r="K24"/>
      <c r="L24"/>
      <c r="M24"/>
      <c r="N24"/>
      <c r="O24"/>
      <c r="P24"/>
      <c r="Q24"/>
    </row>
    <row r="25" spans="1:17" s="1" customFormat="1">
      <c r="A25"/>
      <c r="B25"/>
      <c r="C25"/>
      <c r="D25"/>
      <c r="E25"/>
      <c r="F25"/>
      <c r="G25"/>
      <c r="H25"/>
      <c r="I25"/>
      <c r="J25"/>
      <c r="K25"/>
      <c r="L25"/>
      <c r="M25"/>
      <c r="N25"/>
      <c r="O25"/>
      <c r="P25"/>
      <c r="Q25"/>
    </row>
    <row r="26" spans="1:17" s="1" customFormat="1">
      <c r="A26"/>
      <c r="B26"/>
      <c r="C26"/>
      <c r="D26"/>
      <c r="E26"/>
      <c r="F26"/>
      <c r="G26"/>
      <c r="H26"/>
      <c r="I26"/>
      <c r="J26"/>
      <c r="K26"/>
      <c r="L26"/>
      <c r="M26"/>
      <c r="N26"/>
      <c r="O26"/>
      <c r="P26"/>
      <c r="Q26"/>
    </row>
    <row r="27" spans="1:17" s="1" customFormat="1">
      <c r="A27"/>
      <c r="B27"/>
      <c r="C27"/>
      <c r="D27"/>
      <c r="E27"/>
      <c r="F27"/>
      <c r="G27"/>
      <c r="H27"/>
      <c r="I27"/>
      <c r="J27"/>
      <c r="K27"/>
      <c r="L27"/>
      <c r="M27"/>
      <c r="N27"/>
      <c r="O27"/>
      <c r="P27"/>
      <c r="Q27"/>
    </row>
    <row r="28" spans="1:17" s="1" customFormat="1">
      <c r="A28"/>
      <c r="B28"/>
      <c r="C28"/>
      <c r="D28"/>
      <c r="E28"/>
      <c r="F28"/>
      <c r="G28"/>
      <c r="H28"/>
      <c r="I28"/>
      <c r="J28"/>
      <c r="K28"/>
      <c r="L28"/>
      <c r="M28"/>
      <c r="N28"/>
      <c r="O28"/>
      <c r="P28"/>
      <c r="Q28"/>
    </row>
    <row r="29" spans="1:17" s="1" customFormat="1">
      <c r="A29"/>
      <c r="B29"/>
      <c r="C29"/>
      <c r="D29"/>
      <c r="E29"/>
      <c r="F29"/>
      <c r="G29"/>
      <c r="H29"/>
      <c r="I29"/>
      <c r="J29"/>
      <c r="K29"/>
      <c r="L29"/>
      <c r="M29"/>
      <c r="N29"/>
      <c r="O29"/>
      <c r="P29"/>
      <c r="Q29"/>
    </row>
    <row r="30" spans="1:17" s="1" customFormat="1">
      <c r="A30"/>
      <c r="B30"/>
      <c r="C30"/>
      <c r="D30"/>
      <c r="E30"/>
      <c r="F30"/>
      <c r="G30"/>
      <c r="H30"/>
      <c r="I30"/>
      <c r="J30"/>
      <c r="K30"/>
      <c r="L30"/>
      <c r="M30"/>
      <c r="N30"/>
      <c r="O30"/>
      <c r="P30"/>
      <c r="Q30"/>
    </row>
    <row r="31" spans="1:17" s="1" customFormat="1">
      <c r="A31"/>
      <c r="B31"/>
      <c r="C31"/>
      <c r="D31"/>
      <c r="E31"/>
      <c r="F31"/>
      <c r="G31"/>
      <c r="H31"/>
      <c r="I31"/>
      <c r="J31"/>
      <c r="K31"/>
      <c r="L31"/>
      <c r="M31"/>
      <c r="N31"/>
      <c r="O31"/>
      <c r="P31"/>
      <c r="Q31"/>
    </row>
    <row r="32" spans="1:17" s="1" customFormat="1">
      <c r="A32"/>
      <c r="B32"/>
      <c r="C32"/>
      <c r="D32"/>
      <c r="E32"/>
      <c r="F32"/>
      <c r="G32"/>
      <c r="H32"/>
      <c r="I32"/>
      <c r="J32"/>
      <c r="K32"/>
      <c r="L32"/>
      <c r="M32"/>
      <c r="N32"/>
      <c r="O32"/>
      <c r="P32"/>
      <c r="Q32"/>
    </row>
    <row r="33" spans="1:17" s="1" customFormat="1">
      <c r="A33"/>
      <c r="B33"/>
      <c r="C33"/>
      <c r="D33"/>
      <c r="E33"/>
      <c r="F33"/>
      <c r="G33"/>
      <c r="H33"/>
      <c r="I33"/>
      <c r="J33"/>
      <c r="K33"/>
      <c r="L33"/>
      <c r="M33"/>
      <c r="N33"/>
      <c r="O33"/>
      <c r="P33"/>
      <c r="Q33"/>
    </row>
    <row r="34" spans="1:17" s="1" customFormat="1">
      <c r="A34"/>
      <c r="B34"/>
      <c r="C34"/>
      <c r="D34"/>
      <c r="E34"/>
      <c r="F34"/>
      <c r="G34"/>
      <c r="H34"/>
      <c r="I34"/>
      <c r="J34"/>
      <c r="K34"/>
      <c r="L34"/>
      <c r="M34"/>
      <c r="N34"/>
      <c r="O34"/>
      <c r="P34"/>
      <c r="Q34"/>
    </row>
    <row r="35" spans="1:17" s="1" customFormat="1">
      <c r="A35"/>
      <c r="B35"/>
      <c r="C35"/>
      <c r="D35"/>
      <c r="E35"/>
      <c r="F35"/>
      <c r="G35"/>
      <c r="H35"/>
      <c r="I35"/>
      <c r="J35"/>
      <c r="K35"/>
      <c r="L35"/>
      <c r="M35"/>
      <c r="N35"/>
      <c r="O35"/>
      <c r="P35"/>
      <c r="Q35"/>
    </row>
    <row r="36" spans="1:17" s="1" customFormat="1">
      <c r="A36"/>
      <c r="B36"/>
      <c r="C36"/>
      <c r="D36"/>
      <c r="E36"/>
      <c r="F36"/>
      <c r="G36"/>
      <c r="H36"/>
      <c r="I36"/>
      <c r="J36"/>
      <c r="K36"/>
      <c r="L36"/>
      <c r="M36"/>
      <c r="N36"/>
      <c r="O36"/>
      <c r="P36"/>
      <c r="Q36"/>
    </row>
    <row r="37" spans="1:17" s="1" customFormat="1">
      <c r="A37"/>
      <c r="B37"/>
      <c r="C37"/>
      <c r="D37"/>
      <c r="E37"/>
      <c r="F37"/>
      <c r="G37"/>
      <c r="H37"/>
      <c r="I37"/>
      <c r="J37"/>
      <c r="K37"/>
      <c r="L37"/>
      <c r="M37"/>
      <c r="N37"/>
      <c r="O37"/>
      <c r="P37"/>
      <c r="Q37"/>
    </row>
    <row r="38" spans="1:17" s="1" customFormat="1">
      <c r="A38"/>
      <c r="B38"/>
      <c r="C38"/>
      <c r="D38"/>
      <c r="E38"/>
      <c r="F38"/>
      <c r="G38"/>
      <c r="H38"/>
      <c r="I38"/>
      <c r="J38"/>
      <c r="K38"/>
      <c r="L38"/>
      <c r="M38"/>
      <c r="N38"/>
      <c r="O38"/>
      <c r="P38"/>
      <c r="Q38"/>
    </row>
    <row r="39" spans="1:17" s="1" customFormat="1">
      <c r="A39"/>
      <c r="B39"/>
      <c r="C39"/>
      <c r="D39"/>
      <c r="E39"/>
      <c r="F39"/>
      <c r="G39"/>
      <c r="H39"/>
      <c r="I39"/>
      <c r="J39"/>
      <c r="K39"/>
      <c r="L39"/>
      <c r="M39"/>
      <c r="N39"/>
      <c r="O39"/>
      <c r="P39"/>
      <c r="Q39"/>
    </row>
    <row r="40" spans="1:17" s="1" customFormat="1">
      <c r="A40"/>
      <c r="B40"/>
      <c r="C40"/>
      <c r="D40"/>
      <c r="E40"/>
      <c r="F40"/>
      <c r="G40"/>
      <c r="H40"/>
      <c r="I40"/>
      <c r="J40"/>
      <c r="K40"/>
      <c r="L40"/>
      <c r="M40"/>
      <c r="N40"/>
      <c r="O40"/>
      <c r="P40"/>
      <c r="Q40"/>
    </row>
    <row r="41" spans="1:17" s="1" customFormat="1">
      <c r="A41"/>
      <c r="B41"/>
      <c r="C41"/>
      <c r="D41"/>
      <c r="E41"/>
      <c r="F41"/>
      <c r="G41"/>
      <c r="H41"/>
      <c r="I41"/>
      <c r="J41"/>
      <c r="K41"/>
      <c r="L41"/>
      <c r="M41"/>
      <c r="N41"/>
      <c r="O41"/>
      <c r="P41"/>
      <c r="Q41"/>
    </row>
    <row r="42" spans="1:17" s="1" customFormat="1">
      <c r="A42"/>
      <c r="B42"/>
      <c r="C42"/>
      <c r="D42"/>
      <c r="E42"/>
      <c r="F42"/>
      <c r="G42"/>
      <c r="H42"/>
      <c r="I42"/>
      <c r="J42"/>
      <c r="K42"/>
      <c r="L42"/>
      <c r="M42"/>
      <c r="N42"/>
      <c r="O42"/>
      <c r="P42"/>
      <c r="Q42"/>
    </row>
    <row r="43" spans="1:17" s="1" customFormat="1">
      <c r="A43"/>
      <c r="B43"/>
      <c r="C43"/>
      <c r="D43"/>
      <c r="E43"/>
      <c r="F43"/>
      <c r="G43"/>
      <c r="H43"/>
      <c r="I43"/>
      <c r="J43"/>
      <c r="K43"/>
      <c r="L43"/>
      <c r="M43"/>
      <c r="N43"/>
      <c r="O43"/>
      <c r="P43"/>
      <c r="Q43"/>
    </row>
    <row r="44" spans="1:17" s="1" customFormat="1">
      <c r="A44"/>
      <c r="B44"/>
      <c r="C44"/>
      <c r="D44"/>
      <c r="E44"/>
      <c r="F44"/>
      <c r="G44"/>
      <c r="H44"/>
      <c r="I44"/>
      <c r="J44"/>
      <c r="K44"/>
      <c r="L44"/>
      <c r="M44"/>
      <c r="N44"/>
      <c r="O44"/>
      <c r="P44"/>
      <c r="Q44"/>
    </row>
    <row r="45" spans="1:17" s="1" customFormat="1">
      <c r="A45"/>
      <c r="B45"/>
      <c r="C45"/>
      <c r="D45"/>
      <c r="E45"/>
      <c r="F45"/>
      <c r="G45"/>
      <c r="H45"/>
      <c r="I45"/>
      <c r="J45"/>
      <c r="K45"/>
      <c r="L45"/>
      <c r="M45"/>
      <c r="N45"/>
      <c r="O45"/>
      <c r="P45"/>
      <c r="Q45"/>
    </row>
    <row r="46" spans="1:17" s="1" customFormat="1">
      <c r="A46"/>
      <c r="B46"/>
      <c r="C46"/>
      <c r="D46"/>
      <c r="E46"/>
      <c r="F46"/>
      <c r="G46"/>
      <c r="H46"/>
      <c r="I46"/>
      <c r="J46"/>
      <c r="K46"/>
      <c r="L46"/>
      <c r="M46"/>
      <c r="N46"/>
      <c r="O46"/>
      <c r="P46"/>
      <c r="Q46"/>
    </row>
    <row r="47" spans="1:17" s="1" customFormat="1">
      <c r="A47"/>
      <c r="B47"/>
      <c r="C47"/>
      <c r="D47"/>
      <c r="E47"/>
      <c r="F47"/>
      <c r="G47"/>
      <c r="H47"/>
      <c r="I47"/>
      <c r="J47"/>
      <c r="K47"/>
      <c r="L47"/>
      <c r="M47"/>
      <c r="N47"/>
      <c r="O47"/>
      <c r="P47"/>
      <c r="Q47"/>
    </row>
    <row r="48" spans="1:17" s="1" customFormat="1">
      <c r="A48"/>
      <c r="B48"/>
      <c r="C48"/>
      <c r="D48"/>
      <c r="E48"/>
      <c r="F48"/>
      <c r="G48"/>
      <c r="H48"/>
      <c r="I48"/>
      <c r="J48"/>
      <c r="K48"/>
      <c r="L48"/>
      <c r="M48"/>
      <c r="N48"/>
      <c r="O48"/>
      <c r="P48"/>
      <c r="Q48"/>
    </row>
    <row r="49" spans="1:17" s="1" customFormat="1">
      <c r="A49"/>
      <c r="B49"/>
      <c r="C49"/>
      <c r="D49"/>
      <c r="E49"/>
      <c r="F49"/>
      <c r="G49"/>
      <c r="H49"/>
      <c r="I49"/>
      <c r="J49"/>
      <c r="K49"/>
      <c r="L49"/>
      <c r="M49"/>
      <c r="N49"/>
      <c r="O49"/>
      <c r="P49"/>
      <c r="Q49"/>
    </row>
    <row r="50" spans="1:17" s="1" customFormat="1">
      <c r="A50"/>
      <c r="B50"/>
      <c r="C50"/>
      <c r="D50"/>
      <c r="E50"/>
      <c r="F50"/>
      <c r="G50"/>
      <c r="H50"/>
      <c r="I50"/>
      <c r="J50"/>
      <c r="K50"/>
      <c r="L50"/>
      <c r="M50"/>
      <c r="N50"/>
      <c r="O50"/>
      <c r="P50"/>
      <c r="Q50"/>
    </row>
    <row r="51" spans="1:17" s="1" customFormat="1">
      <c r="A51"/>
      <c r="B51"/>
      <c r="C51"/>
      <c r="D51"/>
      <c r="E51"/>
      <c r="F51"/>
      <c r="G51"/>
      <c r="H51"/>
      <c r="I51"/>
      <c r="J51"/>
      <c r="K51"/>
      <c r="L51"/>
      <c r="M51"/>
      <c r="N51"/>
      <c r="O51"/>
      <c r="P51"/>
      <c r="Q51"/>
    </row>
    <row r="52" spans="1:17" s="1" customFormat="1">
      <c r="A52"/>
      <c r="B52"/>
      <c r="C52"/>
      <c r="D52"/>
      <c r="E52"/>
      <c r="F52"/>
      <c r="G52"/>
      <c r="H52"/>
      <c r="I52"/>
      <c r="J52"/>
      <c r="K52"/>
      <c r="L52"/>
      <c r="M52"/>
      <c r="N52"/>
      <c r="O52"/>
      <c r="P52"/>
      <c r="Q52"/>
    </row>
    <row r="53" spans="1:17" s="1" customFormat="1">
      <c r="A53"/>
      <c r="B53"/>
      <c r="C53"/>
      <c r="D53"/>
      <c r="E53"/>
      <c r="F53"/>
      <c r="G53"/>
      <c r="H53"/>
      <c r="I53"/>
      <c r="J53"/>
      <c r="K53"/>
      <c r="L53"/>
      <c r="M53"/>
      <c r="N53"/>
      <c r="O53"/>
      <c r="P53"/>
      <c r="Q53"/>
    </row>
    <row r="54" spans="1:17" s="1" customFormat="1">
      <c r="A54"/>
      <c r="B54"/>
      <c r="C54"/>
      <c r="D54"/>
      <c r="E54"/>
      <c r="F54"/>
      <c r="G54"/>
      <c r="H54"/>
      <c r="I54"/>
      <c r="J54"/>
      <c r="K54"/>
      <c r="L54"/>
      <c r="M54"/>
      <c r="N54"/>
      <c r="O54"/>
      <c r="P54"/>
      <c r="Q54"/>
    </row>
    <row r="55" spans="1:17" s="1" customFormat="1">
      <c r="A55"/>
      <c r="B55"/>
      <c r="C55"/>
      <c r="D55"/>
      <c r="E55"/>
      <c r="F55"/>
      <c r="G55"/>
      <c r="H55"/>
      <c r="I55"/>
      <c r="J55"/>
      <c r="K55"/>
      <c r="L55"/>
      <c r="M55"/>
      <c r="N55"/>
      <c r="O55"/>
      <c r="P55"/>
      <c r="Q55"/>
    </row>
    <row r="56" spans="1:17" s="1" customFormat="1">
      <c r="A56"/>
      <c r="B56"/>
      <c r="C56"/>
      <c r="D56"/>
      <c r="E56"/>
      <c r="F56"/>
      <c r="G56"/>
      <c r="H56"/>
      <c r="I56"/>
      <c r="J56"/>
      <c r="K56"/>
      <c r="L56"/>
      <c r="M56"/>
      <c r="N56"/>
      <c r="O56"/>
      <c r="P56"/>
      <c r="Q56"/>
    </row>
    <row r="57" spans="1:17" s="1" customFormat="1">
      <c r="A57"/>
      <c r="B57"/>
      <c r="C57"/>
      <c r="D57"/>
      <c r="E57"/>
      <c r="F57"/>
      <c r="G57"/>
      <c r="H57"/>
      <c r="I57"/>
      <c r="J57"/>
      <c r="K57"/>
      <c r="L57"/>
      <c r="M57"/>
      <c r="N57"/>
      <c r="O57"/>
      <c r="P57"/>
      <c r="Q57"/>
    </row>
    <row r="58" spans="1:17" s="1" customFormat="1">
      <c r="A58"/>
      <c r="B58"/>
      <c r="C58"/>
      <c r="D58"/>
      <c r="E58"/>
      <c r="F58"/>
      <c r="G58"/>
      <c r="H58"/>
      <c r="I58"/>
      <c r="J58"/>
      <c r="K58"/>
      <c r="L58"/>
      <c r="M58"/>
      <c r="N58"/>
      <c r="O58"/>
      <c r="P58"/>
      <c r="Q58"/>
    </row>
    <row r="59" spans="1:17" s="1" customFormat="1">
      <c r="A59"/>
      <c r="B59"/>
      <c r="C59"/>
      <c r="D59"/>
      <c r="E59"/>
      <c r="F59"/>
      <c r="G59"/>
      <c r="H59"/>
      <c r="I59"/>
      <c r="J59"/>
      <c r="K59"/>
      <c r="L59"/>
      <c r="M59"/>
      <c r="N59"/>
      <c r="O59"/>
      <c r="P59"/>
      <c r="Q59"/>
    </row>
    <row r="60" spans="1:17" s="1" customFormat="1">
      <c r="A60"/>
      <c r="B60"/>
      <c r="C60"/>
      <c r="D60"/>
      <c r="E60"/>
      <c r="F60"/>
      <c r="G60"/>
      <c r="H60"/>
      <c r="I60"/>
      <c r="J60"/>
      <c r="K60"/>
      <c r="L60"/>
      <c r="M60"/>
      <c r="N60"/>
      <c r="O60"/>
      <c r="P60"/>
      <c r="Q60"/>
    </row>
    <row r="61" spans="1:17" s="1" customFormat="1">
      <c r="A61"/>
      <c r="B61"/>
      <c r="C61"/>
      <c r="D61"/>
      <c r="E61"/>
      <c r="F61"/>
      <c r="G61"/>
      <c r="H61"/>
      <c r="I61"/>
      <c r="J61"/>
      <c r="K61"/>
      <c r="L61"/>
      <c r="M61"/>
      <c r="N61"/>
      <c r="O61"/>
      <c r="P61"/>
      <c r="Q61"/>
    </row>
    <row r="62" spans="1:17" s="1" customFormat="1">
      <c r="A62"/>
      <c r="B62"/>
      <c r="C62"/>
      <c r="D62"/>
      <c r="E62"/>
      <c r="F62"/>
      <c r="G62"/>
      <c r="H62"/>
      <c r="I62"/>
      <c r="J62"/>
      <c r="K62"/>
      <c r="L62"/>
      <c r="M62"/>
      <c r="N62"/>
      <c r="O62"/>
      <c r="P62"/>
      <c r="Q62"/>
    </row>
    <row r="63" spans="1:17" s="1" customFormat="1">
      <c r="A63"/>
      <c r="B63"/>
      <c r="C63"/>
      <c r="D63"/>
      <c r="E63"/>
      <c r="F63"/>
      <c r="G63"/>
      <c r="H63"/>
      <c r="I63"/>
      <c r="J63"/>
      <c r="K63"/>
      <c r="L63"/>
      <c r="M63"/>
      <c r="N63"/>
      <c r="O63"/>
      <c r="P63"/>
      <c r="Q63"/>
    </row>
    <row r="64" spans="1:17" s="1" customFormat="1">
      <c r="A64"/>
      <c r="B64"/>
      <c r="C64"/>
      <c r="D64"/>
      <c r="E64"/>
      <c r="F64"/>
      <c r="G64"/>
      <c r="H64"/>
      <c r="I64"/>
      <c r="J64"/>
      <c r="K64"/>
      <c r="L64"/>
      <c r="M64"/>
      <c r="N64"/>
      <c r="O64"/>
      <c r="P64"/>
      <c r="Q64"/>
    </row>
    <row r="65" spans="1:17" s="1" customFormat="1">
      <c r="A65"/>
      <c r="B65"/>
      <c r="C65"/>
      <c r="D65"/>
      <c r="E65"/>
      <c r="F65"/>
      <c r="G65"/>
      <c r="H65"/>
      <c r="I65"/>
      <c r="J65"/>
      <c r="K65"/>
      <c r="L65"/>
      <c r="M65"/>
      <c r="N65"/>
      <c r="O65"/>
      <c r="P65"/>
      <c r="Q65"/>
    </row>
    <row r="66" spans="1:17" s="1" customFormat="1">
      <c r="A66"/>
      <c r="B66"/>
      <c r="C66"/>
      <c r="D66"/>
      <c r="E66"/>
      <c r="F66"/>
      <c r="G66"/>
      <c r="H66"/>
      <c r="I66"/>
      <c r="J66"/>
      <c r="K66"/>
      <c r="L66"/>
      <c r="M66"/>
      <c r="N66"/>
      <c r="O66"/>
      <c r="P66"/>
      <c r="Q66"/>
    </row>
    <row r="67" spans="1:17" s="1" customFormat="1">
      <c r="A67"/>
      <c r="B67"/>
      <c r="C67"/>
      <c r="D67"/>
      <c r="E67"/>
      <c r="F67"/>
      <c r="G67"/>
      <c r="H67"/>
      <c r="I67"/>
      <c r="J67"/>
      <c r="K67"/>
      <c r="L67"/>
      <c r="M67"/>
      <c r="N67"/>
      <c r="O67"/>
      <c r="P67"/>
      <c r="Q67"/>
    </row>
    <row r="68" spans="1:17" s="1" customFormat="1">
      <c r="A68"/>
      <c r="B68"/>
      <c r="C68"/>
      <c r="D68"/>
      <c r="E68"/>
      <c r="F68"/>
      <c r="G68"/>
      <c r="H68"/>
      <c r="I68"/>
      <c r="J68"/>
      <c r="K68"/>
      <c r="L68"/>
      <c r="M68"/>
      <c r="N68"/>
      <c r="O68"/>
      <c r="P68"/>
      <c r="Q68"/>
    </row>
    <row r="69" spans="1:17" s="1" customFormat="1">
      <c r="A69"/>
      <c r="B69"/>
      <c r="C69"/>
      <c r="D69"/>
      <c r="E69"/>
      <c r="F69"/>
      <c r="G69"/>
      <c r="H69"/>
      <c r="I69"/>
      <c r="J69"/>
      <c r="K69"/>
      <c r="L69"/>
      <c r="M69"/>
      <c r="N69"/>
      <c r="O69"/>
      <c r="P69"/>
      <c r="Q69"/>
    </row>
    <row r="70" spans="1:17" s="1" customFormat="1">
      <c r="A70"/>
      <c r="B70"/>
      <c r="C70"/>
      <c r="D70"/>
      <c r="E70"/>
      <c r="F70"/>
      <c r="G70"/>
      <c r="H70"/>
      <c r="I70"/>
      <c r="J70"/>
      <c r="K70"/>
      <c r="L70"/>
      <c r="M70"/>
      <c r="N70"/>
      <c r="O70"/>
      <c r="P70"/>
      <c r="Q70"/>
    </row>
    <row r="71" spans="1:17" s="1" customFormat="1">
      <c r="A71"/>
      <c r="B71"/>
      <c r="C71"/>
      <c r="D71"/>
      <c r="E71"/>
      <c r="F71"/>
      <c r="G71"/>
      <c r="H71"/>
      <c r="I71"/>
      <c r="J71"/>
      <c r="K71"/>
      <c r="L71"/>
      <c r="M71"/>
      <c r="N71"/>
      <c r="O71"/>
      <c r="P71"/>
      <c r="Q71"/>
    </row>
    <row r="72" spans="1:17" s="1" customFormat="1">
      <c r="A72"/>
      <c r="B72"/>
      <c r="C72"/>
      <c r="D72"/>
      <c r="E72"/>
      <c r="F72"/>
      <c r="G72"/>
      <c r="H72"/>
      <c r="I72"/>
      <c r="J72"/>
      <c r="K72"/>
      <c r="L72"/>
      <c r="M72"/>
      <c r="N72"/>
      <c r="O72"/>
      <c r="P72"/>
      <c r="Q72"/>
    </row>
    <row r="73" spans="1:17" s="1" customFormat="1">
      <c r="A73"/>
      <c r="B73"/>
      <c r="C73"/>
      <c r="D73"/>
      <c r="E73"/>
      <c r="F73"/>
      <c r="G73"/>
      <c r="H73"/>
      <c r="I73"/>
      <c r="J73"/>
      <c r="K73"/>
      <c r="L73"/>
      <c r="M73"/>
      <c r="N73"/>
      <c r="O73"/>
      <c r="P73"/>
      <c r="Q73"/>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1"/>
  <sheetViews>
    <sheetView topLeftCell="S1" zoomScale="85" zoomScaleNormal="85" workbookViewId="0">
      <selection activeCell="U24" sqref="U24"/>
    </sheetView>
  </sheetViews>
  <sheetFormatPr baseColWidth="10" defaultRowHeight="14.4"/>
  <cols>
    <col min="1" max="1" width="6.5546875" bestFit="1" customWidth="1"/>
    <col min="2" max="2" width="26.6640625" bestFit="1" customWidth="1"/>
    <col min="3" max="3" width="9.6640625" bestFit="1" customWidth="1"/>
    <col min="4" max="4" width="23.88671875" bestFit="1" customWidth="1"/>
    <col min="5" max="5" width="8.33203125" bestFit="1" customWidth="1"/>
    <col min="6" max="6" width="68.5546875" bestFit="1" customWidth="1"/>
    <col min="7" max="7" width="12.5546875" customWidth="1"/>
    <col min="8" max="8" width="43.109375" bestFit="1" customWidth="1"/>
    <col min="9" max="9" width="3.109375" bestFit="1" customWidth="1"/>
    <col min="10" max="10" width="14.109375" customWidth="1"/>
    <col min="12" max="12" width="39.33203125" bestFit="1" customWidth="1"/>
    <col min="13" max="13" width="11.44140625" style="36"/>
    <col min="14" max="14" width="46.6640625" style="128" customWidth="1"/>
    <col min="15" max="15" width="11.44140625" customWidth="1"/>
    <col min="19" max="19" width="48.44140625" bestFit="1" customWidth="1"/>
    <col min="21" max="21" width="33.44140625" bestFit="1" customWidth="1"/>
    <col min="22" max="22" width="5.6640625" customWidth="1"/>
    <col min="24" max="24" width="43.109375" bestFit="1" customWidth="1"/>
    <col min="27" max="27" width="43.109375" bestFit="1" customWidth="1"/>
  </cols>
  <sheetData>
    <row r="1" spans="1:27" ht="28.8">
      <c r="A1" s="116" t="s">
        <v>1182</v>
      </c>
      <c r="B1" s="116" t="s">
        <v>1223</v>
      </c>
      <c r="C1" s="116" t="s">
        <v>1183</v>
      </c>
      <c r="D1" s="116" t="s">
        <v>1224</v>
      </c>
      <c r="E1" s="116" t="s">
        <v>1184</v>
      </c>
      <c r="F1" s="116" t="s">
        <v>1225</v>
      </c>
      <c r="G1" s="121" t="s">
        <v>1205</v>
      </c>
      <c r="H1" s="116" t="s">
        <v>1185</v>
      </c>
      <c r="I1" s="116"/>
      <c r="J1" s="116" t="s">
        <v>1186</v>
      </c>
      <c r="K1" s="116" t="s">
        <v>1304</v>
      </c>
      <c r="L1" s="116" t="s">
        <v>1187</v>
      </c>
      <c r="M1" s="116" t="s">
        <v>1303</v>
      </c>
      <c r="N1" s="128" t="s">
        <v>1309</v>
      </c>
      <c r="T1" t="s">
        <v>1183</v>
      </c>
      <c r="U1" t="s">
        <v>1224</v>
      </c>
      <c r="W1" s="123" t="s">
        <v>1205</v>
      </c>
      <c r="X1" s="36" t="s">
        <v>1185</v>
      </c>
      <c r="Y1" t="s">
        <v>1318</v>
      </c>
      <c r="Z1" s="36" t="s">
        <v>1303</v>
      </c>
      <c r="AA1" s="36" t="s">
        <v>1309</v>
      </c>
    </row>
    <row r="2" spans="1:27">
      <c r="A2" s="116">
        <v>1</v>
      </c>
      <c r="B2" s="116" t="s">
        <v>1226</v>
      </c>
      <c r="C2" s="116">
        <v>1</v>
      </c>
      <c r="D2" s="116" t="s">
        <v>1228</v>
      </c>
      <c r="E2" s="121">
        <v>1</v>
      </c>
      <c r="F2" s="117" t="s">
        <v>1227</v>
      </c>
      <c r="G2" s="116">
        <v>1</v>
      </c>
      <c r="H2" t="s">
        <v>1222</v>
      </c>
      <c r="I2">
        <f>+G2</f>
        <v>1</v>
      </c>
      <c r="J2" s="119">
        <v>0</v>
      </c>
      <c r="K2" s="120">
        <v>0</v>
      </c>
      <c r="L2" s="120"/>
      <c r="M2" s="36">
        <v>1010</v>
      </c>
      <c r="N2" s="128" t="s">
        <v>1222</v>
      </c>
      <c r="O2">
        <f>+M2</f>
        <v>1010</v>
      </c>
      <c r="R2" s="121">
        <v>1</v>
      </c>
      <c r="S2" s="117" t="s">
        <v>1227</v>
      </c>
      <c r="T2" s="36">
        <v>1</v>
      </c>
      <c r="U2" t="s">
        <v>1228</v>
      </c>
      <c r="W2">
        <v>1</v>
      </c>
      <c r="X2" t="s">
        <v>1222</v>
      </c>
      <c r="Y2">
        <v>1</v>
      </c>
      <c r="Z2">
        <v>1010</v>
      </c>
      <c r="AA2" t="s">
        <v>1222</v>
      </c>
    </row>
    <row r="3" spans="1:27">
      <c r="A3" s="116">
        <v>1</v>
      </c>
      <c r="B3" s="116" t="s">
        <v>1226</v>
      </c>
      <c r="C3" s="116">
        <v>1</v>
      </c>
      <c r="D3" s="116" t="s">
        <v>1228</v>
      </c>
      <c r="E3" s="121">
        <v>1</v>
      </c>
      <c r="F3" s="117" t="s">
        <v>1227</v>
      </c>
      <c r="G3" s="116">
        <v>2</v>
      </c>
      <c r="H3" t="s">
        <v>1211</v>
      </c>
      <c r="I3">
        <f t="shared" ref="I3:I46" si="0">+G3</f>
        <v>2</v>
      </c>
      <c r="J3" s="119">
        <v>0</v>
      </c>
      <c r="K3" s="120">
        <v>0</v>
      </c>
      <c r="L3" s="120"/>
      <c r="M3" s="36">
        <v>210</v>
      </c>
      <c r="N3" s="128" t="s">
        <v>1211</v>
      </c>
      <c r="O3">
        <f t="shared" ref="O3:O46" si="1">+M3</f>
        <v>210</v>
      </c>
      <c r="R3" s="121">
        <v>2</v>
      </c>
      <c r="S3" s="117" t="s">
        <v>1300</v>
      </c>
      <c r="T3" s="36">
        <v>2</v>
      </c>
      <c r="U3" t="s">
        <v>1310</v>
      </c>
      <c r="W3">
        <v>2</v>
      </c>
      <c r="X3" t="s">
        <v>1211</v>
      </c>
      <c r="Y3">
        <v>2</v>
      </c>
      <c r="Z3">
        <v>210</v>
      </c>
      <c r="AA3" t="s">
        <v>1211</v>
      </c>
    </row>
    <row r="4" spans="1:27">
      <c r="A4" s="116">
        <v>1</v>
      </c>
      <c r="B4" s="116" t="s">
        <v>1226</v>
      </c>
      <c r="C4" s="116">
        <v>1</v>
      </c>
      <c r="D4" s="116" t="s">
        <v>1228</v>
      </c>
      <c r="E4" s="121">
        <v>1</v>
      </c>
      <c r="F4" s="117" t="s">
        <v>1227</v>
      </c>
      <c r="G4" s="116">
        <v>3</v>
      </c>
      <c r="H4" t="s">
        <v>1213</v>
      </c>
      <c r="I4">
        <f t="shared" si="0"/>
        <v>3</v>
      </c>
      <c r="J4" s="119">
        <v>0</v>
      </c>
      <c r="K4" s="120">
        <v>0</v>
      </c>
      <c r="L4" s="120"/>
      <c r="M4" s="36">
        <v>310</v>
      </c>
      <c r="N4" s="128" t="s">
        <v>1213</v>
      </c>
      <c r="O4">
        <f t="shared" si="1"/>
        <v>310</v>
      </c>
      <c r="R4" s="121">
        <v>3</v>
      </c>
      <c r="S4" s="117" t="s">
        <v>1302</v>
      </c>
      <c r="W4">
        <v>3</v>
      </c>
      <c r="X4" t="s">
        <v>1213</v>
      </c>
      <c r="Y4">
        <v>3</v>
      </c>
      <c r="Z4">
        <v>310</v>
      </c>
      <c r="AA4" t="s">
        <v>1213</v>
      </c>
    </row>
    <row r="5" spans="1:27">
      <c r="A5" s="116">
        <v>1</v>
      </c>
      <c r="B5" s="116" t="s">
        <v>1226</v>
      </c>
      <c r="C5" s="116">
        <v>1</v>
      </c>
      <c r="D5" s="116" t="s">
        <v>1228</v>
      </c>
      <c r="E5" s="121">
        <v>1</v>
      </c>
      <c r="F5" s="117" t="s">
        <v>1227</v>
      </c>
      <c r="G5" s="116">
        <v>2</v>
      </c>
      <c r="H5" t="s">
        <v>1211</v>
      </c>
      <c r="I5">
        <f t="shared" si="0"/>
        <v>2</v>
      </c>
      <c r="J5" s="119">
        <v>0</v>
      </c>
      <c r="K5" s="120">
        <v>0</v>
      </c>
      <c r="L5" s="120"/>
      <c r="M5" s="36">
        <v>220</v>
      </c>
      <c r="N5" s="128" t="s">
        <v>1212</v>
      </c>
      <c r="O5">
        <f t="shared" si="1"/>
        <v>220</v>
      </c>
      <c r="R5" s="121">
        <v>7</v>
      </c>
      <c r="S5" s="117" t="s">
        <v>1308</v>
      </c>
      <c r="W5">
        <v>5</v>
      </c>
      <c r="X5" t="s">
        <v>1221</v>
      </c>
      <c r="Y5">
        <v>5</v>
      </c>
      <c r="Z5">
        <v>220</v>
      </c>
      <c r="AA5" t="s">
        <v>1212</v>
      </c>
    </row>
    <row r="6" spans="1:27">
      <c r="A6" s="116">
        <v>1</v>
      </c>
      <c r="B6" s="116" t="s">
        <v>1226</v>
      </c>
      <c r="C6" s="116">
        <v>1</v>
      </c>
      <c r="D6" s="116" t="s">
        <v>1228</v>
      </c>
      <c r="E6" s="121">
        <v>1</v>
      </c>
      <c r="F6" s="117" t="s">
        <v>1227</v>
      </c>
      <c r="G6" s="116">
        <v>5</v>
      </c>
      <c r="H6" t="s">
        <v>1221</v>
      </c>
      <c r="I6">
        <f t="shared" si="0"/>
        <v>5</v>
      </c>
      <c r="J6" s="119">
        <v>0</v>
      </c>
      <c r="K6" s="120">
        <v>0</v>
      </c>
      <c r="L6" s="120"/>
      <c r="M6" s="36">
        <v>910</v>
      </c>
      <c r="N6" s="128" t="s">
        <v>1221</v>
      </c>
      <c r="O6">
        <f t="shared" si="1"/>
        <v>910</v>
      </c>
      <c r="W6">
        <v>6</v>
      </c>
      <c r="X6" t="s">
        <v>1210</v>
      </c>
      <c r="Y6">
        <v>6</v>
      </c>
      <c r="Z6">
        <v>910</v>
      </c>
      <c r="AA6" t="s">
        <v>1221</v>
      </c>
    </row>
    <row r="7" spans="1:27">
      <c r="A7" s="116">
        <v>1</v>
      </c>
      <c r="B7" s="116" t="s">
        <v>1226</v>
      </c>
      <c r="C7" s="116">
        <v>1</v>
      </c>
      <c r="D7" s="116" t="s">
        <v>1228</v>
      </c>
      <c r="E7" s="121">
        <v>1</v>
      </c>
      <c r="F7" s="117" t="s">
        <v>1227</v>
      </c>
      <c r="G7" s="116">
        <v>6</v>
      </c>
      <c r="H7" t="s">
        <v>1210</v>
      </c>
      <c r="I7">
        <f t="shared" si="0"/>
        <v>6</v>
      </c>
      <c r="J7" s="119">
        <v>0</v>
      </c>
      <c r="K7" s="120">
        <v>0</v>
      </c>
      <c r="L7" s="120"/>
      <c r="M7" s="36">
        <v>130</v>
      </c>
      <c r="N7" s="128" t="s">
        <v>1210</v>
      </c>
      <c r="O7">
        <f t="shared" si="1"/>
        <v>130</v>
      </c>
      <c r="W7">
        <v>7</v>
      </c>
      <c r="X7" t="s">
        <v>1209</v>
      </c>
      <c r="Y7">
        <v>7</v>
      </c>
      <c r="Z7">
        <v>130</v>
      </c>
      <c r="AA7" t="s">
        <v>1210</v>
      </c>
    </row>
    <row r="8" spans="1:27">
      <c r="A8" s="116">
        <v>1</v>
      </c>
      <c r="B8" s="116" t="s">
        <v>1226</v>
      </c>
      <c r="C8" s="116">
        <v>1</v>
      </c>
      <c r="D8" s="116" t="s">
        <v>1228</v>
      </c>
      <c r="E8" s="121">
        <v>1</v>
      </c>
      <c r="F8" s="117" t="s">
        <v>1227</v>
      </c>
      <c r="G8" s="116">
        <v>7</v>
      </c>
      <c r="H8" t="s">
        <v>1209</v>
      </c>
      <c r="I8">
        <f t="shared" si="0"/>
        <v>7</v>
      </c>
      <c r="J8" s="119">
        <v>0</v>
      </c>
      <c r="K8" s="120">
        <v>0</v>
      </c>
      <c r="L8" s="120"/>
      <c r="M8" s="36">
        <v>110</v>
      </c>
      <c r="N8" s="128" t="s">
        <v>1209</v>
      </c>
      <c r="O8">
        <f t="shared" si="1"/>
        <v>110</v>
      </c>
      <c r="W8">
        <v>8</v>
      </c>
      <c r="X8" t="s">
        <v>1207</v>
      </c>
      <c r="Y8">
        <v>8</v>
      </c>
      <c r="Z8">
        <v>110</v>
      </c>
      <c r="AA8" t="s">
        <v>1209</v>
      </c>
    </row>
    <row r="9" spans="1:27">
      <c r="A9" s="116">
        <v>1</v>
      </c>
      <c r="B9" s="116" t="s">
        <v>1226</v>
      </c>
      <c r="C9" s="116">
        <v>1</v>
      </c>
      <c r="D9" s="116" t="s">
        <v>1228</v>
      </c>
      <c r="E9" s="121">
        <v>1</v>
      </c>
      <c r="F9" s="117" t="s">
        <v>1227</v>
      </c>
      <c r="G9" s="116">
        <v>8</v>
      </c>
      <c r="H9" t="s">
        <v>1207</v>
      </c>
      <c r="I9">
        <f t="shared" si="0"/>
        <v>8</v>
      </c>
      <c r="J9" s="119">
        <v>0</v>
      </c>
      <c r="K9" s="120">
        <v>0</v>
      </c>
      <c r="L9" s="120"/>
      <c r="M9" s="36">
        <v>13</v>
      </c>
      <c r="N9" s="128" t="s">
        <v>1207</v>
      </c>
      <c r="O9">
        <f t="shared" si="1"/>
        <v>13</v>
      </c>
      <c r="W9">
        <v>9</v>
      </c>
      <c r="X9" t="s">
        <v>1220</v>
      </c>
      <c r="Y9">
        <v>9</v>
      </c>
      <c r="Z9">
        <v>13</v>
      </c>
      <c r="AA9" t="s">
        <v>1207</v>
      </c>
    </row>
    <row r="10" spans="1:27">
      <c r="A10" s="116">
        <v>1</v>
      </c>
      <c r="B10" s="116" t="s">
        <v>1226</v>
      </c>
      <c r="C10" s="116">
        <v>1</v>
      </c>
      <c r="D10" s="116" t="s">
        <v>1228</v>
      </c>
      <c r="E10" s="121">
        <v>1</v>
      </c>
      <c r="F10" s="117" t="s">
        <v>1227</v>
      </c>
      <c r="G10" s="116">
        <v>9</v>
      </c>
      <c r="H10" t="s">
        <v>1220</v>
      </c>
      <c r="I10">
        <f t="shared" si="0"/>
        <v>9</v>
      </c>
      <c r="J10" s="119">
        <v>0</v>
      </c>
      <c r="K10" s="120">
        <v>0</v>
      </c>
      <c r="L10" s="120"/>
      <c r="M10" s="36">
        <v>810</v>
      </c>
      <c r="N10" s="128" t="s">
        <v>1220</v>
      </c>
      <c r="O10">
        <f t="shared" si="1"/>
        <v>810</v>
      </c>
      <c r="W10">
        <v>10</v>
      </c>
      <c r="X10" t="s">
        <v>1214</v>
      </c>
      <c r="Y10">
        <v>10</v>
      </c>
      <c r="Z10">
        <v>810</v>
      </c>
      <c r="AA10" t="s">
        <v>1220</v>
      </c>
    </row>
    <row r="11" spans="1:27">
      <c r="A11" s="116">
        <v>1</v>
      </c>
      <c r="B11" s="116" t="s">
        <v>1226</v>
      </c>
      <c r="C11" s="116">
        <v>1</v>
      </c>
      <c r="D11" s="116" t="s">
        <v>1228</v>
      </c>
      <c r="E11" s="121">
        <v>1</v>
      </c>
      <c r="F11" s="117" t="s">
        <v>1227</v>
      </c>
      <c r="G11" s="116">
        <v>9</v>
      </c>
      <c r="H11" t="s">
        <v>1220</v>
      </c>
      <c r="I11">
        <f t="shared" ref="I11" si="2">+G11</f>
        <v>9</v>
      </c>
      <c r="J11" s="119">
        <v>0</v>
      </c>
      <c r="K11" s="120">
        <v>0</v>
      </c>
      <c r="L11" s="120"/>
      <c r="M11" s="36">
        <v>820</v>
      </c>
      <c r="N11" t="s">
        <v>1293</v>
      </c>
      <c r="O11">
        <f t="shared" si="1"/>
        <v>820</v>
      </c>
      <c r="W11">
        <v>12</v>
      </c>
      <c r="X11" t="s">
        <v>1215</v>
      </c>
      <c r="Y11">
        <v>12</v>
      </c>
      <c r="Z11">
        <v>820</v>
      </c>
      <c r="AA11" t="s">
        <v>1293</v>
      </c>
    </row>
    <row r="12" spans="1:27">
      <c r="A12" s="116">
        <v>1</v>
      </c>
      <c r="B12" s="116" t="s">
        <v>1226</v>
      </c>
      <c r="C12" s="116">
        <v>1</v>
      </c>
      <c r="D12" s="116" t="s">
        <v>1228</v>
      </c>
      <c r="E12" s="121">
        <v>1</v>
      </c>
      <c r="F12" s="117" t="s">
        <v>1227</v>
      </c>
      <c r="G12" s="116">
        <v>10</v>
      </c>
      <c r="H12" t="s">
        <v>1214</v>
      </c>
      <c r="I12">
        <f t="shared" si="0"/>
        <v>10</v>
      </c>
      <c r="J12" s="119">
        <v>0</v>
      </c>
      <c r="K12" s="120">
        <v>0</v>
      </c>
      <c r="L12" s="120"/>
      <c r="M12" s="36">
        <v>410</v>
      </c>
      <c r="N12" s="128" t="s">
        <v>1272</v>
      </c>
      <c r="O12">
        <f t="shared" si="1"/>
        <v>410</v>
      </c>
      <c r="W12">
        <v>13</v>
      </c>
      <c r="X12" t="s">
        <v>1216</v>
      </c>
      <c r="Y12">
        <v>13</v>
      </c>
      <c r="Z12">
        <v>410</v>
      </c>
      <c r="AA12" t="s">
        <v>1272</v>
      </c>
    </row>
    <row r="13" spans="1:27">
      <c r="A13" s="116">
        <v>1</v>
      </c>
      <c r="B13" s="116" t="s">
        <v>1226</v>
      </c>
      <c r="C13" s="116">
        <v>1</v>
      </c>
      <c r="D13" s="116" t="s">
        <v>1228</v>
      </c>
      <c r="E13" s="121">
        <v>1</v>
      </c>
      <c r="F13" s="117" t="s">
        <v>1227</v>
      </c>
      <c r="G13" s="116">
        <v>12</v>
      </c>
      <c r="H13" t="s">
        <v>1215</v>
      </c>
      <c r="I13">
        <f t="shared" si="0"/>
        <v>12</v>
      </c>
      <c r="J13" s="119">
        <v>0</v>
      </c>
      <c r="K13" s="120">
        <v>0</v>
      </c>
      <c r="L13" s="120"/>
      <c r="M13" s="36">
        <v>510</v>
      </c>
      <c r="N13" t="s">
        <v>1215</v>
      </c>
      <c r="O13">
        <f t="shared" si="1"/>
        <v>510</v>
      </c>
      <c r="W13">
        <v>14</v>
      </c>
      <c r="X13" t="s">
        <v>1206</v>
      </c>
      <c r="Y13">
        <v>14</v>
      </c>
      <c r="Z13">
        <v>510</v>
      </c>
      <c r="AA13" t="s">
        <v>1215</v>
      </c>
    </row>
    <row r="14" spans="1:27">
      <c r="A14" s="116">
        <v>1</v>
      </c>
      <c r="B14" s="116" t="s">
        <v>1226</v>
      </c>
      <c r="C14" s="116">
        <v>1</v>
      </c>
      <c r="D14" s="116" t="s">
        <v>1228</v>
      </c>
      <c r="E14" s="121">
        <v>1</v>
      </c>
      <c r="F14" s="117" t="s">
        <v>1227</v>
      </c>
      <c r="G14" s="116">
        <v>13</v>
      </c>
      <c r="H14" t="s">
        <v>1216</v>
      </c>
      <c r="I14">
        <f t="shared" si="0"/>
        <v>13</v>
      </c>
      <c r="J14" s="119">
        <v>0</v>
      </c>
      <c r="K14" s="120">
        <v>0</v>
      </c>
      <c r="L14" s="120"/>
      <c r="M14" s="36">
        <v>520</v>
      </c>
      <c r="N14" t="s">
        <v>1216</v>
      </c>
      <c r="O14">
        <f t="shared" si="1"/>
        <v>520</v>
      </c>
      <c r="W14">
        <v>15</v>
      </c>
      <c r="X14" t="s">
        <v>566</v>
      </c>
      <c r="Y14">
        <v>15</v>
      </c>
      <c r="Z14">
        <v>520</v>
      </c>
      <c r="AA14" t="s">
        <v>1216</v>
      </c>
    </row>
    <row r="15" spans="1:27">
      <c r="A15" s="116">
        <v>1</v>
      </c>
      <c r="B15" s="116" t="s">
        <v>1226</v>
      </c>
      <c r="C15" s="116">
        <v>1</v>
      </c>
      <c r="D15" s="116" t="s">
        <v>1228</v>
      </c>
      <c r="E15" s="121">
        <v>1</v>
      </c>
      <c r="F15" s="117" t="s">
        <v>1227</v>
      </c>
      <c r="G15" s="116">
        <v>14</v>
      </c>
      <c r="H15" t="s">
        <v>1206</v>
      </c>
      <c r="I15">
        <f t="shared" si="0"/>
        <v>14</v>
      </c>
      <c r="J15" s="119">
        <v>0</v>
      </c>
      <c r="K15" s="120">
        <v>0</v>
      </c>
      <c r="L15" s="120"/>
      <c r="M15" s="36">
        <v>12</v>
      </c>
      <c r="N15" t="s">
        <v>1206</v>
      </c>
      <c r="O15">
        <f t="shared" si="1"/>
        <v>12</v>
      </c>
      <c r="W15">
        <v>16</v>
      </c>
      <c r="X15" t="s">
        <v>19</v>
      </c>
      <c r="Y15">
        <v>16</v>
      </c>
      <c r="Z15">
        <v>12</v>
      </c>
      <c r="AA15" t="s">
        <v>1206</v>
      </c>
    </row>
    <row r="16" spans="1:27">
      <c r="A16" s="116">
        <v>1</v>
      </c>
      <c r="B16" s="116" t="s">
        <v>1226</v>
      </c>
      <c r="C16" s="116">
        <v>1</v>
      </c>
      <c r="D16" s="116" t="s">
        <v>1228</v>
      </c>
      <c r="E16" s="121">
        <v>1</v>
      </c>
      <c r="F16" s="117" t="s">
        <v>1227</v>
      </c>
      <c r="G16" s="116">
        <v>14</v>
      </c>
      <c r="H16" t="s">
        <v>1206</v>
      </c>
      <c r="I16">
        <f t="shared" ref="I16" si="3">+G16</f>
        <v>14</v>
      </c>
      <c r="J16" s="119">
        <v>0</v>
      </c>
      <c r="K16" s="120">
        <v>0</v>
      </c>
      <c r="L16" s="120"/>
      <c r="M16" s="36">
        <v>532</v>
      </c>
      <c r="N16" t="s">
        <v>1283</v>
      </c>
      <c r="O16">
        <f t="shared" si="1"/>
        <v>532</v>
      </c>
      <c r="W16">
        <v>17</v>
      </c>
      <c r="X16" t="s">
        <v>1208</v>
      </c>
      <c r="Y16">
        <v>17</v>
      </c>
      <c r="Z16">
        <v>532</v>
      </c>
      <c r="AA16" t="s">
        <v>1283</v>
      </c>
    </row>
    <row r="17" spans="1:27">
      <c r="A17" s="116">
        <v>1</v>
      </c>
      <c r="B17" s="116" t="s">
        <v>1226</v>
      </c>
      <c r="C17" s="116">
        <v>1</v>
      </c>
      <c r="D17" s="116" t="s">
        <v>1228</v>
      </c>
      <c r="E17" s="121">
        <v>1</v>
      </c>
      <c r="F17" s="117" t="s">
        <v>1227</v>
      </c>
      <c r="G17" s="116">
        <v>15</v>
      </c>
      <c r="H17" t="s">
        <v>566</v>
      </c>
      <c r="I17">
        <f t="shared" si="0"/>
        <v>15</v>
      </c>
      <c r="J17" s="119">
        <v>0</v>
      </c>
      <c r="K17" s="120">
        <v>0</v>
      </c>
      <c r="L17" s="120"/>
      <c r="M17" s="36">
        <v>15</v>
      </c>
      <c r="N17" t="s">
        <v>566</v>
      </c>
      <c r="O17">
        <f t="shared" si="1"/>
        <v>15</v>
      </c>
      <c r="W17">
        <v>18</v>
      </c>
      <c r="X17" t="s">
        <v>1219</v>
      </c>
      <c r="Y17">
        <v>18</v>
      </c>
      <c r="Z17">
        <v>15</v>
      </c>
      <c r="AA17" t="s">
        <v>566</v>
      </c>
    </row>
    <row r="18" spans="1:27">
      <c r="A18" s="116">
        <v>1</v>
      </c>
      <c r="B18" s="116" t="s">
        <v>1226</v>
      </c>
      <c r="C18" s="116">
        <v>1</v>
      </c>
      <c r="D18" s="116" t="s">
        <v>1228</v>
      </c>
      <c r="E18" s="121">
        <v>1</v>
      </c>
      <c r="F18" s="117" t="s">
        <v>1227</v>
      </c>
      <c r="G18" s="116">
        <v>16</v>
      </c>
      <c r="H18" t="s">
        <v>19</v>
      </c>
      <c r="I18">
        <f t="shared" si="0"/>
        <v>16</v>
      </c>
      <c r="J18" s="119">
        <v>0</v>
      </c>
      <c r="K18" s="120">
        <v>0</v>
      </c>
      <c r="L18" s="120"/>
      <c r="M18" s="36">
        <v>14</v>
      </c>
      <c r="N18" t="s">
        <v>19</v>
      </c>
      <c r="O18">
        <f t="shared" si="1"/>
        <v>14</v>
      </c>
      <c r="W18">
        <v>19</v>
      </c>
      <c r="X18" t="s">
        <v>588</v>
      </c>
      <c r="Y18">
        <v>19</v>
      </c>
      <c r="Z18">
        <v>14</v>
      </c>
      <c r="AA18" t="s">
        <v>19</v>
      </c>
    </row>
    <row r="19" spans="1:27">
      <c r="A19" s="116">
        <v>1</v>
      </c>
      <c r="B19" s="116" t="s">
        <v>1226</v>
      </c>
      <c r="C19" s="116">
        <v>1</v>
      </c>
      <c r="D19" s="116" t="s">
        <v>1228</v>
      </c>
      <c r="E19" s="121">
        <v>1</v>
      </c>
      <c r="F19" s="117" t="s">
        <v>1227</v>
      </c>
      <c r="G19" s="116">
        <v>16</v>
      </c>
      <c r="H19" t="s">
        <v>19</v>
      </c>
      <c r="I19">
        <f t="shared" ref="I19:I32" si="4">+G19</f>
        <v>16</v>
      </c>
      <c r="J19" s="119">
        <v>0</v>
      </c>
      <c r="K19" s="120">
        <v>0</v>
      </c>
      <c r="L19" s="120"/>
      <c r="M19" s="36">
        <v>141</v>
      </c>
      <c r="N19" t="s">
        <v>1241</v>
      </c>
      <c r="O19">
        <f t="shared" si="1"/>
        <v>141</v>
      </c>
      <c r="W19">
        <v>90</v>
      </c>
      <c r="X19" t="s">
        <v>1218</v>
      </c>
      <c r="Y19">
        <v>90</v>
      </c>
      <c r="Z19">
        <v>141</v>
      </c>
      <c r="AA19" t="s">
        <v>1241</v>
      </c>
    </row>
    <row r="20" spans="1:27">
      <c r="A20" s="116">
        <v>1</v>
      </c>
      <c r="B20" s="116" t="s">
        <v>1226</v>
      </c>
      <c r="C20" s="116">
        <v>1</v>
      </c>
      <c r="D20" s="116" t="s">
        <v>1228</v>
      </c>
      <c r="E20" s="121">
        <v>1</v>
      </c>
      <c r="F20" s="117" t="s">
        <v>1227</v>
      </c>
      <c r="G20" s="116">
        <v>16</v>
      </c>
      <c r="H20" t="s">
        <v>19</v>
      </c>
      <c r="I20">
        <f t="shared" si="4"/>
        <v>16</v>
      </c>
      <c r="J20" s="119">
        <v>0</v>
      </c>
      <c r="K20" s="120">
        <v>0</v>
      </c>
      <c r="L20" s="120"/>
      <c r="M20" s="36">
        <v>142</v>
      </c>
      <c r="N20" t="s">
        <v>1243</v>
      </c>
      <c r="O20">
        <f t="shared" si="1"/>
        <v>142</v>
      </c>
      <c r="W20">
        <v>91</v>
      </c>
      <c r="X20" t="s">
        <v>1217</v>
      </c>
      <c r="Y20">
        <v>91</v>
      </c>
      <c r="Z20">
        <v>142</v>
      </c>
      <c r="AA20" t="s">
        <v>1243</v>
      </c>
    </row>
    <row r="21" spans="1:27">
      <c r="A21" s="116">
        <v>1</v>
      </c>
      <c r="B21" s="116" t="s">
        <v>1226</v>
      </c>
      <c r="C21" s="116">
        <v>1</v>
      </c>
      <c r="D21" s="116" t="s">
        <v>1228</v>
      </c>
      <c r="E21" s="121">
        <v>1</v>
      </c>
      <c r="F21" s="117" t="s">
        <v>1227</v>
      </c>
      <c r="G21" s="116">
        <v>16</v>
      </c>
      <c r="H21" t="s">
        <v>19</v>
      </c>
      <c r="I21">
        <f t="shared" si="4"/>
        <v>16</v>
      </c>
      <c r="J21" s="119">
        <v>0</v>
      </c>
      <c r="K21" s="120">
        <v>0</v>
      </c>
      <c r="L21" s="120"/>
      <c r="M21" s="36">
        <v>143</v>
      </c>
      <c r="N21" t="s">
        <v>1245</v>
      </c>
      <c r="O21">
        <f t="shared" si="1"/>
        <v>143</v>
      </c>
      <c r="Z21">
        <v>143</v>
      </c>
      <c r="AA21" t="s">
        <v>1245</v>
      </c>
    </row>
    <row r="22" spans="1:27">
      <c r="A22" s="116">
        <v>1</v>
      </c>
      <c r="B22" s="116" t="s">
        <v>1226</v>
      </c>
      <c r="C22" s="116">
        <v>1</v>
      </c>
      <c r="D22" s="116" t="s">
        <v>1228</v>
      </c>
      <c r="E22" s="121">
        <v>1</v>
      </c>
      <c r="F22" s="117" t="s">
        <v>1227</v>
      </c>
      <c r="G22" s="116">
        <v>16</v>
      </c>
      <c r="H22" t="s">
        <v>19</v>
      </c>
      <c r="I22">
        <f t="shared" si="4"/>
        <v>16</v>
      </c>
      <c r="J22" s="119">
        <v>0</v>
      </c>
      <c r="K22" s="120">
        <v>0</v>
      </c>
      <c r="L22" s="120"/>
      <c r="M22" s="36">
        <v>144</v>
      </c>
      <c r="N22" t="s">
        <v>1247</v>
      </c>
      <c r="O22">
        <f t="shared" si="1"/>
        <v>144</v>
      </c>
      <c r="Z22">
        <v>144</v>
      </c>
      <c r="AA22" t="s">
        <v>1247</v>
      </c>
    </row>
    <row r="23" spans="1:27">
      <c r="A23" s="116">
        <v>1</v>
      </c>
      <c r="B23" s="116" t="s">
        <v>1226</v>
      </c>
      <c r="C23" s="116">
        <v>1</v>
      </c>
      <c r="D23" s="116" t="s">
        <v>1228</v>
      </c>
      <c r="E23" s="121">
        <v>1</v>
      </c>
      <c r="F23" s="117" t="s">
        <v>1227</v>
      </c>
      <c r="G23" s="116">
        <v>16</v>
      </c>
      <c r="H23" t="s">
        <v>19</v>
      </c>
      <c r="I23">
        <f t="shared" si="4"/>
        <v>16</v>
      </c>
      <c r="J23" s="119">
        <v>0</v>
      </c>
      <c r="K23" s="120">
        <v>0</v>
      </c>
      <c r="L23" s="120"/>
      <c r="M23" s="36">
        <v>145</v>
      </c>
      <c r="N23" t="s">
        <v>1249</v>
      </c>
      <c r="O23">
        <f t="shared" si="1"/>
        <v>145</v>
      </c>
      <c r="Z23">
        <v>145</v>
      </c>
      <c r="AA23" t="s">
        <v>1249</v>
      </c>
    </row>
    <row r="24" spans="1:27">
      <c r="A24" s="116">
        <v>1</v>
      </c>
      <c r="B24" s="116" t="s">
        <v>1226</v>
      </c>
      <c r="C24" s="116">
        <v>1</v>
      </c>
      <c r="D24" s="116" t="s">
        <v>1228</v>
      </c>
      <c r="E24" s="121">
        <v>1</v>
      </c>
      <c r="F24" s="117" t="s">
        <v>1227</v>
      </c>
      <c r="G24" s="116">
        <v>16</v>
      </c>
      <c r="H24" t="s">
        <v>19</v>
      </c>
      <c r="I24">
        <f t="shared" si="4"/>
        <v>16</v>
      </c>
      <c r="J24" s="119">
        <v>0</v>
      </c>
      <c r="K24" s="120">
        <v>0</v>
      </c>
      <c r="L24" s="120"/>
      <c r="M24" s="36">
        <v>146</v>
      </c>
      <c r="N24" t="s">
        <v>1251</v>
      </c>
      <c r="O24">
        <f t="shared" si="1"/>
        <v>146</v>
      </c>
      <c r="Z24">
        <v>146</v>
      </c>
      <c r="AA24" t="s">
        <v>1251</v>
      </c>
    </row>
    <row r="25" spans="1:27">
      <c r="A25" s="116">
        <v>1</v>
      </c>
      <c r="B25" s="116" t="s">
        <v>1226</v>
      </c>
      <c r="C25" s="116">
        <v>1</v>
      </c>
      <c r="D25" s="116" t="s">
        <v>1228</v>
      </c>
      <c r="E25" s="121">
        <v>1</v>
      </c>
      <c r="F25" s="117" t="s">
        <v>1227</v>
      </c>
      <c r="G25" s="116">
        <v>16</v>
      </c>
      <c r="H25" t="s">
        <v>19</v>
      </c>
      <c r="I25">
        <f t="shared" si="4"/>
        <v>16</v>
      </c>
      <c r="J25" s="119">
        <v>0</v>
      </c>
      <c r="K25" s="120">
        <v>0</v>
      </c>
      <c r="L25" s="120"/>
      <c r="M25" s="36">
        <v>147</v>
      </c>
      <c r="N25" t="s">
        <v>1253</v>
      </c>
      <c r="O25">
        <f t="shared" si="1"/>
        <v>147</v>
      </c>
      <c r="Z25">
        <v>147</v>
      </c>
      <c r="AA25" t="s">
        <v>1253</v>
      </c>
    </row>
    <row r="26" spans="1:27">
      <c r="A26" s="116">
        <v>1</v>
      </c>
      <c r="B26" s="116" t="s">
        <v>1226</v>
      </c>
      <c r="C26" s="116">
        <v>1</v>
      </c>
      <c r="D26" s="116" t="s">
        <v>1228</v>
      </c>
      <c r="E26" s="121">
        <v>1</v>
      </c>
      <c r="F26" s="117" t="s">
        <v>1227</v>
      </c>
      <c r="G26" s="116">
        <v>16</v>
      </c>
      <c r="H26" t="s">
        <v>19</v>
      </c>
      <c r="I26">
        <f t="shared" si="4"/>
        <v>16</v>
      </c>
      <c r="J26" s="119">
        <v>0</v>
      </c>
      <c r="K26" s="120">
        <v>0</v>
      </c>
      <c r="L26" s="120"/>
      <c r="M26" s="36">
        <v>148</v>
      </c>
      <c r="N26" t="s">
        <v>1255</v>
      </c>
      <c r="O26">
        <f t="shared" si="1"/>
        <v>148</v>
      </c>
      <c r="Z26">
        <v>148</v>
      </c>
      <c r="AA26" t="s">
        <v>1255</v>
      </c>
    </row>
    <row r="27" spans="1:27">
      <c r="A27" s="116">
        <v>1</v>
      </c>
      <c r="B27" s="116" t="s">
        <v>1226</v>
      </c>
      <c r="C27" s="116">
        <v>1</v>
      </c>
      <c r="D27" s="116" t="s">
        <v>1228</v>
      </c>
      <c r="E27" s="121">
        <v>1</v>
      </c>
      <c r="F27" s="117" t="s">
        <v>1227</v>
      </c>
      <c r="G27" s="116">
        <v>16</v>
      </c>
      <c r="H27" t="s">
        <v>19</v>
      </c>
      <c r="I27">
        <f t="shared" si="4"/>
        <v>16</v>
      </c>
      <c r="J27" s="119">
        <v>0</v>
      </c>
      <c r="K27" s="120">
        <v>0</v>
      </c>
      <c r="L27" s="120"/>
      <c r="M27" s="36">
        <v>149</v>
      </c>
      <c r="N27" t="s">
        <v>1257</v>
      </c>
      <c r="O27">
        <f t="shared" si="1"/>
        <v>149</v>
      </c>
      <c r="Z27">
        <v>149</v>
      </c>
      <c r="AA27" t="s">
        <v>1257</v>
      </c>
    </row>
    <row r="28" spans="1:27">
      <c r="A28" s="116">
        <v>1</v>
      </c>
      <c r="B28" s="116" t="s">
        <v>1226</v>
      </c>
      <c r="C28" s="116">
        <v>1</v>
      </c>
      <c r="D28" s="116" t="s">
        <v>1228</v>
      </c>
      <c r="E28" s="121">
        <v>1</v>
      </c>
      <c r="F28" s="117" t="s">
        <v>1227</v>
      </c>
      <c r="G28" s="116">
        <v>16</v>
      </c>
      <c r="H28" t="s">
        <v>19</v>
      </c>
      <c r="I28">
        <f t="shared" si="4"/>
        <v>16</v>
      </c>
      <c r="J28" s="119">
        <v>0</v>
      </c>
      <c r="K28" s="120">
        <v>0</v>
      </c>
      <c r="L28" s="120"/>
      <c r="M28" s="36">
        <v>150</v>
      </c>
      <c r="N28" t="s">
        <v>1259</v>
      </c>
      <c r="O28">
        <f t="shared" si="1"/>
        <v>150</v>
      </c>
      <c r="Z28">
        <v>150</v>
      </c>
      <c r="AA28" t="s">
        <v>1259</v>
      </c>
    </row>
    <row r="29" spans="1:27">
      <c r="A29" s="116">
        <v>1</v>
      </c>
      <c r="B29" s="116" t="s">
        <v>1226</v>
      </c>
      <c r="C29" s="116">
        <v>1</v>
      </c>
      <c r="D29" s="116" t="s">
        <v>1228</v>
      </c>
      <c r="E29" s="121">
        <v>1</v>
      </c>
      <c r="F29" s="117" t="s">
        <v>1227</v>
      </c>
      <c r="G29" s="116">
        <v>16</v>
      </c>
      <c r="H29" t="s">
        <v>19</v>
      </c>
      <c r="I29">
        <f t="shared" si="4"/>
        <v>16</v>
      </c>
      <c r="J29" s="119">
        <v>0</v>
      </c>
      <c r="K29" s="120">
        <v>0</v>
      </c>
      <c r="L29" s="120"/>
      <c r="M29" s="36">
        <v>151</v>
      </c>
      <c r="N29" t="s">
        <v>1261</v>
      </c>
      <c r="O29">
        <f t="shared" si="1"/>
        <v>151</v>
      </c>
      <c r="Z29">
        <v>151</v>
      </c>
      <c r="AA29" t="s">
        <v>1261</v>
      </c>
    </row>
    <row r="30" spans="1:27">
      <c r="A30" s="116">
        <v>1</v>
      </c>
      <c r="B30" s="116" t="s">
        <v>1226</v>
      </c>
      <c r="C30" s="116">
        <v>1</v>
      </c>
      <c r="D30" s="116" t="s">
        <v>1228</v>
      </c>
      <c r="E30" s="121">
        <v>1</v>
      </c>
      <c r="F30" s="117" t="s">
        <v>1227</v>
      </c>
      <c r="G30" s="116">
        <v>16</v>
      </c>
      <c r="H30" t="s">
        <v>19</v>
      </c>
      <c r="I30">
        <f t="shared" si="4"/>
        <v>16</v>
      </c>
      <c r="J30" s="119">
        <v>0</v>
      </c>
      <c r="K30" s="120">
        <v>0</v>
      </c>
      <c r="L30" s="120"/>
      <c r="M30" s="36">
        <v>152</v>
      </c>
      <c r="N30" t="s">
        <v>1263</v>
      </c>
      <c r="O30">
        <f t="shared" si="1"/>
        <v>152</v>
      </c>
      <c r="Z30">
        <v>152</v>
      </c>
      <c r="AA30" t="s">
        <v>1263</v>
      </c>
    </row>
    <row r="31" spans="1:27">
      <c r="A31" s="116">
        <v>1</v>
      </c>
      <c r="B31" s="116" t="s">
        <v>1226</v>
      </c>
      <c r="C31" s="116">
        <v>1</v>
      </c>
      <c r="D31" s="116" t="s">
        <v>1228</v>
      </c>
      <c r="E31" s="121">
        <v>1</v>
      </c>
      <c r="F31" s="117" t="s">
        <v>1227</v>
      </c>
      <c r="G31" s="116">
        <v>16</v>
      </c>
      <c r="H31" t="s">
        <v>19</v>
      </c>
      <c r="I31">
        <f t="shared" si="4"/>
        <v>16</v>
      </c>
      <c r="J31" s="119">
        <v>0</v>
      </c>
      <c r="K31" s="120">
        <v>0</v>
      </c>
      <c r="L31" s="120"/>
      <c r="M31" s="36">
        <v>153</v>
      </c>
      <c r="N31" t="s">
        <v>1265</v>
      </c>
      <c r="O31">
        <f t="shared" si="1"/>
        <v>153</v>
      </c>
      <c r="Z31">
        <v>153</v>
      </c>
      <c r="AA31" t="s">
        <v>1265</v>
      </c>
    </row>
    <row r="32" spans="1:27">
      <c r="A32" s="116">
        <v>1</v>
      </c>
      <c r="B32" s="116" t="s">
        <v>1226</v>
      </c>
      <c r="C32" s="116">
        <v>1</v>
      </c>
      <c r="D32" s="116" t="s">
        <v>1228</v>
      </c>
      <c r="E32" s="121">
        <v>1</v>
      </c>
      <c r="F32" s="117" t="s">
        <v>1227</v>
      </c>
      <c r="G32" s="116">
        <v>16</v>
      </c>
      <c r="H32" t="s">
        <v>19</v>
      </c>
      <c r="I32">
        <f t="shared" si="4"/>
        <v>16</v>
      </c>
      <c r="J32" s="119">
        <v>0</v>
      </c>
      <c r="K32" s="120">
        <v>0</v>
      </c>
      <c r="L32" s="120"/>
      <c r="M32" s="36">
        <v>154</v>
      </c>
      <c r="N32" t="s">
        <v>1267</v>
      </c>
      <c r="O32">
        <f t="shared" si="1"/>
        <v>154</v>
      </c>
      <c r="Z32">
        <v>154</v>
      </c>
      <c r="AA32" t="s">
        <v>1267</v>
      </c>
    </row>
    <row r="33" spans="1:27">
      <c r="A33" s="116">
        <v>1</v>
      </c>
      <c r="B33" s="116" t="s">
        <v>1226</v>
      </c>
      <c r="C33" s="116">
        <v>1</v>
      </c>
      <c r="D33" s="116" t="s">
        <v>1228</v>
      </c>
      <c r="E33" s="121">
        <v>1</v>
      </c>
      <c r="F33" s="117" t="s">
        <v>1227</v>
      </c>
      <c r="G33" s="116">
        <v>17</v>
      </c>
      <c r="H33" t="s">
        <v>1208</v>
      </c>
      <c r="I33">
        <f t="shared" si="0"/>
        <v>17</v>
      </c>
      <c r="J33" s="119">
        <v>0</v>
      </c>
      <c r="K33" s="120">
        <v>0</v>
      </c>
      <c r="L33" s="120"/>
      <c r="M33" s="36">
        <v>16</v>
      </c>
      <c r="N33" t="s">
        <v>1208</v>
      </c>
      <c r="O33">
        <f t="shared" si="1"/>
        <v>16</v>
      </c>
      <c r="Z33">
        <v>16</v>
      </c>
      <c r="AA33" t="s">
        <v>1208</v>
      </c>
    </row>
    <row r="34" spans="1:27">
      <c r="A34" s="116">
        <v>1</v>
      </c>
      <c r="B34" s="116" t="s">
        <v>1226</v>
      </c>
      <c r="C34" s="116">
        <v>1</v>
      </c>
      <c r="D34" s="116" t="s">
        <v>1228</v>
      </c>
      <c r="E34" s="121">
        <v>1</v>
      </c>
      <c r="F34" s="117" t="s">
        <v>1227</v>
      </c>
      <c r="G34" s="116">
        <v>18</v>
      </c>
      <c r="H34" t="s">
        <v>1219</v>
      </c>
      <c r="I34">
        <f t="shared" si="0"/>
        <v>18</v>
      </c>
      <c r="J34" s="119">
        <v>0</v>
      </c>
      <c r="K34" s="120">
        <v>0</v>
      </c>
      <c r="L34" s="120"/>
      <c r="M34" s="36">
        <v>610</v>
      </c>
      <c r="N34" t="s">
        <v>1219</v>
      </c>
      <c r="O34">
        <f t="shared" si="1"/>
        <v>610</v>
      </c>
      <c r="Z34">
        <v>610</v>
      </c>
      <c r="AA34" t="s">
        <v>1219</v>
      </c>
    </row>
    <row r="35" spans="1:27">
      <c r="A35" s="116">
        <v>1</v>
      </c>
      <c r="B35" s="116" t="s">
        <v>1226</v>
      </c>
      <c r="C35" s="116">
        <v>1</v>
      </c>
      <c r="D35" s="116" t="s">
        <v>1228</v>
      </c>
      <c r="E35" s="121">
        <v>1</v>
      </c>
      <c r="F35" s="117" t="s">
        <v>1227</v>
      </c>
      <c r="G35" s="116">
        <v>19</v>
      </c>
      <c r="H35" t="s">
        <v>588</v>
      </c>
      <c r="I35">
        <f t="shared" si="0"/>
        <v>19</v>
      </c>
      <c r="J35" s="119">
        <v>0</v>
      </c>
      <c r="K35" s="120">
        <v>0</v>
      </c>
      <c r="L35" s="120"/>
      <c r="M35" s="36">
        <v>17</v>
      </c>
      <c r="N35" t="s">
        <v>588</v>
      </c>
      <c r="O35">
        <f t="shared" si="1"/>
        <v>17</v>
      </c>
      <c r="Z35">
        <v>17</v>
      </c>
      <c r="AA35" t="s">
        <v>588</v>
      </c>
    </row>
    <row r="36" spans="1:27">
      <c r="A36" s="116">
        <v>1</v>
      </c>
      <c r="B36" s="116" t="s">
        <v>1226</v>
      </c>
      <c r="C36" s="116">
        <v>1</v>
      </c>
      <c r="D36" s="116" t="s">
        <v>1228</v>
      </c>
      <c r="E36" s="121">
        <v>1</v>
      </c>
      <c r="F36" s="117" t="s">
        <v>1227</v>
      </c>
      <c r="G36" s="116">
        <v>19</v>
      </c>
      <c r="H36" t="s">
        <v>588</v>
      </c>
      <c r="I36">
        <f t="shared" ref="I36:I37" si="5">+G36</f>
        <v>19</v>
      </c>
      <c r="J36" s="119">
        <v>0</v>
      </c>
      <c r="K36" s="120">
        <v>0</v>
      </c>
      <c r="L36" s="120"/>
      <c r="M36" s="36">
        <v>420</v>
      </c>
      <c r="N36" t="s">
        <v>1274</v>
      </c>
      <c r="O36">
        <f t="shared" si="1"/>
        <v>420</v>
      </c>
      <c r="Z36">
        <v>420</v>
      </c>
      <c r="AA36" t="s">
        <v>1274</v>
      </c>
    </row>
    <row r="37" spans="1:27">
      <c r="A37" s="116">
        <v>1</v>
      </c>
      <c r="B37" s="116" t="s">
        <v>1226</v>
      </c>
      <c r="C37" s="116">
        <v>1</v>
      </c>
      <c r="D37" s="116" t="s">
        <v>1228</v>
      </c>
      <c r="E37" s="121">
        <v>1</v>
      </c>
      <c r="F37" s="117" t="s">
        <v>1227</v>
      </c>
      <c r="G37" s="116">
        <v>19</v>
      </c>
      <c r="H37" t="s">
        <v>588</v>
      </c>
      <c r="I37">
        <f t="shared" si="5"/>
        <v>19</v>
      </c>
      <c r="J37" s="119">
        <v>0</v>
      </c>
      <c r="K37" s="120">
        <v>0</v>
      </c>
      <c r="L37" s="120"/>
      <c r="M37" s="36">
        <v>431</v>
      </c>
      <c r="N37" t="s">
        <v>1276</v>
      </c>
      <c r="O37">
        <f t="shared" si="1"/>
        <v>431</v>
      </c>
      <c r="Z37">
        <v>431</v>
      </c>
      <c r="AA37" t="s">
        <v>1276</v>
      </c>
    </row>
    <row r="38" spans="1:27">
      <c r="A38" s="116">
        <v>1</v>
      </c>
      <c r="B38" s="116" t="s">
        <v>1226</v>
      </c>
      <c r="C38" s="116">
        <v>1</v>
      </c>
      <c r="D38" s="116" t="s">
        <v>1228</v>
      </c>
      <c r="E38" s="121">
        <v>1</v>
      </c>
      <c r="F38" s="117" t="s">
        <v>1227</v>
      </c>
      <c r="G38" s="116">
        <v>90</v>
      </c>
      <c r="H38" t="s">
        <v>1218</v>
      </c>
      <c r="I38">
        <f t="shared" si="0"/>
        <v>90</v>
      </c>
      <c r="J38" s="119">
        <v>0</v>
      </c>
      <c r="K38" s="120">
        <v>0</v>
      </c>
      <c r="L38" s="120"/>
      <c r="M38" s="36">
        <v>551</v>
      </c>
      <c r="N38" t="s">
        <v>1218</v>
      </c>
      <c r="O38">
        <f t="shared" si="1"/>
        <v>551</v>
      </c>
      <c r="Z38">
        <v>551</v>
      </c>
      <c r="AA38" t="s">
        <v>1218</v>
      </c>
    </row>
    <row r="39" spans="1:27">
      <c r="A39" s="116">
        <v>1</v>
      </c>
      <c r="B39" s="116" t="s">
        <v>1226</v>
      </c>
      <c r="C39" s="116">
        <v>1</v>
      </c>
      <c r="D39" s="116" t="s">
        <v>1228</v>
      </c>
      <c r="E39" s="121">
        <v>1</v>
      </c>
      <c r="F39" s="117" t="s">
        <v>1227</v>
      </c>
      <c r="G39" s="116">
        <v>91</v>
      </c>
      <c r="H39" t="s">
        <v>1217</v>
      </c>
      <c r="I39">
        <f t="shared" si="0"/>
        <v>91</v>
      </c>
      <c r="J39" s="119">
        <v>0</v>
      </c>
      <c r="K39" s="120">
        <v>0</v>
      </c>
      <c r="L39" s="120"/>
      <c r="M39" s="36">
        <v>550</v>
      </c>
      <c r="N39" t="s">
        <v>1217</v>
      </c>
      <c r="O39">
        <f t="shared" si="1"/>
        <v>550</v>
      </c>
      <c r="Z39">
        <v>550</v>
      </c>
      <c r="AA39" t="s">
        <v>1217</v>
      </c>
    </row>
    <row r="40" spans="1:27">
      <c r="A40" s="116">
        <v>1</v>
      </c>
      <c r="B40" s="116" t="s">
        <v>1226</v>
      </c>
      <c r="C40" s="116">
        <v>1</v>
      </c>
      <c r="D40" s="116" t="s">
        <v>1228</v>
      </c>
      <c r="E40" s="121">
        <v>2</v>
      </c>
      <c r="F40" s="117" t="s">
        <v>1300</v>
      </c>
      <c r="G40" s="116">
        <v>12</v>
      </c>
      <c r="H40" t="s">
        <v>1215</v>
      </c>
      <c r="I40">
        <f t="shared" si="0"/>
        <v>12</v>
      </c>
      <c r="J40" s="119">
        <v>0</v>
      </c>
      <c r="K40" s="120">
        <v>29</v>
      </c>
      <c r="L40" s="126" t="s">
        <v>1280</v>
      </c>
      <c r="M40" s="36">
        <v>529</v>
      </c>
      <c r="N40" t="s">
        <v>1280</v>
      </c>
      <c r="O40">
        <f t="shared" si="1"/>
        <v>529</v>
      </c>
      <c r="Z40">
        <v>529</v>
      </c>
      <c r="AA40" t="s">
        <v>1280</v>
      </c>
    </row>
    <row r="41" spans="1:27">
      <c r="A41" s="116">
        <v>1</v>
      </c>
      <c r="B41" s="116" t="s">
        <v>1226</v>
      </c>
      <c r="C41" s="116">
        <v>1</v>
      </c>
      <c r="D41" s="116" t="s">
        <v>1228</v>
      </c>
      <c r="E41" s="121">
        <v>2</v>
      </c>
      <c r="F41" s="117" t="s">
        <v>1300</v>
      </c>
      <c r="G41" s="116">
        <v>12</v>
      </c>
      <c r="H41" t="s">
        <v>1215</v>
      </c>
      <c r="I41">
        <f t="shared" si="0"/>
        <v>12</v>
      </c>
      <c r="J41" s="119">
        <v>0</v>
      </c>
      <c r="K41" s="120">
        <v>30</v>
      </c>
      <c r="L41" s="126" t="s">
        <v>1281</v>
      </c>
      <c r="M41" s="36">
        <v>530</v>
      </c>
      <c r="N41" t="s">
        <v>1281</v>
      </c>
      <c r="O41">
        <f t="shared" si="1"/>
        <v>530</v>
      </c>
      <c r="Z41">
        <v>530</v>
      </c>
      <c r="AA41" t="s">
        <v>1281</v>
      </c>
    </row>
    <row r="42" spans="1:27">
      <c r="A42" s="116">
        <v>1</v>
      </c>
      <c r="B42" s="116" t="s">
        <v>1226</v>
      </c>
      <c r="C42" s="116">
        <v>1</v>
      </c>
      <c r="D42" s="116" t="s">
        <v>1228</v>
      </c>
      <c r="E42" s="121">
        <v>2</v>
      </c>
      <c r="F42" s="117" t="s">
        <v>1300</v>
      </c>
      <c r="G42" s="116">
        <v>12</v>
      </c>
      <c r="H42" t="s">
        <v>1215</v>
      </c>
      <c r="I42">
        <f t="shared" si="0"/>
        <v>12</v>
      </c>
      <c r="J42" s="119">
        <v>0</v>
      </c>
      <c r="K42" s="120">
        <v>60</v>
      </c>
      <c r="L42" s="126" t="s">
        <v>1289</v>
      </c>
      <c r="M42" s="36">
        <v>560</v>
      </c>
      <c r="N42" t="s">
        <v>1289</v>
      </c>
      <c r="O42">
        <f t="shared" si="1"/>
        <v>560</v>
      </c>
      <c r="Z42">
        <v>560</v>
      </c>
      <c r="AA42" t="s">
        <v>1289</v>
      </c>
    </row>
    <row r="43" spans="1:27">
      <c r="A43" s="116">
        <v>1</v>
      </c>
      <c r="B43" s="116" t="s">
        <v>1226</v>
      </c>
      <c r="C43" s="116">
        <v>1</v>
      </c>
      <c r="D43" s="116" t="s">
        <v>1228</v>
      </c>
      <c r="E43" s="121">
        <v>2</v>
      </c>
      <c r="F43" s="117" t="s">
        <v>1300</v>
      </c>
      <c r="G43" s="116">
        <v>14</v>
      </c>
      <c r="H43" t="s">
        <v>1206</v>
      </c>
      <c r="I43">
        <f t="shared" si="0"/>
        <v>14</v>
      </c>
      <c r="J43" s="119">
        <v>0</v>
      </c>
      <c r="K43" s="120">
        <v>33</v>
      </c>
      <c r="L43" s="126" t="s">
        <v>1285</v>
      </c>
      <c r="M43" s="36">
        <v>533</v>
      </c>
      <c r="N43" t="s">
        <v>1285</v>
      </c>
      <c r="O43">
        <f t="shared" si="1"/>
        <v>533</v>
      </c>
      <c r="Z43">
        <v>533</v>
      </c>
      <c r="AA43" t="s">
        <v>1285</v>
      </c>
    </row>
    <row r="44" spans="1:27">
      <c r="A44" s="116">
        <v>1</v>
      </c>
      <c r="B44" s="116" t="s">
        <v>1226</v>
      </c>
      <c r="C44" s="116">
        <v>1</v>
      </c>
      <c r="D44" s="116" t="s">
        <v>1228</v>
      </c>
      <c r="E44" s="121">
        <v>2</v>
      </c>
      <c r="F44" s="117" t="s">
        <v>1300</v>
      </c>
      <c r="G44" s="116">
        <v>14</v>
      </c>
      <c r="H44" t="s">
        <v>1206</v>
      </c>
      <c r="I44">
        <f t="shared" si="0"/>
        <v>14</v>
      </c>
      <c r="J44" s="119">
        <v>0</v>
      </c>
      <c r="K44" s="120">
        <v>34</v>
      </c>
      <c r="L44" s="126" t="s">
        <v>1239</v>
      </c>
      <c r="M44" s="36">
        <v>134</v>
      </c>
      <c r="N44" t="s">
        <v>1239</v>
      </c>
      <c r="O44">
        <f t="shared" si="1"/>
        <v>134</v>
      </c>
      <c r="Z44">
        <v>134</v>
      </c>
      <c r="AA44" t="s">
        <v>1239</v>
      </c>
    </row>
    <row r="45" spans="1:27">
      <c r="A45" s="116">
        <v>1</v>
      </c>
      <c r="B45" s="116" t="s">
        <v>1226</v>
      </c>
      <c r="C45" s="116">
        <v>1</v>
      </c>
      <c r="D45" s="116" t="s">
        <v>1228</v>
      </c>
      <c r="E45" s="121">
        <v>3</v>
      </c>
      <c r="F45" s="117" t="s">
        <v>1302</v>
      </c>
      <c r="G45" s="116">
        <v>15</v>
      </c>
      <c r="H45" t="s">
        <v>566</v>
      </c>
      <c r="I45">
        <f t="shared" si="0"/>
        <v>15</v>
      </c>
      <c r="J45" s="119">
        <v>0</v>
      </c>
      <c r="K45" s="120">
        <v>50</v>
      </c>
      <c r="L45" s="126" t="s">
        <v>1301</v>
      </c>
      <c r="M45" s="36">
        <v>1050</v>
      </c>
      <c r="N45" t="s">
        <v>1297</v>
      </c>
      <c r="O45">
        <f t="shared" si="1"/>
        <v>1050</v>
      </c>
      <c r="Z45">
        <v>1050</v>
      </c>
      <c r="AA45" t="s">
        <v>1297</v>
      </c>
    </row>
    <row r="46" spans="1:27">
      <c r="A46" s="116">
        <v>1</v>
      </c>
      <c r="B46" s="116" t="s">
        <v>1226</v>
      </c>
      <c r="C46" s="116">
        <v>1</v>
      </c>
      <c r="D46" s="116" t="s">
        <v>1228</v>
      </c>
      <c r="E46" s="121">
        <v>3</v>
      </c>
      <c r="F46" s="117" t="s">
        <v>1302</v>
      </c>
      <c r="G46" s="116">
        <v>16</v>
      </c>
      <c r="H46" t="s">
        <v>19</v>
      </c>
      <c r="I46">
        <f t="shared" si="0"/>
        <v>16</v>
      </c>
      <c r="J46" s="119">
        <v>0</v>
      </c>
      <c r="K46" s="120">
        <v>1</v>
      </c>
      <c r="L46" s="126" t="s">
        <v>1299</v>
      </c>
      <c r="M46" s="36">
        <v>2050</v>
      </c>
      <c r="N46" t="s">
        <v>1299</v>
      </c>
      <c r="O46">
        <f t="shared" si="1"/>
        <v>2050</v>
      </c>
      <c r="Z46">
        <v>2050</v>
      </c>
      <c r="AA46" t="s">
        <v>1299</v>
      </c>
    </row>
    <row r="47" spans="1:27">
      <c r="A47" s="116">
        <v>1</v>
      </c>
      <c r="B47" s="116" t="s">
        <v>1226</v>
      </c>
      <c r="C47" s="116">
        <v>2</v>
      </c>
      <c r="D47" s="117" t="s">
        <v>1310</v>
      </c>
      <c r="E47" s="121">
        <v>1</v>
      </c>
      <c r="F47" s="117" t="s">
        <v>1312</v>
      </c>
    </row>
    <row r="48" spans="1:27">
      <c r="A48" s="116">
        <v>1</v>
      </c>
      <c r="B48" s="116" t="s">
        <v>1226</v>
      </c>
      <c r="C48" s="116">
        <v>2</v>
      </c>
      <c r="D48" s="117" t="s">
        <v>1310</v>
      </c>
      <c r="E48" s="121">
        <v>1</v>
      </c>
      <c r="F48" s="117" t="s">
        <v>1311</v>
      </c>
      <c r="G48" s="121">
        <v>1</v>
      </c>
      <c r="H48" s="117" t="s">
        <v>1311</v>
      </c>
    </row>
    <row r="49" spans="1:8">
      <c r="A49" s="116">
        <v>1</v>
      </c>
      <c r="B49" s="116" t="s">
        <v>1226</v>
      </c>
      <c r="C49" s="116">
        <v>2</v>
      </c>
      <c r="D49" s="117" t="s">
        <v>1310</v>
      </c>
      <c r="E49" s="121">
        <v>2</v>
      </c>
      <c r="F49" s="117" t="s">
        <v>1315</v>
      </c>
      <c r="G49" s="121">
        <v>1</v>
      </c>
      <c r="H49" s="117" t="s">
        <v>1313</v>
      </c>
    </row>
    <row r="50" spans="1:8">
      <c r="A50" s="116">
        <v>1</v>
      </c>
      <c r="B50" s="116" t="s">
        <v>1226</v>
      </c>
      <c r="C50" s="116">
        <v>2</v>
      </c>
      <c r="D50" s="117" t="s">
        <v>1310</v>
      </c>
      <c r="E50" s="121">
        <v>2</v>
      </c>
      <c r="F50" s="117" t="s">
        <v>1315</v>
      </c>
      <c r="G50" s="121">
        <v>2</v>
      </c>
      <c r="H50" s="117" t="s">
        <v>1314</v>
      </c>
    </row>
    <row r="51" spans="1:8">
      <c r="A51" s="116">
        <v>1</v>
      </c>
      <c r="B51" s="116" t="s">
        <v>1226</v>
      </c>
      <c r="C51" s="116">
        <v>2</v>
      </c>
      <c r="D51" s="117" t="s">
        <v>1310</v>
      </c>
      <c r="E51" s="121">
        <v>6</v>
      </c>
      <c r="F51" s="117" t="s">
        <v>1316</v>
      </c>
      <c r="G51" s="121">
        <v>1</v>
      </c>
      <c r="H51" s="117" t="s">
        <v>1317</v>
      </c>
    </row>
  </sheetData>
  <sheetProtection algorithmName="SHA-512" hashValue="WQ81BxFOXe9RGEITFgrT3H4bCWrJZTBHfjnrlsYoXiL0e16QeJOhNRcIhJWTElKT/tu2C2fafckRuL80HtMYJA==" saltValue="Mw2Ex/Q+8re/M1sNRjh9eQ==" spinCount="100000" sheet="1" objects="1" scenarios="1"/>
  <sortState ref="G2:H21">
    <sortCondition ref="G2:G21"/>
  </sortState>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7"/>
  <sheetViews>
    <sheetView topLeftCell="C1" workbookViewId="0">
      <selection activeCell="U24" sqref="U24"/>
    </sheetView>
  </sheetViews>
  <sheetFormatPr baseColWidth="10" defaultRowHeight="14.4"/>
  <cols>
    <col min="2" max="2" width="57.44140625" customWidth="1"/>
    <col min="5" max="5" width="95" bestFit="1" customWidth="1"/>
    <col min="10" max="10" width="21.44140625" bestFit="1" customWidth="1"/>
    <col min="12" max="12" width="26.6640625" bestFit="1" customWidth="1"/>
  </cols>
  <sheetData>
    <row r="1" spans="1:12">
      <c r="A1" t="s">
        <v>1319</v>
      </c>
      <c r="B1" t="s">
        <v>94</v>
      </c>
      <c r="D1" t="s">
        <v>84</v>
      </c>
      <c r="E1" t="s">
        <v>85</v>
      </c>
      <c r="F1" t="s">
        <v>1609</v>
      </c>
      <c r="I1">
        <v>1</v>
      </c>
      <c r="J1" t="s">
        <v>1375</v>
      </c>
      <c r="K1">
        <v>1</v>
      </c>
      <c r="L1" t="s">
        <v>1374</v>
      </c>
    </row>
    <row r="2" spans="1:12">
      <c r="A2" t="s">
        <v>1320</v>
      </c>
      <c r="B2" t="s">
        <v>225</v>
      </c>
      <c r="D2" t="s">
        <v>1683</v>
      </c>
      <c r="E2" t="s">
        <v>1684</v>
      </c>
      <c r="F2" t="s">
        <v>1466</v>
      </c>
      <c r="I2">
        <v>1</v>
      </c>
      <c r="J2" t="s">
        <v>1375</v>
      </c>
      <c r="K2">
        <v>2</v>
      </c>
      <c r="L2" t="s">
        <v>1374</v>
      </c>
    </row>
    <row r="3" spans="1:12">
      <c r="A3" t="s">
        <v>1321</v>
      </c>
      <c r="B3" t="s">
        <v>443</v>
      </c>
      <c r="D3" t="s">
        <v>1685</v>
      </c>
      <c r="E3" t="s">
        <v>94</v>
      </c>
      <c r="F3" t="s">
        <v>1380</v>
      </c>
      <c r="I3">
        <v>1</v>
      </c>
      <c r="J3" t="s">
        <v>1375</v>
      </c>
      <c r="K3">
        <v>1</v>
      </c>
      <c r="L3" t="s">
        <v>1469</v>
      </c>
    </row>
    <row r="4" spans="1:12">
      <c r="A4" t="s">
        <v>1322</v>
      </c>
      <c r="B4" t="s">
        <v>461</v>
      </c>
      <c r="D4" t="s">
        <v>1686</v>
      </c>
      <c r="E4" t="s">
        <v>96</v>
      </c>
      <c r="F4" t="s">
        <v>1503</v>
      </c>
      <c r="I4">
        <v>2</v>
      </c>
      <c r="J4" t="s">
        <v>1399</v>
      </c>
      <c r="K4">
        <v>1</v>
      </c>
      <c r="L4" t="s">
        <v>1421</v>
      </c>
    </row>
    <row r="5" spans="1:12">
      <c r="A5" t="s">
        <v>1323</v>
      </c>
      <c r="B5" t="s">
        <v>495</v>
      </c>
      <c r="D5" t="s">
        <v>1687</v>
      </c>
      <c r="E5" t="s">
        <v>98</v>
      </c>
      <c r="I5">
        <v>2</v>
      </c>
      <c r="J5" t="s">
        <v>1399</v>
      </c>
      <c r="K5">
        <v>2</v>
      </c>
      <c r="L5" t="s">
        <v>1421</v>
      </c>
    </row>
    <row r="6" spans="1:12">
      <c r="A6" t="s">
        <v>1324</v>
      </c>
      <c r="B6" t="s">
        <v>520</v>
      </c>
      <c r="D6" t="s">
        <v>1688</v>
      </c>
      <c r="E6" t="s">
        <v>100</v>
      </c>
      <c r="I6">
        <v>2</v>
      </c>
      <c r="J6" t="s">
        <v>1399</v>
      </c>
      <c r="K6">
        <v>2</v>
      </c>
      <c r="L6" t="s">
        <v>1400</v>
      </c>
    </row>
    <row r="7" spans="1:12">
      <c r="A7" t="s">
        <v>1325</v>
      </c>
      <c r="B7" t="s">
        <v>548</v>
      </c>
      <c r="D7" t="s">
        <v>1689</v>
      </c>
      <c r="E7" t="s">
        <v>102</v>
      </c>
      <c r="I7">
        <v>2</v>
      </c>
      <c r="J7" t="s">
        <v>1399</v>
      </c>
      <c r="K7">
        <v>2</v>
      </c>
      <c r="L7" t="s">
        <v>1400</v>
      </c>
    </row>
    <row r="8" spans="1:12">
      <c r="A8" t="s">
        <v>1326</v>
      </c>
      <c r="B8" t="s">
        <v>658</v>
      </c>
      <c r="D8" t="s">
        <v>1690</v>
      </c>
      <c r="E8" t="s">
        <v>104</v>
      </c>
      <c r="I8">
        <v>3</v>
      </c>
      <c r="J8" t="s">
        <v>1584</v>
      </c>
      <c r="K8">
        <v>1</v>
      </c>
      <c r="L8" t="s">
        <v>1583</v>
      </c>
    </row>
    <row r="9" spans="1:12">
      <c r="A9" t="s">
        <v>1327</v>
      </c>
      <c r="B9" t="s">
        <v>684</v>
      </c>
      <c r="D9" t="s">
        <v>1691</v>
      </c>
      <c r="E9" t="s">
        <v>106</v>
      </c>
    </row>
    <row r="10" spans="1:12">
      <c r="A10" t="s">
        <v>1328</v>
      </c>
      <c r="B10" t="s">
        <v>754</v>
      </c>
      <c r="D10" t="s">
        <v>1692</v>
      </c>
      <c r="E10" t="s">
        <v>108</v>
      </c>
    </row>
    <row r="11" spans="1:12">
      <c r="A11" t="s">
        <v>1329</v>
      </c>
      <c r="B11" t="s">
        <v>760</v>
      </c>
      <c r="D11" t="s">
        <v>1693</v>
      </c>
      <c r="E11" t="s">
        <v>110</v>
      </c>
    </row>
    <row r="12" spans="1:12">
      <c r="A12" t="s">
        <v>1330</v>
      </c>
      <c r="B12" t="s">
        <v>773</v>
      </c>
      <c r="D12" t="s">
        <v>1417</v>
      </c>
      <c r="E12" t="s">
        <v>112</v>
      </c>
    </row>
    <row r="13" spans="1:12">
      <c r="A13" t="s">
        <v>1331</v>
      </c>
      <c r="B13" t="s">
        <v>812</v>
      </c>
      <c r="D13" t="s">
        <v>1694</v>
      </c>
      <c r="E13" t="s">
        <v>114</v>
      </c>
    </row>
    <row r="14" spans="1:12">
      <c r="A14" t="s">
        <v>1332</v>
      </c>
      <c r="B14" t="s">
        <v>836</v>
      </c>
      <c r="D14" t="s">
        <v>1695</v>
      </c>
      <c r="E14" t="s">
        <v>116</v>
      </c>
    </row>
    <row r="15" spans="1:12">
      <c r="A15" t="s">
        <v>1333</v>
      </c>
      <c r="B15" t="s">
        <v>888</v>
      </c>
      <c r="D15" t="s">
        <v>1696</v>
      </c>
      <c r="E15" t="s">
        <v>118</v>
      </c>
    </row>
    <row r="16" spans="1:12">
      <c r="A16" t="s">
        <v>1334</v>
      </c>
      <c r="B16" t="s">
        <v>913</v>
      </c>
      <c r="D16" t="s">
        <v>1697</v>
      </c>
      <c r="E16" t="s">
        <v>120</v>
      </c>
    </row>
    <row r="17" spans="1:5">
      <c r="A17" t="s">
        <v>1335</v>
      </c>
      <c r="B17" t="s">
        <v>988</v>
      </c>
      <c r="D17" t="s">
        <v>1698</v>
      </c>
      <c r="E17" t="s">
        <v>122</v>
      </c>
    </row>
    <row r="18" spans="1:5">
      <c r="A18" t="s">
        <v>1336</v>
      </c>
      <c r="B18" t="s">
        <v>1042</v>
      </c>
      <c r="D18" t="s">
        <v>1699</v>
      </c>
      <c r="E18" t="s">
        <v>124</v>
      </c>
    </row>
    <row r="19" spans="1:5">
      <c r="A19" t="s">
        <v>1337</v>
      </c>
      <c r="B19" t="s">
        <v>1050</v>
      </c>
      <c r="D19" t="s">
        <v>1700</v>
      </c>
      <c r="E19" t="s">
        <v>126</v>
      </c>
    </row>
    <row r="20" spans="1:5">
      <c r="D20" t="s">
        <v>1408</v>
      </c>
      <c r="E20" t="s">
        <v>128</v>
      </c>
    </row>
    <row r="21" spans="1:5">
      <c r="D21" t="s">
        <v>1672</v>
      </c>
      <c r="E21" t="s">
        <v>130</v>
      </c>
    </row>
    <row r="22" spans="1:5">
      <c r="D22" t="s">
        <v>1585</v>
      </c>
      <c r="E22" t="s">
        <v>132</v>
      </c>
    </row>
    <row r="23" spans="1:5">
      <c r="D23" t="s">
        <v>1701</v>
      </c>
      <c r="E23" t="s">
        <v>134</v>
      </c>
    </row>
    <row r="24" spans="1:5">
      <c r="D24" t="s">
        <v>1702</v>
      </c>
      <c r="E24" t="s">
        <v>136</v>
      </c>
    </row>
    <row r="25" spans="1:5">
      <c r="D25" t="s">
        <v>1413</v>
      </c>
      <c r="E25" t="s">
        <v>138</v>
      </c>
    </row>
    <row r="26" spans="1:5">
      <c r="D26" t="s">
        <v>1673</v>
      </c>
      <c r="E26" t="s">
        <v>140</v>
      </c>
    </row>
    <row r="27" spans="1:5">
      <c r="D27" t="s">
        <v>1586</v>
      </c>
      <c r="E27" t="s">
        <v>142</v>
      </c>
    </row>
    <row r="28" spans="1:5">
      <c r="D28" t="s">
        <v>1703</v>
      </c>
      <c r="E28" t="s">
        <v>144</v>
      </c>
    </row>
    <row r="29" spans="1:5">
      <c r="D29" t="s">
        <v>1704</v>
      </c>
      <c r="E29" t="s">
        <v>146</v>
      </c>
    </row>
    <row r="30" spans="1:5">
      <c r="D30" t="s">
        <v>1705</v>
      </c>
      <c r="E30" t="s">
        <v>148</v>
      </c>
    </row>
    <row r="31" spans="1:5">
      <c r="D31" t="s">
        <v>1419</v>
      </c>
      <c r="E31" t="s">
        <v>150</v>
      </c>
    </row>
    <row r="32" spans="1:5">
      <c r="D32" t="s">
        <v>1676</v>
      </c>
      <c r="E32" t="s">
        <v>152</v>
      </c>
    </row>
    <row r="33" spans="4:5">
      <c r="D33" t="s">
        <v>1587</v>
      </c>
      <c r="E33" t="s">
        <v>154</v>
      </c>
    </row>
    <row r="34" spans="4:5">
      <c r="D34" t="s">
        <v>1706</v>
      </c>
      <c r="E34" t="s">
        <v>156</v>
      </c>
    </row>
    <row r="35" spans="4:5">
      <c r="D35" t="s">
        <v>1707</v>
      </c>
      <c r="E35" t="s">
        <v>158</v>
      </c>
    </row>
    <row r="36" spans="4:5">
      <c r="D36" t="s">
        <v>1708</v>
      </c>
      <c r="E36" t="s">
        <v>160</v>
      </c>
    </row>
    <row r="37" spans="4:5">
      <c r="D37" t="s">
        <v>1420</v>
      </c>
      <c r="E37" t="s">
        <v>162</v>
      </c>
    </row>
    <row r="38" spans="4:5">
      <c r="D38" t="s">
        <v>1709</v>
      </c>
      <c r="E38" t="s">
        <v>164</v>
      </c>
    </row>
    <row r="39" spans="4:5">
      <c r="D39" t="s">
        <v>1456</v>
      </c>
      <c r="E39" t="s">
        <v>166</v>
      </c>
    </row>
    <row r="40" spans="4:5">
      <c r="D40" t="s">
        <v>1710</v>
      </c>
      <c r="E40" t="s">
        <v>168</v>
      </c>
    </row>
    <row r="41" spans="4:5">
      <c r="D41" t="s">
        <v>1711</v>
      </c>
      <c r="E41" t="s">
        <v>170</v>
      </c>
    </row>
    <row r="42" spans="4:5">
      <c r="D42" t="s">
        <v>1712</v>
      </c>
      <c r="E42" t="s">
        <v>172</v>
      </c>
    </row>
    <row r="43" spans="4:5">
      <c r="D43" t="s">
        <v>1713</v>
      </c>
      <c r="E43" t="s">
        <v>174</v>
      </c>
    </row>
    <row r="44" spans="4:5">
      <c r="D44" t="s">
        <v>1714</v>
      </c>
      <c r="E44" t="s">
        <v>176</v>
      </c>
    </row>
    <row r="45" spans="4:5">
      <c r="D45" t="s">
        <v>1715</v>
      </c>
      <c r="E45" t="s">
        <v>178</v>
      </c>
    </row>
    <row r="46" spans="4:5">
      <c r="D46" t="s">
        <v>1716</v>
      </c>
      <c r="E46" t="s">
        <v>180</v>
      </c>
    </row>
    <row r="47" spans="4:5">
      <c r="D47" t="s">
        <v>1717</v>
      </c>
      <c r="E47" t="s">
        <v>182</v>
      </c>
    </row>
    <row r="48" spans="4:5">
      <c r="D48" t="s">
        <v>1718</v>
      </c>
      <c r="E48" t="s">
        <v>185</v>
      </c>
    </row>
    <row r="49" spans="4:5">
      <c r="D49" t="s">
        <v>1719</v>
      </c>
      <c r="E49" t="s">
        <v>187</v>
      </c>
    </row>
    <row r="50" spans="4:5">
      <c r="D50" t="s">
        <v>1720</v>
      </c>
      <c r="E50" t="s">
        <v>189</v>
      </c>
    </row>
    <row r="51" spans="4:5">
      <c r="D51" t="s">
        <v>1721</v>
      </c>
      <c r="E51" t="s">
        <v>191</v>
      </c>
    </row>
    <row r="52" spans="4:5">
      <c r="D52" t="s">
        <v>1626</v>
      </c>
      <c r="E52" t="s">
        <v>193</v>
      </c>
    </row>
    <row r="53" spans="4:5">
      <c r="D53" t="s">
        <v>1722</v>
      </c>
      <c r="E53" t="s">
        <v>195</v>
      </c>
    </row>
    <row r="54" spans="4:5">
      <c r="D54" t="s">
        <v>1723</v>
      </c>
      <c r="E54" t="s">
        <v>197</v>
      </c>
    </row>
    <row r="55" spans="4:5">
      <c r="D55" t="s">
        <v>1724</v>
      </c>
      <c r="E55" t="s">
        <v>199</v>
      </c>
    </row>
    <row r="56" spans="4:5">
      <c r="D56" t="s">
        <v>1725</v>
      </c>
      <c r="E56" t="s">
        <v>201</v>
      </c>
    </row>
    <row r="57" spans="4:5">
      <c r="D57" t="s">
        <v>1726</v>
      </c>
      <c r="E57" t="s">
        <v>203</v>
      </c>
    </row>
    <row r="58" spans="4:5">
      <c r="D58" t="s">
        <v>1727</v>
      </c>
      <c r="E58" t="s">
        <v>205</v>
      </c>
    </row>
    <row r="59" spans="4:5">
      <c r="D59" t="s">
        <v>1621</v>
      </c>
      <c r="E59" t="s">
        <v>207</v>
      </c>
    </row>
    <row r="60" spans="4:5">
      <c r="D60" t="s">
        <v>1728</v>
      </c>
      <c r="E60" t="s">
        <v>209</v>
      </c>
    </row>
    <row r="61" spans="4:5">
      <c r="D61" t="s">
        <v>1729</v>
      </c>
      <c r="E61" t="s">
        <v>211</v>
      </c>
    </row>
    <row r="62" spans="4:5">
      <c r="D62" t="s">
        <v>1730</v>
      </c>
      <c r="E62" t="s">
        <v>213</v>
      </c>
    </row>
    <row r="63" spans="4:5">
      <c r="D63" t="s">
        <v>1731</v>
      </c>
      <c r="E63" t="s">
        <v>215</v>
      </c>
    </row>
    <row r="64" spans="4:5">
      <c r="D64" t="s">
        <v>1644</v>
      </c>
      <c r="E64" t="s">
        <v>217</v>
      </c>
    </row>
    <row r="65" spans="4:5">
      <c r="D65" t="s">
        <v>1652</v>
      </c>
      <c r="E65" t="s">
        <v>219</v>
      </c>
    </row>
    <row r="66" spans="4:5">
      <c r="D66" t="s">
        <v>1732</v>
      </c>
      <c r="E66" t="s">
        <v>221</v>
      </c>
    </row>
    <row r="67" spans="4:5">
      <c r="D67" t="s">
        <v>1733</v>
      </c>
      <c r="E67" t="s">
        <v>223</v>
      </c>
    </row>
    <row r="68" spans="4:5">
      <c r="D68" t="s">
        <v>1734</v>
      </c>
      <c r="E68" t="s">
        <v>225</v>
      </c>
    </row>
    <row r="69" spans="4:5">
      <c r="D69" t="s">
        <v>1735</v>
      </c>
      <c r="E69" t="s">
        <v>227</v>
      </c>
    </row>
    <row r="70" spans="4:5">
      <c r="D70" t="s">
        <v>1736</v>
      </c>
      <c r="E70" t="s">
        <v>229</v>
      </c>
    </row>
    <row r="71" spans="4:5">
      <c r="D71" t="s">
        <v>1737</v>
      </c>
      <c r="E71" t="s">
        <v>231</v>
      </c>
    </row>
    <row r="72" spans="4:5">
      <c r="D72" t="s">
        <v>1431</v>
      </c>
      <c r="E72" t="s">
        <v>233</v>
      </c>
    </row>
    <row r="73" spans="4:5">
      <c r="D73" t="s">
        <v>1433</v>
      </c>
      <c r="E73" t="s">
        <v>235</v>
      </c>
    </row>
    <row r="74" spans="4:5">
      <c r="D74" t="s">
        <v>1738</v>
      </c>
      <c r="E74" t="s">
        <v>237</v>
      </c>
    </row>
    <row r="75" spans="4:5">
      <c r="D75" t="s">
        <v>1554</v>
      </c>
      <c r="E75" t="s">
        <v>239</v>
      </c>
    </row>
    <row r="76" spans="4:5">
      <c r="D76" t="s">
        <v>1434</v>
      </c>
      <c r="E76" t="s">
        <v>241</v>
      </c>
    </row>
    <row r="77" spans="4:5">
      <c r="D77" t="s">
        <v>1677</v>
      </c>
      <c r="E77" t="s">
        <v>243</v>
      </c>
    </row>
    <row r="78" spans="4:5">
      <c r="D78" t="s">
        <v>1670</v>
      </c>
      <c r="E78" t="s">
        <v>245</v>
      </c>
    </row>
    <row r="79" spans="4:5">
      <c r="D79" t="s">
        <v>1435</v>
      </c>
      <c r="E79" t="s">
        <v>247</v>
      </c>
    </row>
    <row r="80" spans="4:5">
      <c r="D80" t="s">
        <v>1739</v>
      </c>
      <c r="E80" t="s">
        <v>249</v>
      </c>
    </row>
    <row r="81" spans="4:5">
      <c r="D81" t="s">
        <v>1740</v>
      </c>
      <c r="E81" t="s">
        <v>251</v>
      </c>
    </row>
    <row r="82" spans="4:5">
      <c r="D82" t="s">
        <v>255</v>
      </c>
      <c r="E82" t="s">
        <v>253</v>
      </c>
    </row>
    <row r="83" spans="4:5">
      <c r="D83" t="s">
        <v>1567</v>
      </c>
      <c r="E83" t="s">
        <v>256</v>
      </c>
    </row>
    <row r="84" spans="4:5">
      <c r="D84" t="s">
        <v>1741</v>
      </c>
      <c r="E84" t="s">
        <v>258</v>
      </c>
    </row>
    <row r="85" spans="4:5">
      <c r="D85" t="s">
        <v>1436</v>
      </c>
      <c r="E85" t="s">
        <v>260</v>
      </c>
    </row>
    <row r="86" spans="4:5">
      <c r="D86" t="s">
        <v>1742</v>
      </c>
      <c r="E86" t="s">
        <v>262</v>
      </c>
    </row>
    <row r="87" spans="4:5">
      <c r="D87" t="s">
        <v>1743</v>
      </c>
      <c r="E87" t="s">
        <v>264</v>
      </c>
    </row>
    <row r="88" spans="4:5">
      <c r="D88" t="s">
        <v>1437</v>
      </c>
      <c r="E88" t="s">
        <v>266</v>
      </c>
    </row>
    <row r="89" spans="4:5">
      <c r="D89" t="s">
        <v>1438</v>
      </c>
      <c r="E89" t="s">
        <v>268</v>
      </c>
    </row>
    <row r="90" spans="4:5">
      <c r="D90" t="s">
        <v>1744</v>
      </c>
      <c r="E90" t="s">
        <v>270</v>
      </c>
    </row>
    <row r="91" spans="4:5">
      <c r="D91" t="s">
        <v>1568</v>
      </c>
      <c r="E91" t="s">
        <v>272</v>
      </c>
    </row>
    <row r="92" spans="4:5">
      <c r="D92" t="s">
        <v>1745</v>
      </c>
      <c r="E92" t="s">
        <v>274</v>
      </c>
    </row>
    <row r="93" spans="4:5">
      <c r="D93" t="s">
        <v>1746</v>
      </c>
      <c r="E93" t="s">
        <v>276</v>
      </c>
    </row>
    <row r="94" spans="4:5">
      <c r="D94" t="s">
        <v>1747</v>
      </c>
      <c r="E94" t="s">
        <v>278</v>
      </c>
    </row>
    <row r="95" spans="4:5">
      <c r="D95" t="s">
        <v>1748</v>
      </c>
      <c r="E95" t="s">
        <v>281</v>
      </c>
    </row>
    <row r="96" spans="4:5">
      <c r="D96" t="s">
        <v>1749</v>
      </c>
      <c r="E96" t="s">
        <v>284</v>
      </c>
    </row>
    <row r="97" spans="4:5">
      <c r="D97" t="s">
        <v>1439</v>
      </c>
      <c r="E97" t="s">
        <v>286</v>
      </c>
    </row>
    <row r="98" spans="4:5">
      <c r="D98" t="s">
        <v>1750</v>
      </c>
      <c r="E98" t="s">
        <v>289</v>
      </c>
    </row>
    <row r="99" spans="4:5">
      <c r="D99" t="s">
        <v>1561</v>
      </c>
      <c r="E99" t="s">
        <v>291</v>
      </c>
    </row>
    <row r="100" spans="4:5">
      <c r="D100" t="s">
        <v>1560</v>
      </c>
      <c r="E100" t="s">
        <v>293</v>
      </c>
    </row>
    <row r="101" spans="4:5">
      <c r="D101" t="s">
        <v>1751</v>
      </c>
      <c r="E101" t="s">
        <v>295</v>
      </c>
    </row>
    <row r="102" spans="4:5">
      <c r="D102" t="s">
        <v>1752</v>
      </c>
      <c r="E102" t="s">
        <v>297</v>
      </c>
    </row>
    <row r="103" spans="4:5">
      <c r="D103" t="s">
        <v>1753</v>
      </c>
      <c r="E103" t="s">
        <v>235</v>
      </c>
    </row>
    <row r="104" spans="4:5">
      <c r="D104" t="s">
        <v>1754</v>
      </c>
      <c r="E104" t="s">
        <v>300</v>
      </c>
    </row>
    <row r="105" spans="4:5">
      <c r="D105" t="s">
        <v>1755</v>
      </c>
      <c r="E105" t="s">
        <v>302</v>
      </c>
    </row>
    <row r="106" spans="4:5">
      <c r="D106" t="s">
        <v>1756</v>
      </c>
      <c r="E106" t="s">
        <v>295</v>
      </c>
    </row>
    <row r="107" spans="4:5">
      <c r="D107" t="s">
        <v>1757</v>
      </c>
      <c r="E107" t="s">
        <v>305</v>
      </c>
    </row>
    <row r="108" spans="4:5">
      <c r="D108" t="s">
        <v>1443</v>
      </c>
      <c r="E108" t="s">
        <v>307</v>
      </c>
    </row>
    <row r="109" spans="4:5">
      <c r="D109" t="s">
        <v>1444</v>
      </c>
      <c r="E109" t="s">
        <v>309</v>
      </c>
    </row>
    <row r="110" spans="4:5">
      <c r="D110" t="s">
        <v>1445</v>
      </c>
      <c r="E110" t="s">
        <v>311</v>
      </c>
    </row>
    <row r="111" spans="4:5">
      <c r="D111" t="s">
        <v>1576</v>
      </c>
      <c r="E111" t="s">
        <v>313</v>
      </c>
    </row>
    <row r="112" spans="4:5">
      <c r="D112" t="s">
        <v>1446</v>
      </c>
      <c r="E112" t="s">
        <v>315</v>
      </c>
    </row>
    <row r="113" spans="4:5">
      <c r="D113" t="s">
        <v>1635</v>
      </c>
      <c r="E113" t="s">
        <v>317</v>
      </c>
    </row>
    <row r="114" spans="4:5">
      <c r="D114" t="s">
        <v>1447</v>
      </c>
      <c r="E114" t="s">
        <v>319</v>
      </c>
    </row>
    <row r="115" spans="4:5">
      <c r="D115" t="s">
        <v>1758</v>
      </c>
      <c r="E115" t="s">
        <v>321</v>
      </c>
    </row>
    <row r="116" spans="4:5">
      <c r="D116" t="s">
        <v>1759</v>
      </c>
      <c r="E116" t="s">
        <v>323</v>
      </c>
    </row>
    <row r="117" spans="4:5">
      <c r="D117" t="s">
        <v>1760</v>
      </c>
      <c r="E117" t="s">
        <v>325</v>
      </c>
    </row>
    <row r="118" spans="4:5">
      <c r="D118" t="s">
        <v>1761</v>
      </c>
      <c r="E118" t="s">
        <v>327</v>
      </c>
    </row>
    <row r="119" spans="4:5">
      <c r="D119" t="s">
        <v>1467</v>
      </c>
      <c r="E119" t="s">
        <v>329</v>
      </c>
    </row>
    <row r="120" spans="4:5">
      <c r="D120" t="s">
        <v>1762</v>
      </c>
      <c r="E120" t="s">
        <v>331</v>
      </c>
    </row>
    <row r="121" spans="4:5">
      <c r="D121" t="s">
        <v>1763</v>
      </c>
      <c r="E121" t="s">
        <v>333</v>
      </c>
    </row>
    <row r="122" spans="4:5">
      <c r="D122" t="s">
        <v>1639</v>
      </c>
      <c r="E122" t="s">
        <v>335</v>
      </c>
    </row>
    <row r="123" spans="4:5">
      <c r="D123" t="s">
        <v>1515</v>
      </c>
      <c r="E123" t="s">
        <v>337</v>
      </c>
    </row>
    <row r="124" spans="4:5">
      <c r="D124" t="s">
        <v>1479</v>
      </c>
      <c r="E124" t="s">
        <v>339</v>
      </c>
    </row>
    <row r="125" spans="4:5">
      <c r="D125" t="s">
        <v>1640</v>
      </c>
      <c r="E125" t="s">
        <v>341</v>
      </c>
    </row>
    <row r="126" spans="4:5">
      <c r="D126" t="s">
        <v>1519</v>
      </c>
      <c r="E126" t="s">
        <v>343</v>
      </c>
    </row>
    <row r="127" spans="4:5">
      <c r="D127" t="s">
        <v>1481</v>
      </c>
      <c r="E127" t="s">
        <v>345</v>
      </c>
    </row>
    <row r="128" spans="4:5">
      <c r="D128" t="s">
        <v>1448</v>
      </c>
      <c r="E128" t="s">
        <v>347</v>
      </c>
    </row>
    <row r="129" spans="4:5">
      <c r="D129" t="s">
        <v>1764</v>
      </c>
      <c r="E129" t="s">
        <v>349</v>
      </c>
    </row>
    <row r="130" spans="4:5">
      <c r="D130" t="s">
        <v>1765</v>
      </c>
      <c r="E130" t="s">
        <v>351</v>
      </c>
    </row>
    <row r="131" spans="4:5">
      <c r="D131" t="s">
        <v>1457</v>
      </c>
      <c r="E131" t="s">
        <v>295</v>
      </c>
    </row>
    <row r="132" spans="4:5">
      <c r="D132" t="s">
        <v>1766</v>
      </c>
      <c r="E132" t="s">
        <v>354</v>
      </c>
    </row>
    <row r="133" spans="4:5">
      <c r="D133" t="s">
        <v>1767</v>
      </c>
      <c r="E133" t="s">
        <v>356</v>
      </c>
    </row>
    <row r="134" spans="4:5">
      <c r="D134" t="s">
        <v>1768</v>
      </c>
      <c r="E134" t="s">
        <v>358</v>
      </c>
    </row>
    <row r="135" spans="4:5">
      <c r="D135" t="s">
        <v>1769</v>
      </c>
      <c r="E135" t="s">
        <v>360</v>
      </c>
    </row>
    <row r="136" spans="4:5">
      <c r="D136" t="s">
        <v>1426</v>
      </c>
      <c r="E136" t="s">
        <v>362</v>
      </c>
    </row>
    <row r="137" spans="4:5">
      <c r="D137" t="s">
        <v>1428</v>
      </c>
      <c r="E137" t="s">
        <v>364</v>
      </c>
    </row>
    <row r="138" spans="4:5">
      <c r="D138" t="s">
        <v>1429</v>
      </c>
      <c r="E138" t="s">
        <v>366</v>
      </c>
    </row>
    <row r="139" spans="4:5">
      <c r="D139" t="s">
        <v>1770</v>
      </c>
      <c r="E139" t="s">
        <v>368</v>
      </c>
    </row>
    <row r="140" spans="4:5">
      <c r="D140" t="s">
        <v>1771</v>
      </c>
      <c r="E140" t="s">
        <v>370</v>
      </c>
    </row>
    <row r="141" spans="4:5">
      <c r="D141" t="s">
        <v>1772</v>
      </c>
      <c r="E141" t="s">
        <v>372</v>
      </c>
    </row>
    <row r="142" spans="4:5">
      <c r="D142" t="s">
        <v>1773</v>
      </c>
      <c r="E142" t="s">
        <v>374</v>
      </c>
    </row>
    <row r="143" spans="4:5">
      <c r="D143" t="s">
        <v>1774</v>
      </c>
      <c r="E143" t="s">
        <v>376</v>
      </c>
    </row>
    <row r="144" spans="4:5">
      <c r="D144" t="s">
        <v>1775</v>
      </c>
      <c r="E144" t="s">
        <v>378</v>
      </c>
    </row>
    <row r="145" spans="4:5">
      <c r="D145" t="s">
        <v>1776</v>
      </c>
      <c r="E145" t="s">
        <v>380</v>
      </c>
    </row>
    <row r="146" spans="4:5">
      <c r="D146" t="s">
        <v>1777</v>
      </c>
      <c r="E146" t="s">
        <v>382</v>
      </c>
    </row>
    <row r="147" spans="4:5">
      <c r="D147" t="s">
        <v>1494</v>
      </c>
      <c r="E147" t="s">
        <v>384</v>
      </c>
    </row>
    <row r="148" spans="4:5">
      <c r="D148" t="s">
        <v>1440</v>
      </c>
      <c r="E148" t="s">
        <v>386</v>
      </c>
    </row>
    <row r="149" spans="4:5">
      <c r="D149" t="s">
        <v>1647</v>
      </c>
      <c r="E149" t="s">
        <v>388</v>
      </c>
    </row>
    <row r="150" spans="4:5">
      <c r="D150" t="s">
        <v>1573</v>
      </c>
      <c r="E150" t="s">
        <v>390</v>
      </c>
    </row>
    <row r="151" spans="4:5">
      <c r="D151" t="s">
        <v>1778</v>
      </c>
      <c r="E151" t="s">
        <v>392</v>
      </c>
    </row>
    <row r="152" spans="4:5">
      <c r="D152" t="s">
        <v>1779</v>
      </c>
      <c r="E152" t="s">
        <v>394</v>
      </c>
    </row>
    <row r="153" spans="4:5">
      <c r="D153" t="s">
        <v>1441</v>
      </c>
      <c r="E153" t="s">
        <v>396</v>
      </c>
    </row>
    <row r="154" spans="4:5">
      <c r="D154" t="s">
        <v>1442</v>
      </c>
      <c r="E154" t="s">
        <v>398</v>
      </c>
    </row>
    <row r="155" spans="4:5">
      <c r="D155" t="s">
        <v>1484</v>
      </c>
      <c r="E155" t="s">
        <v>400</v>
      </c>
    </row>
    <row r="156" spans="4:5">
      <c r="D156" t="s">
        <v>1557</v>
      </c>
      <c r="E156" t="s">
        <v>402</v>
      </c>
    </row>
    <row r="157" spans="4:5">
      <c r="D157" t="s">
        <v>1780</v>
      </c>
      <c r="E157" t="s">
        <v>404</v>
      </c>
    </row>
    <row r="158" spans="4:5">
      <c r="D158" t="s">
        <v>1781</v>
      </c>
      <c r="E158" t="s">
        <v>406</v>
      </c>
    </row>
    <row r="159" spans="4:5">
      <c r="D159" t="s">
        <v>1782</v>
      </c>
      <c r="E159" t="s">
        <v>408</v>
      </c>
    </row>
    <row r="160" spans="4:5">
      <c r="D160" t="s">
        <v>1783</v>
      </c>
      <c r="E160" t="s">
        <v>410</v>
      </c>
    </row>
    <row r="161" spans="4:5">
      <c r="D161" t="s">
        <v>1784</v>
      </c>
      <c r="E161" t="s">
        <v>412</v>
      </c>
    </row>
    <row r="162" spans="4:5">
      <c r="D162" t="s">
        <v>1785</v>
      </c>
      <c r="E162" t="s">
        <v>414</v>
      </c>
    </row>
    <row r="163" spans="4:5">
      <c r="D163" t="s">
        <v>1786</v>
      </c>
      <c r="E163" t="s">
        <v>416</v>
      </c>
    </row>
    <row r="164" spans="4:5">
      <c r="D164" t="s">
        <v>1787</v>
      </c>
      <c r="E164" t="s">
        <v>418</v>
      </c>
    </row>
    <row r="165" spans="4:5">
      <c r="D165" t="s">
        <v>1788</v>
      </c>
      <c r="E165" t="s">
        <v>420</v>
      </c>
    </row>
    <row r="166" spans="4:5">
      <c r="D166" t="s">
        <v>1789</v>
      </c>
      <c r="E166" t="s">
        <v>422</v>
      </c>
    </row>
    <row r="167" spans="4:5">
      <c r="D167" t="s">
        <v>1790</v>
      </c>
      <c r="E167" t="s">
        <v>424</v>
      </c>
    </row>
    <row r="168" spans="4:5">
      <c r="D168" t="s">
        <v>1791</v>
      </c>
      <c r="E168" t="s">
        <v>426</v>
      </c>
    </row>
    <row r="169" spans="4:5">
      <c r="D169" t="s">
        <v>1792</v>
      </c>
      <c r="E169" t="s">
        <v>428</v>
      </c>
    </row>
    <row r="170" spans="4:5">
      <c r="D170" t="s">
        <v>1793</v>
      </c>
      <c r="E170" t="s">
        <v>430</v>
      </c>
    </row>
    <row r="171" spans="4:5">
      <c r="D171" t="s">
        <v>1637</v>
      </c>
      <c r="E171" t="s">
        <v>432</v>
      </c>
    </row>
    <row r="172" spans="4:5">
      <c r="D172" t="s">
        <v>1794</v>
      </c>
      <c r="E172" t="s">
        <v>434</v>
      </c>
    </row>
    <row r="173" spans="4:5">
      <c r="D173" t="s">
        <v>1449</v>
      </c>
      <c r="E173" t="s">
        <v>436</v>
      </c>
    </row>
    <row r="174" spans="4:5">
      <c r="D174" t="s">
        <v>1795</v>
      </c>
      <c r="E174" t="s">
        <v>295</v>
      </c>
    </row>
    <row r="175" spans="4:5">
      <c r="D175" t="s">
        <v>1796</v>
      </c>
      <c r="E175" t="s">
        <v>439</v>
      </c>
    </row>
    <row r="176" spans="4:5">
      <c r="D176" t="s">
        <v>1797</v>
      </c>
      <c r="E176" t="s">
        <v>295</v>
      </c>
    </row>
    <row r="177" spans="4:5">
      <c r="D177" t="s">
        <v>1798</v>
      </c>
      <c r="E177" t="s">
        <v>442</v>
      </c>
    </row>
    <row r="178" spans="4:5">
      <c r="D178" t="s">
        <v>1799</v>
      </c>
      <c r="E178" t="s">
        <v>445</v>
      </c>
    </row>
    <row r="179" spans="4:5">
      <c r="D179" t="s">
        <v>1611</v>
      </c>
      <c r="E179" t="s">
        <v>447</v>
      </c>
    </row>
    <row r="180" spans="4:5">
      <c r="D180" t="s">
        <v>1615</v>
      </c>
      <c r="E180" t="s">
        <v>449</v>
      </c>
    </row>
    <row r="181" spans="4:5">
      <c r="D181" t="s">
        <v>1800</v>
      </c>
      <c r="E181" t="s">
        <v>354</v>
      </c>
    </row>
    <row r="182" spans="4:5">
      <c r="D182" t="s">
        <v>1801</v>
      </c>
      <c r="E182" t="s">
        <v>452</v>
      </c>
    </row>
    <row r="183" spans="4:5">
      <c r="D183" t="s">
        <v>1629</v>
      </c>
      <c r="E183" t="s">
        <v>454</v>
      </c>
    </row>
    <row r="184" spans="4:5">
      <c r="D184" t="s">
        <v>1631</v>
      </c>
      <c r="E184" t="s">
        <v>456</v>
      </c>
    </row>
    <row r="185" spans="4:5">
      <c r="D185" t="s">
        <v>1802</v>
      </c>
      <c r="E185" t="s">
        <v>295</v>
      </c>
    </row>
    <row r="186" spans="4:5">
      <c r="D186" t="s">
        <v>1803</v>
      </c>
      <c r="E186" t="s">
        <v>459</v>
      </c>
    </row>
    <row r="187" spans="4:5">
      <c r="D187" t="s">
        <v>1804</v>
      </c>
      <c r="E187" t="s">
        <v>461</v>
      </c>
    </row>
    <row r="188" spans="4:5">
      <c r="D188" t="s">
        <v>1805</v>
      </c>
      <c r="E188" t="s">
        <v>463</v>
      </c>
    </row>
    <row r="189" spans="4:5">
      <c r="D189" t="s">
        <v>1806</v>
      </c>
      <c r="E189" t="s">
        <v>465</v>
      </c>
    </row>
    <row r="190" spans="4:5">
      <c r="D190" t="s">
        <v>1807</v>
      </c>
      <c r="E190" t="s">
        <v>467</v>
      </c>
    </row>
    <row r="191" spans="4:5">
      <c r="D191" t="s">
        <v>1808</v>
      </c>
      <c r="E191" t="s">
        <v>469</v>
      </c>
    </row>
    <row r="192" spans="4:5">
      <c r="D192" t="s">
        <v>1563</v>
      </c>
      <c r="E192" t="s">
        <v>471</v>
      </c>
    </row>
    <row r="193" spans="4:5">
      <c r="D193" t="s">
        <v>1809</v>
      </c>
      <c r="E193" t="s">
        <v>473</v>
      </c>
    </row>
    <row r="194" spans="4:5">
      <c r="D194" t="s">
        <v>1810</v>
      </c>
      <c r="E194" t="s">
        <v>475</v>
      </c>
    </row>
    <row r="195" spans="4:5">
      <c r="D195" t="s">
        <v>1811</v>
      </c>
      <c r="E195" t="s">
        <v>477</v>
      </c>
    </row>
    <row r="196" spans="4:5">
      <c r="D196" t="s">
        <v>1812</v>
      </c>
      <c r="E196" t="s">
        <v>479</v>
      </c>
    </row>
    <row r="197" spans="4:5">
      <c r="D197" t="s">
        <v>1813</v>
      </c>
      <c r="E197" t="s">
        <v>481</v>
      </c>
    </row>
    <row r="198" spans="4:5">
      <c r="D198" t="s">
        <v>1814</v>
      </c>
      <c r="E198" t="s">
        <v>483</v>
      </c>
    </row>
    <row r="199" spans="4:5">
      <c r="D199" t="s">
        <v>1815</v>
      </c>
      <c r="E199" t="s">
        <v>485</v>
      </c>
    </row>
    <row r="200" spans="4:5">
      <c r="D200" t="s">
        <v>1816</v>
      </c>
      <c r="E200" t="s">
        <v>487</v>
      </c>
    </row>
    <row r="201" spans="4:5">
      <c r="D201" t="s">
        <v>1521</v>
      </c>
      <c r="E201" t="s">
        <v>489</v>
      </c>
    </row>
    <row r="202" spans="4:5">
      <c r="D202" t="s">
        <v>1817</v>
      </c>
      <c r="E202" t="s">
        <v>491</v>
      </c>
    </row>
    <row r="203" spans="4:5">
      <c r="D203" t="s">
        <v>1633</v>
      </c>
      <c r="E203" t="s">
        <v>493</v>
      </c>
    </row>
    <row r="204" spans="4:5">
      <c r="D204" t="s">
        <v>1818</v>
      </c>
      <c r="E204" t="s">
        <v>495</v>
      </c>
    </row>
    <row r="205" spans="4:5">
      <c r="D205" t="s">
        <v>1819</v>
      </c>
      <c r="E205" t="s">
        <v>497</v>
      </c>
    </row>
    <row r="206" spans="4:5">
      <c r="D206" t="s">
        <v>1820</v>
      </c>
      <c r="E206" t="s">
        <v>499</v>
      </c>
    </row>
    <row r="207" spans="4:5">
      <c r="D207" t="s">
        <v>1821</v>
      </c>
      <c r="E207" t="s">
        <v>501</v>
      </c>
    </row>
    <row r="208" spans="4:5">
      <c r="D208" t="s">
        <v>1822</v>
      </c>
      <c r="E208" t="s">
        <v>503</v>
      </c>
    </row>
    <row r="209" spans="4:5">
      <c r="D209" t="s">
        <v>1823</v>
      </c>
      <c r="E209" t="s">
        <v>505</v>
      </c>
    </row>
    <row r="210" spans="4:5">
      <c r="D210" t="s">
        <v>1824</v>
      </c>
      <c r="E210" t="s">
        <v>507</v>
      </c>
    </row>
    <row r="211" spans="4:5">
      <c r="D211" t="s">
        <v>1825</v>
      </c>
      <c r="E211" t="s">
        <v>509</v>
      </c>
    </row>
    <row r="212" spans="4:5">
      <c r="D212" t="s">
        <v>1487</v>
      </c>
      <c r="E212" t="s">
        <v>511</v>
      </c>
    </row>
    <row r="213" spans="4:5">
      <c r="D213" t="s">
        <v>1450</v>
      </c>
      <c r="E213" t="s">
        <v>295</v>
      </c>
    </row>
    <row r="214" spans="4:5">
      <c r="D214" t="s">
        <v>1826</v>
      </c>
      <c r="E214" t="s">
        <v>514</v>
      </c>
    </row>
    <row r="215" spans="4:5">
      <c r="D215" t="s">
        <v>1827</v>
      </c>
      <c r="E215" t="s">
        <v>516</v>
      </c>
    </row>
    <row r="216" spans="4:5">
      <c r="D216" t="s">
        <v>1486</v>
      </c>
      <c r="E216" t="s">
        <v>518</v>
      </c>
    </row>
    <row r="217" spans="4:5">
      <c r="D217" t="s">
        <v>1828</v>
      </c>
      <c r="E217" t="s">
        <v>520</v>
      </c>
    </row>
    <row r="218" spans="4:5">
      <c r="D218" t="s">
        <v>1829</v>
      </c>
      <c r="E218" t="s">
        <v>522</v>
      </c>
    </row>
    <row r="219" spans="4:5">
      <c r="D219" t="s">
        <v>1454</v>
      </c>
      <c r="E219" t="s">
        <v>524</v>
      </c>
    </row>
    <row r="220" spans="4:5">
      <c r="D220" t="s">
        <v>1830</v>
      </c>
      <c r="E220" t="s">
        <v>526</v>
      </c>
    </row>
    <row r="221" spans="4:5">
      <c r="D221" t="s">
        <v>1831</v>
      </c>
      <c r="E221" t="s">
        <v>528</v>
      </c>
    </row>
    <row r="222" spans="4:5">
      <c r="D222" t="s">
        <v>1641</v>
      </c>
      <c r="E222" t="s">
        <v>530</v>
      </c>
    </row>
    <row r="223" spans="4:5">
      <c r="D223" t="s">
        <v>1832</v>
      </c>
      <c r="E223" t="s">
        <v>532</v>
      </c>
    </row>
    <row r="224" spans="4:5">
      <c r="D224" t="s">
        <v>1833</v>
      </c>
      <c r="E224" t="s">
        <v>534</v>
      </c>
    </row>
    <row r="225" spans="4:5">
      <c r="D225" t="s">
        <v>1834</v>
      </c>
      <c r="E225" t="s">
        <v>536</v>
      </c>
    </row>
    <row r="226" spans="4:5">
      <c r="D226" t="s">
        <v>1835</v>
      </c>
      <c r="E226" t="s">
        <v>538</v>
      </c>
    </row>
    <row r="227" spans="4:5">
      <c r="D227" t="s">
        <v>1836</v>
      </c>
      <c r="E227" t="s">
        <v>540</v>
      </c>
    </row>
    <row r="228" spans="4:5">
      <c r="D228" t="s">
        <v>1452</v>
      </c>
      <c r="E228" t="s">
        <v>542</v>
      </c>
    </row>
    <row r="229" spans="4:5">
      <c r="D229" t="s">
        <v>1837</v>
      </c>
      <c r="E229" t="s">
        <v>544</v>
      </c>
    </row>
    <row r="230" spans="4:5">
      <c r="D230" t="s">
        <v>1838</v>
      </c>
      <c r="E230" t="s">
        <v>546</v>
      </c>
    </row>
    <row r="231" spans="4:5">
      <c r="D231" t="s">
        <v>1839</v>
      </c>
      <c r="E231" t="s">
        <v>548</v>
      </c>
    </row>
    <row r="232" spans="4:5">
      <c r="D232" t="s">
        <v>1840</v>
      </c>
      <c r="E232" t="s">
        <v>550</v>
      </c>
    </row>
    <row r="233" spans="4:5">
      <c r="D233" t="s">
        <v>1841</v>
      </c>
      <c r="E233" t="s">
        <v>552</v>
      </c>
    </row>
    <row r="234" spans="4:5">
      <c r="D234" t="s">
        <v>1842</v>
      </c>
      <c r="E234" t="s">
        <v>554</v>
      </c>
    </row>
    <row r="235" spans="4:5">
      <c r="D235" t="s">
        <v>1843</v>
      </c>
      <c r="E235" t="s">
        <v>556</v>
      </c>
    </row>
    <row r="236" spans="4:5">
      <c r="D236" t="s">
        <v>1844</v>
      </c>
      <c r="E236" t="s">
        <v>558</v>
      </c>
    </row>
    <row r="237" spans="4:5">
      <c r="D237" t="s">
        <v>1845</v>
      </c>
      <c r="E237" t="s">
        <v>560</v>
      </c>
    </row>
    <row r="238" spans="4:5">
      <c r="D238" t="s">
        <v>1846</v>
      </c>
      <c r="E238" t="s">
        <v>696</v>
      </c>
    </row>
    <row r="239" spans="4:5">
      <c r="D239" t="s">
        <v>1581</v>
      </c>
      <c r="E239" t="s">
        <v>564</v>
      </c>
    </row>
    <row r="240" spans="4:5">
      <c r="D240" t="s">
        <v>1490</v>
      </c>
      <c r="E240" t="s">
        <v>566</v>
      </c>
    </row>
    <row r="241" spans="4:5">
      <c r="D241" t="s">
        <v>1473</v>
      </c>
      <c r="E241" t="s">
        <v>568</v>
      </c>
    </row>
    <row r="242" spans="4:5">
      <c r="D242" t="s">
        <v>1847</v>
      </c>
      <c r="E242" t="s">
        <v>570</v>
      </c>
    </row>
    <row r="243" spans="4:5">
      <c r="D243" t="s">
        <v>1848</v>
      </c>
      <c r="E243" t="s">
        <v>572</v>
      </c>
    </row>
    <row r="244" spans="4:5">
      <c r="D244" t="s">
        <v>1590</v>
      </c>
      <c r="E244" t="s">
        <v>574</v>
      </c>
    </row>
    <row r="245" spans="4:5">
      <c r="D245" t="s">
        <v>1849</v>
      </c>
      <c r="E245" t="s">
        <v>576</v>
      </c>
    </row>
    <row r="246" spans="4:5">
      <c r="D246" t="s">
        <v>1570</v>
      </c>
      <c r="E246" t="s">
        <v>578</v>
      </c>
    </row>
    <row r="247" spans="4:5">
      <c r="D247" t="s">
        <v>1850</v>
      </c>
      <c r="E247" t="s">
        <v>580</v>
      </c>
    </row>
    <row r="248" spans="4:5">
      <c r="D248" t="s">
        <v>1851</v>
      </c>
      <c r="E248" t="s">
        <v>582</v>
      </c>
    </row>
    <row r="249" spans="4:5">
      <c r="D249" t="s">
        <v>1464</v>
      </c>
      <c r="E249" t="s">
        <v>584</v>
      </c>
    </row>
    <row r="250" spans="4:5">
      <c r="D250" t="s">
        <v>1852</v>
      </c>
      <c r="E250" t="s">
        <v>586</v>
      </c>
    </row>
    <row r="251" spans="4:5">
      <c r="D251" t="s">
        <v>1853</v>
      </c>
      <c r="E251" t="s">
        <v>588</v>
      </c>
    </row>
    <row r="252" spans="4:5">
      <c r="D252" t="s">
        <v>1854</v>
      </c>
      <c r="E252" t="s">
        <v>590</v>
      </c>
    </row>
    <row r="253" spans="4:5">
      <c r="D253" t="s">
        <v>1855</v>
      </c>
      <c r="E253" t="s">
        <v>592</v>
      </c>
    </row>
    <row r="254" spans="4:5">
      <c r="D254" t="s">
        <v>1856</v>
      </c>
      <c r="E254" t="s">
        <v>594</v>
      </c>
    </row>
    <row r="255" spans="4:5">
      <c r="D255" t="s">
        <v>1857</v>
      </c>
      <c r="E255" t="s">
        <v>596</v>
      </c>
    </row>
    <row r="256" spans="4:5">
      <c r="D256" t="s">
        <v>1858</v>
      </c>
      <c r="E256" t="s">
        <v>598</v>
      </c>
    </row>
    <row r="257" spans="4:5">
      <c r="D257" t="s">
        <v>1382</v>
      </c>
      <c r="E257" t="s">
        <v>600</v>
      </c>
    </row>
    <row r="258" spans="4:5">
      <c r="D258" t="s">
        <v>1859</v>
      </c>
      <c r="E258" t="s">
        <v>1860</v>
      </c>
    </row>
    <row r="259" spans="4:5">
      <c r="D259" t="s">
        <v>1667</v>
      </c>
      <c r="E259" t="s">
        <v>603</v>
      </c>
    </row>
    <row r="260" spans="4:5">
      <c r="D260" t="s">
        <v>1861</v>
      </c>
      <c r="E260" t="s">
        <v>605</v>
      </c>
    </row>
    <row r="261" spans="4:5">
      <c r="D261" t="s">
        <v>1862</v>
      </c>
      <c r="E261" t="s">
        <v>607</v>
      </c>
    </row>
    <row r="262" spans="4:5">
      <c r="D262" t="s">
        <v>1863</v>
      </c>
      <c r="E262" t="s">
        <v>609</v>
      </c>
    </row>
    <row r="263" spans="4:5">
      <c r="D263" t="s">
        <v>1864</v>
      </c>
      <c r="E263" t="s">
        <v>611</v>
      </c>
    </row>
    <row r="264" spans="4:5">
      <c r="D264" t="s">
        <v>1513</v>
      </c>
      <c r="E264" t="s">
        <v>1865</v>
      </c>
    </row>
    <row r="265" spans="4:5">
      <c r="D265" t="s">
        <v>1604</v>
      </c>
      <c r="E265" t="s">
        <v>613</v>
      </c>
    </row>
    <row r="266" spans="4:5">
      <c r="D266" t="s">
        <v>1866</v>
      </c>
      <c r="E266" t="s">
        <v>615</v>
      </c>
    </row>
    <row r="267" spans="4:5">
      <c r="D267" t="s">
        <v>1093</v>
      </c>
      <c r="E267" t="s">
        <v>617</v>
      </c>
    </row>
    <row r="268" spans="4:5">
      <c r="D268" t="s">
        <v>1867</v>
      </c>
      <c r="E268" t="s">
        <v>619</v>
      </c>
    </row>
    <row r="269" spans="4:5">
      <c r="D269" t="s">
        <v>1868</v>
      </c>
      <c r="E269" t="s">
        <v>621</v>
      </c>
    </row>
    <row r="270" spans="4:5">
      <c r="D270" t="s">
        <v>1869</v>
      </c>
      <c r="E270" t="s">
        <v>624</v>
      </c>
    </row>
    <row r="271" spans="4:5">
      <c r="D271" t="s">
        <v>1870</v>
      </c>
      <c r="E271" t="s">
        <v>626</v>
      </c>
    </row>
    <row r="272" spans="4:5">
      <c r="D272" t="s">
        <v>1871</v>
      </c>
      <c r="E272" t="s">
        <v>628</v>
      </c>
    </row>
    <row r="273" spans="4:5">
      <c r="D273" t="s">
        <v>1872</v>
      </c>
      <c r="E273" t="s">
        <v>630</v>
      </c>
    </row>
    <row r="274" spans="4:5">
      <c r="D274" t="s">
        <v>1873</v>
      </c>
      <c r="E274" t="s">
        <v>632</v>
      </c>
    </row>
    <row r="275" spans="4:5">
      <c r="D275" t="s">
        <v>1874</v>
      </c>
      <c r="E275" t="s">
        <v>634</v>
      </c>
    </row>
    <row r="276" spans="4:5">
      <c r="D276" t="s">
        <v>1875</v>
      </c>
      <c r="E276" t="s">
        <v>636</v>
      </c>
    </row>
    <row r="277" spans="4:5">
      <c r="D277" t="s">
        <v>1876</v>
      </c>
      <c r="E277" t="s">
        <v>638</v>
      </c>
    </row>
    <row r="278" spans="4:5">
      <c r="D278" t="s">
        <v>1877</v>
      </c>
      <c r="E278" t="s">
        <v>640</v>
      </c>
    </row>
    <row r="279" spans="4:5">
      <c r="D279" t="s">
        <v>1878</v>
      </c>
      <c r="E279" t="s">
        <v>642</v>
      </c>
    </row>
    <row r="280" spans="4:5">
      <c r="D280" t="s">
        <v>1879</v>
      </c>
      <c r="E280" t="s">
        <v>644</v>
      </c>
    </row>
    <row r="281" spans="4:5">
      <c r="D281" t="s">
        <v>1880</v>
      </c>
      <c r="E281" t="s">
        <v>646</v>
      </c>
    </row>
    <row r="282" spans="4:5">
      <c r="D282" t="s">
        <v>1881</v>
      </c>
      <c r="E282" t="s">
        <v>648</v>
      </c>
    </row>
    <row r="283" spans="4:5">
      <c r="D283" t="s">
        <v>1882</v>
      </c>
      <c r="E283" t="s">
        <v>650</v>
      </c>
    </row>
    <row r="284" spans="4:5">
      <c r="D284" t="s">
        <v>1883</v>
      </c>
      <c r="E284" t="s">
        <v>652</v>
      </c>
    </row>
    <row r="285" spans="4:5">
      <c r="D285" t="s">
        <v>1884</v>
      </c>
      <c r="E285" t="s">
        <v>654</v>
      </c>
    </row>
    <row r="286" spans="4:5">
      <c r="D286" t="s">
        <v>1885</v>
      </c>
      <c r="E286" t="s">
        <v>656</v>
      </c>
    </row>
    <row r="287" spans="4:5">
      <c r="D287" t="s">
        <v>1886</v>
      </c>
      <c r="E287" t="s">
        <v>658</v>
      </c>
    </row>
    <row r="288" spans="4:5">
      <c r="D288" t="s">
        <v>1887</v>
      </c>
      <c r="E288" t="s">
        <v>660</v>
      </c>
    </row>
    <row r="289" spans="4:5">
      <c r="D289" t="s">
        <v>1888</v>
      </c>
      <c r="E289" t="s">
        <v>662</v>
      </c>
    </row>
    <row r="290" spans="4:5">
      <c r="D290" t="s">
        <v>1889</v>
      </c>
      <c r="E290" t="s">
        <v>664</v>
      </c>
    </row>
    <row r="291" spans="4:5">
      <c r="D291" t="s">
        <v>1890</v>
      </c>
      <c r="E291" t="s">
        <v>666</v>
      </c>
    </row>
    <row r="292" spans="4:5">
      <c r="D292" t="s">
        <v>1891</v>
      </c>
      <c r="E292" t="s">
        <v>668</v>
      </c>
    </row>
    <row r="293" spans="4:5">
      <c r="D293" t="s">
        <v>1892</v>
      </c>
      <c r="E293" t="s">
        <v>670</v>
      </c>
    </row>
    <row r="294" spans="4:5">
      <c r="D294" t="s">
        <v>1893</v>
      </c>
      <c r="E294" t="s">
        <v>672</v>
      </c>
    </row>
    <row r="295" spans="4:5">
      <c r="D295" t="s">
        <v>1894</v>
      </c>
      <c r="E295" t="s">
        <v>674</v>
      </c>
    </row>
    <row r="296" spans="4:5">
      <c r="D296" t="s">
        <v>1895</v>
      </c>
      <c r="E296" t="s">
        <v>676</v>
      </c>
    </row>
    <row r="297" spans="4:5">
      <c r="D297" t="s">
        <v>1896</v>
      </c>
      <c r="E297" t="s">
        <v>678</v>
      </c>
    </row>
    <row r="298" spans="4:5">
      <c r="D298" t="s">
        <v>1897</v>
      </c>
      <c r="E298" t="s">
        <v>680</v>
      </c>
    </row>
    <row r="299" spans="4:5">
      <c r="D299" t="s">
        <v>1898</v>
      </c>
      <c r="E299" t="s">
        <v>682</v>
      </c>
    </row>
    <row r="300" spans="4:5">
      <c r="D300" t="s">
        <v>1899</v>
      </c>
      <c r="E300" t="s">
        <v>684</v>
      </c>
    </row>
    <row r="301" spans="4:5">
      <c r="D301" t="s">
        <v>1900</v>
      </c>
      <c r="E301" t="s">
        <v>550</v>
      </c>
    </row>
    <row r="302" spans="4:5">
      <c r="D302" t="s">
        <v>1901</v>
      </c>
      <c r="E302" t="s">
        <v>687</v>
      </c>
    </row>
    <row r="303" spans="4:5">
      <c r="D303" t="s">
        <v>1902</v>
      </c>
      <c r="E303" t="s">
        <v>689</v>
      </c>
    </row>
    <row r="304" spans="4:5">
      <c r="D304" t="s">
        <v>1903</v>
      </c>
      <c r="E304" t="s">
        <v>691</v>
      </c>
    </row>
    <row r="305" spans="4:5">
      <c r="D305" t="s">
        <v>1904</v>
      </c>
      <c r="E305" t="s">
        <v>558</v>
      </c>
    </row>
    <row r="306" spans="4:5">
      <c r="D306" t="s">
        <v>1905</v>
      </c>
      <c r="E306" t="s">
        <v>694</v>
      </c>
    </row>
    <row r="307" spans="4:5">
      <c r="D307" t="s">
        <v>1406</v>
      </c>
      <c r="E307" t="s">
        <v>696</v>
      </c>
    </row>
    <row r="308" spans="4:5">
      <c r="D308" t="s">
        <v>1906</v>
      </c>
      <c r="E308" t="s">
        <v>564</v>
      </c>
    </row>
    <row r="309" spans="4:5">
      <c r="D309" t="s">
        <v>1907</v>
      </c>
      <c r="E309" t="s">
        <v>566</v>
      </c>
    </row>
    <row r="310" spans="4:5">
      <c r="D310" t="s">
        <v>1908</v>
      </c>
      <c r="E310" t="s">
        <v>568</v>
      </c>
    </row>
    <row r="311" spans="4:5">
      <c r="D311" t="s">
        <v>1909</v>
      </c>
      <c r="E311" t="s">
        <v>570</v>
      </c>
    </row>
    <row r="312" spans="4:5">
      <c r="D312" t="s">
        <v>1910</v>
      </c>
      <c r="E312" t="s">
        <v>572</v>
      </c>
    </row>
    <row r="313" spans="4:5">
      <c r="D313" t="s">
        <v>1911</v>
      </c>
      <c r="E313" t="s">
        <v>574</v>
      </c>
    </row>
    <row r="314" spans="4:5">
      <c r="D314" t="s">
        <v>1912</v>
      </c>
      <c r="E314" t="s">
        <v>576</v>
      </c>
    </row>
    <row r="315" spans="4:5">
      <c r="D315" t="s">
        <v>1913</v>
      </c>
      <c r="E315" t="s">
        <v>578</v>
      </c>
    </row>
    <row r="316" spans="4:5">
      <c r="D316" t="s">
        <v>1658</v>
      </c>
      <c r="E316" t="s">
        <v>580</v>
      </c>
    </row>
    <row r="317" spans="4:5">
      <c r="D317" t="s">
        <v>1914</v>
      </c>
      <c r="E317" t="s">
        <v>582</v>
      </c>
    </row>
    <row r="318" spans="4:5">
      <c r="D318" t="s">
        <v>1915</v>
      </c>
      <c r="E318" t="s">
        <v>584</v>
      </c>
    </row>
    <row r="319" spans="4:5">
      <c r="D319" t="s">
        <v>1916</v>
      </c>
      <c r="E319" t="s">
        <v>586</v>
      </c>
    </row>
    <row r="320" spans="4:5">
      <c r="D320" t="s">
        <v>1917</v>
      </c>
      <c r="E320" t="s">
        <v>588</v>
      </c>
    </row>
    <row r="321" spans="4:5">
      <c r="D321" t="s">
        <v>1918</v>
      </c>
      <c r="E321" t="s">
        <v>590</v>
      </c>
    </row>
    <row r="322" spans="4:5">
      <c r="D322" t="s">
        <v>1919</v>
      </c>
      <c r="E322" t="s">
        <v>592</v>
      </c>
    </row>
    <row r="323" spans="4:5">
      <c r="D323" t="s">
        <v>1920</v>
      </c>
      <c r="E323" t="s">
        <v>594</v>
      </c>
    </row>
    <row r="324" spans="4:5">
      <c r="D324" t="s">
        <v>1921</v>
      </c>
      <c r="E324" t="s">
        <v>714</v>
      </c>
    </row>
    <row r="325" spans="4:5">
      <c r="D325" t="s">
        <v>1922</v>
      </c>
      <c r="E325" t="s">
        <v>716</v>
      </c>
    </row>
    <row r="326" spans="4:5">
      <c r="D326" t="s">
        <v>1923</v>
      </c>
      <c r="E326" t="s">
        <v>605</v>
      </c>
    </row>
    <row r="327" spans="4:5">
      <c r="D327" t="s">
        <v>1924</v>
      </c>
      <c r="E327" t="s">
        <v>607</v>
      </c>
    </row>
    <row r="328" spans="4:5">
      <c r="D328" t="s">
        <v>1925</v>
      </c>
      <c r="E328" t="s">
        <v>609</v>
      </c>
    </row>
    <row r="329" spans="4:5">
      <c r="D329" t="s">
        <v>1394</v>
      </c>
      <c r="E329" t="s">
        <v>611</v>
      </c>
    </row>
    <row r="330" spans="4:5">
      <c r="D330" t="s">
        <v>1926</v>
      </c>
      <c r="E330" t="s">
        <v>722</v>
      </c>
    </row>
    <row r="331" spans="4:5">
      <c r="D331" t="s">
        <v>1927</v>
      </c>
      <c r="E331" t="s">
        <v>613</v>
      </c>
    </row>
    <row r="332" spans="4:5">
      <c r="D332" t="s">
        <v>1928</v>
      </c>
      <c r="E332" t="s">
        <v>725</v>
      </c>
    </row>
    <row r="333" spans="4:5">
      <c r="D333" t="s">
        <v>1929</v>
      </c>
      <c r="E333" t="s">
        <v>728</v>
      </c>
    </row>
    <row r="334" spans="4:5">
      <c r="D334" t="s">
        <v>1930</v>
      </c>
      <c r="E334" t="s">
        <v>730</v>
      </c>
    </row>
    <row r="335" spans="4:5">
      <c r="D335" t="s">
        <v>1931</v>
      </c>
      <c r="E335" t="s">
        <v>732</v>
      </c>
    </row>
    <row r="336" spans="4:5">
      <c r="D336" t="s">
        <v>1932</v>
      </c>
      <c r="E336" t="s">
        <v>734</v>
      </c>
    </row>
    <row r="337" spans="4:5">
      <c r="D337" t="s">
        <v>1933</v>
      </c>
      <c r="E337" t="s">
        <v>736</v>
      </c>
    </row>
    <row r="338" spans="4:5">
      <c r="D338" t="s">
        <v>1934</v>
      </c>
      <c r="E338" t="s">
        <v>738</v>
      </c>
    </row>
    <row r="339" spans="4:5">
      <c r="D339" t="s">
        <v>1935</v>
      </c>
      <c r="E339" t="s">
        <v>630</v>
      </c>
    </row>
    <row r="340" spans="4:5">
      <c r="D340" t="s">
        <v>1936</v>
      </c>
      <c r="E340" t="s">
        <v>632</v>
      </c>
    </row>
    <row r="341" spans="4:5">
      <c r="D341" t="s">
        <v>1937</v>
      </c>
      <c r="E341" t="s">
        <v>634</v>
      </c>
    </row>
    <row r="342" spans="4:5">
      <c r="D342" t="s">
        <v>1938</v>
      </c>
      <c r="E342" t="s">
        <v>636</v>
      </c>
    </row>
    <row r="343" spans="4:5">
      <c r="D343" t="s">
        <v>1939</v>
      </c>
      <c r="E343" t="s">
        <v>638</v>
      </c>
    </row>
    <row r="344" spans="4:5">
      <c r="D344" t="s">
        <v>1940</v>
      </c>
      <c r="E344" t="s">
        <v>640</v>
      </c>
    </row>
    <row r="345" spans="4:5">
      <c r="D345" t="s">
        <v>1941</v>
      </c>
      <c r="E345" t="s">
        <v>642</v>
      </c>
    </row>
    <row r="346" spans="4:5">
      <c r="D346" t="s">
        <v>1942</v>
      </c>
      <c r="E346" t="s">
        <v>644</v>
      </c>
    </row>
    <row r="347" spans="4:5">
      <c r="D347" t="s">
        <v>1943</v>
      </c>
      <c r="E347" t="s">
        <v>646</v>
      </c>
    </row>
    <row r="348" spans="4:5">
      <c r="D348" t="s">
        <v>1944</v>
      </c>
      <c r="E348" t="s">
        <v>648</v>
      </c>
    </row>
    <row r="349" spans="4:5">
      <c r="D349" t="s">
        <v>1945</v>
      </c>
      <c r="E349" t="s">
        <v>650</v>
      </c>
    </row>
    <row r="350" spans="4:5">
      <c r="D350" t="s">
        <v>1946</v>
      </c>
      <c r="E350" t="s">
        <v>652</v>
      </c>
    </row>
    <row r="351" spans="4:5">
      <c r="D351" t="s">
        <v>1947</v>
      </c>
      <c r="E351" t="s">
        <v>654</v>
      </c>
    </row>
    <row r="352" spans="4:5">
      <c r="D352" t="s">
        <v>1948</v>
      </c>
      <c r="E352" t="s">
        <v>656</v>
      </c>
    </row>
    <row r="353" spans="4:5">
      <c r="D353" t="s">
        <v>1949</v>
      </c>
      <c r="E353" t="s">
        <v>754</v>
      </c>
    </row>
    <row r="354" spans="4:5">
      <c r="D354" t="s">
        <v>1950</v>
      </c>
      <c r="E354" t="s">
        <v>756</v>
      </c>
    </row>
    <row r="355" spans="4:5">
      <c r="D355" t="s">
        <v>1951</v>
      </c>
      <c r="E355" t="s">
        <v>758</v>
      </c>
    </row>
    <row r="356" spans="4:5">
      <c r="D356" t="s">
        <v>1952</v>
      </c>
      <c r="E356" t="s">
        <v>760</v>
      </c>
    </row>
    <row r="357" spans="4:5">
      <c r="D357" t="s">
        <v>1953</v>
      </c>
      <c r="E357" t="s">
        <v>762</v>
      </c>
    </row>
    <row r="358" spans="4:5">
      <c r="D358" t="s">
        <v>1954</v>
      </c>
      <c r="E358" t="s">
        <v>730</v>
      </c>
    </row>
    <row r="359" spans="4:5">
      <c r="D359" t="s">
        <v>1955</v>
      </c>
      <c r="E359" t="s">
        <v>765</v>
      </c>
    </row>
    <row r="360" spans="4:5">
      <c r="D360" t="s">
        <v>1956</v>
      </c>
      <c r="E360" t="s">
        <v>767</v>
      </c>
    </row>
    <row r="361" spans="4:5">
      <c r="D361" t="s">
        <v>1957</v>
      </c>
      <c r="E361" t="s">
        <v>769</v>
      </c>
    </row>
    <row r="362" spans="4:5">
      <c r="D362" t="s">
        <v>1958</v>
      </c>
      <c r="E362" t="s">
        <v>771</v>
      </c>
    </row>
    <row r="363" spans="4:5">
      <c r="D363" t="s">
        <v>1959</v>
      </c>
      <c r="E363" t="s">
        <v>773</v>
      </c>
    </row>
    <row r="364" spans="4:5">
      <c r="D364" t="s">
        <v>1960</v>
      </c>
      <c r="E364" t="s">
        <v>550</v>
      </c>
    </row>
    <row r="365" spans="4:5">
      <c r="D365" t="s">
        <v>1663</v>
      </c>
      <c r="E365" t="s">
        <v>776</v>
      </c>
    </row>
    <row r="366" spans="4:5">
      <c r="D366" t="s">
        <v>1655</v>
      </c>
      <c r="E366" t="s">
        <v>778</v>
      </c>
    </row>
    <row r="367" spans="4:5">
      <c r="D367" t="s">
        <v>1961</v>
      </c>
      <c r="E367" t="s">
        <v>780</v>
      </c>
    </row>
    <row r="368" spans="4:5">
      <c r="D368" t="s">
        <v>1962</v>
      </c>
      <c r="E368" t="s">
        <v>782</v>
      </c>
    </row>
    <row r="369" spans="4:5">
      <c r="D369" t="s">
        <v>1963</v>
      </c>
      <c r="E369" t="s">
        <v>784</v>
      </c>
    </row>
    <row r="370" spans="4:5">
      <c r="D370" t="s">
        <v>1964</v>
      </c>
      <c r="E370" t="s">
        <v>786</v>
      </c>
    </row>
    <row r="371" spans="4:5">
      <c r="D371" t="s">
        <v>1965</v>
      </c>
      <c r="E371" t="s">
        <v>694</v>
      </c>
    </row>
    <row r="372" spans="4:5">
      <c r="D372" t="s">
        <v>1966</v>
      </c>
      <c r="E372" t="s">
        <v>605</v>
      </c>
    </row>
    <row r="373" spans="4:5">
      <c r="D373" t="s">
        <v>1967</v>
      </c>
      <c r="E373" t="s">
        <v>790</v>
      </c>
    </row>
    <row r="374" spans="4:5">
      <c r="D374" t="s">
        <v>1968</v>
      </c>
      <c r="E374" t="s">
        <v>617</v>
      </c>
    </row>
    <row r="375" spans="4:5">
      <c r="D375" t="s">
        <v>1969</v>
      </c>
      <c r="E375" t="s">
        <v>793</v>
      </c>
    </row>
    <row r="376" spans="4:5">
      <c r="D376" t="s">
        <v>1970</v>
      </c>
      <c r="E376" t="s">
        <v>795</v>
      </c>
    </row>
    <row r="377" spans="4:5">
      <c r="D377" t="s">
        <v>1971</v>
      </c>
      <c r="E377" t="s">
        <v>797</v>
      </c>
    </row>
    <row r="378" spans="4:5">
      <c r="D378" t="s">
        <v>1972</v>
      </c>
      <c r="E378" t="s">
        <v>799</v>
      </c>
    </row>
    <row r="379" spans="4:5">
      <c r="D379" t="s">
        <v>1973</v>
      </c>
      <c r="E379" t="s">
        <v>801</v>
      </c>
    </row>
    <row r="380" spans="4:5">
      <c r="D380" t="s">
        <v>1974</v>
      </c>
      <c r="E380" t="s">
        <v>803</v>
      </c>
    </row>
    <row r="381" spans="4:5">
      <c r="D381" t="s">
        <v>1975</v>
      </c>
      <c r="E381" t="s">
        <v>805</v>
      </c>
    </row>
    <row r="382" spans="4:5">
      <c r="D382" t="s">
        <v>1976</v>
      </c>
      <c r="E382" t="s">
        <v>807</v>
      </c>
    </row>
    <row r="383" spans="4:5">
      <c r="D383" t="s">
        <v>1977</v>
      </c>
      <c r="E383" t="s">
        <v>809</v>
      </c>
    </row>
    <row r="384" spans="4:5">
      <c r="D384" t="s">
        <v>1978</v>
      </c>
      <c r="E384" t="s">
        <v>650</v>
      </c>
    </row>
    <row r="385" spans="4:5">
      <c r="D385" t="s">
        <v>1979</v>
      </c>
      <c r="E385" t="s">
        <v>812</v>
      </c>
    </row>
    <row r="386" spans="4:5">
      <c r="D386" t="s">
        <v>1980</v>
      </c>
      <c r="E386" t="s">
        <v>550</v>
      </c>
    </row>
    <row r="387" spans="4:5">
      <c r="D387" t="s">
        <v>1981</v>
      </c>
      <c r="E387" t="s">
        <v>815</v>
      </c>
    </row>
    <row r="388" spans="4:5">
      <c r="D388" t="s">
        <v>1982</v>
      </c>
      <c r="E388" t="s">
        <v>778</v>
      </c>
    </row>
    <row r="389" spans="4:5">
      <c r="D389" t="s">
        <v>1983</v>
      </c>
      <c r="E389" t="s">
        <v>780</v>
      </c>
    </row>
    <row r="390" spans="4:5">
      <c r="D390" t="s">
        <v>1389</v>
      </c>
      <c r="E390" t="s">
        <v>782</v>
      </c>
    </row>
    <row r="391" spans="4:5">
      <c r="D391" t="s">
        <v>1661</v>
      </c>
      <c r="E391" t="s">
        <v>784</v>
      </c>
    </row>
    <row r="392" spans="4:5">
      <c r="D392" t="s">
        <v>1984</v>
      </c>
      <c r="E392" t="s">
        <v>786</v>
      </c>
    </row>
    <row r="393" spans="4:5">
      <c r="D393" t="s">
        <v>1985</v>
      </c>
      <c r="E393" t="s">
        <v>694</v>
      </c>
    </row>
    <row r="394" spans="4:5">
      <c r="D394" t="s">
        <v>1986</v>
      </c>
      <c r="E394" t="s">
        <v>605</v>
      </c>
    </row>
    <row r="395" spans="4:5">
      <c r="D395" t="s">
        <v>1987</v>
      </c>
      <c r="E395" t="s">
        <v>790</v>
      </c>
    </row>
    <row r="396" spans="4:5">
      <c r="D396" t="s">
        <v>1988</v>
      </c>
      <c r="E396" t="s">
        <v>617</v>
      </c>
    </row>
    <row r="397" spans="4:5">
      <c r="D397" t="s">
        <v>1989</v>
      </c>
      <c r="E397" t="s">
        <v>793</v>
      </c>
    </row>
    <row r="398" spans="4:5">
      <c r="D398" t="s">
        <v>1990</v>
      </c>
      <c r="E398" t="s">
        <v>795</v>
      </c>
    </row>
    <row r="399" spans="4:5">
      <c r="D399" t="s">
        <v>1991</v>
      </c>
      <c r="E399" t="s">
        <v>797</v>
      </c>
    </row>
    <row r="400" spans="4:5">
      <c r="D400" t="s">
        <v>1992</v>
      </c>
      <c r="E400" t="s">
        <v>799</v>
      </c>
    </row>
    <row r="401" spans="4:5">
      <c r="D401" t="s">
        <v>1993</v>
      </c>
      <c r="E401" t="s">
        <v>801</v>
      </c>
    </row>
    <row r="402" spans="4:5">
      <c r="D402" t="s">
        <v>1582</v>
      </c>
      <c r="E402" t="s">
        <v>803</v>
      </c>
    </row>
    <row r="403" spans="4:5">
      <c r="D403" t="s">
        <v>1994</v>
      </c>
      <c r="E403" t="s">
        <v>805</v>
      </c>
    </row>
    <row r="404" spans="4:5">
      <c r="D404" t="s">
        <v>1995</v>
      </c>
      <c r="E404" t="s">
        <v>807</v>
      </c>
    </row>
    <row r="405" spans="4:5">
      <c r="D405" t="s">
        <v>1996</v>
      </c>
      <c r="E405" t="s">
        <v>809</v>
      </c>
    </row>
    <row r="406" spans="4:5">
      <c r="D406" t="s">
        <v>1997</v>
      </c>
      <c r="E406" t="s">
        <v>650</v>
      </c>
    </row>
    <row r="407" spans="4:5">
      <c r="D407" t="s">
        <v>1998</v>
      </c>
      <c r="E407" t="s">
        <v>836</v>
      </c>
    </row>
    <row r="408" spans="4:5">
      <c r="D408" t="s">
        <v>1999</v>
      </c>
      <c r="E408" t="s">
        <v>838</v>
      </c>
    </row>
    <row r="409" spans="4:5">
      <c r="D409" t="s">
        <v>2000</v>
      </c>
      <c r="E409" t="s">
        <v>840</v>
      </c>
    </row>
    <row r="410" spans="4:5">
      <c r="D410" t="s">
        <v>1401</v>
      </c>
      <c r="E410" t="s">
        <v>842</v>
      </c>
    </row>
    <row r="411" spans="4:5">
      <c r="D411" t="s">
        <v>2001</v>
      </c>
      <c r="E411" t="s">
        <v>844</v>
      </c>
    </row>
    <row r="412" spans="4:5">
      <c r="D412" t="s">
        <v>2002</v>
      </c>
      <c r="E412" t="s">
        <v>846</v>
      </c>
    </row>
    <row r="413" spans="4:5">
      <c r="D413" t="s">
        <v>2003</v>
      </c>
      <c r="E413" t="s">
        <v>848</v>
      </c>
    </row>
    <row r="414" spans="4:5">
      <c r="D414" t="s">
        <v>2004</v>
      </c>
      <c r="E414" t="s">
        <v>850</v>
      </c>
    </row>
    <row r="415" spans="4:5">
      <c r="D415" t="s">
        <v>2005</v>
      </c>
      <c r="E415" t="s">
        <v>852</v>
      </c>
    </row>
    <row r="416" spans="4:5">
      <c r="D416" t="s">
        <v>2006</v>
      </c>
      <c r="E416" t="s">
        <v>854</v>
      </c>
    </row>
    <row r="417" spans="4:5">
      <c r="D417" t="s">
        <v>2007</v>
      </c>
      <c r="E417" t="s">
        <v>856</v>
      </c>
    </row>
    <row r="418" spans="4:5">
      <c r="D418" t="s">
        <v>2008</v>
      </c>
      <c r="E418" t="s">
        <v>858</v>
      </c>
    </row>
    <row r="419" spans="4:5">
      <c r="D419" t="s">
        <v>2009</v>
      </c>
      <c r="E419" t="s">
        <v>860</v>
      </c>
    </row>
    <row r="420" spans="4:5">
      <c r="D420" t="s">
        <v>2010</v>
      </c>
      <c r="E420" t="s">
        <v>862</v>
      </c>
    </row>
    <row r="421" spans="4:5">
      <c r="D421" t="s">
        <v>2011</v>
      </c>
      <c r="E421" t="s">
        <v>864</v>
      </c>
    </row>
    <row r="422" spans="4:5">
      <c r="D422" t="s">
        <v>2012</v>
      </c>
      <c r="E422" t="s">
        <v>866</v>
      </c>
    </row>
    <row r="423" spans="4:5">
      <c r="D423" t="s">
        <v>2013</v>
      </c>
      <c r="E423" t="s">
        <v>868</v>
      </c>
    </row>
    <row r="424" spans="4:5">
      <c r="D424" t="s">
        <v>2014</v>
      </c>
      <c r="E424" t="s">
        <v>870</v>
      </c>
    </row>
    <row r="425" spans="4:5">
      <c r="D425" t="s">
        <v>2015</v>
      </c>
      <c r="E425" t="s">
        <v>872</v>
      </c>
    </row>
    <row r="426" spans="4:5">
      <c r="D426" t="s">
        <v>2016</v>
      </c>
      <c r="E426" t="s">
        <v>874</v>
      </c>
    </row>
    <row r="427" spans="4:5">
      <c r="D427" t="s">
        <v>2017</v>
      </c>
      <c r="E427" t="s">
        <v>876</v>
      </c>
    </row>
    <row r="428" spans="4:5">
      <c r="D428" t="s">
        <v>2018</v>
      </c>
      <c r="E428" t="s">
        <v>878</v>
      </c>
    </row>
    <row r="429" spans="4:5">
      <c r="D429" t="s">
        <v>2019</v>
      </c>
      <c r="E429" t="s">
        <v>880</v>
      </c>
    </row>
    <row r="430" spans="4:5">
      <c r="D430" t="s">
        <v>2020</v>
      </c>
      <c r="E430" t="s">
        <v>882</v>
      </c>
    </row>
    <row r="431" spans="4:5">
      <c r="D431" t="s">
        <v>2021</v>
      </c>
      <c r="E431" t="s">
        <v>884</v>
      </c>
    </row>
    <row r="432" spans="4:5">
      <c r="D432" t="s">
        <v>2022</v>
      </c>
      <c r="E432" t="s">
        <v>886</v>
      </c>
    </row>
    <row r="433" spans="4:5">
      <c r="D433" t="s">
        <v>2023</v>
      </c>
      <c r="E433" t="s">
        <v>888</v>
      </c>
    </row>
    <row r="434" spans="4:5">
      <c r="D434" t="s">
        <v>2024</v>
      </c>
      <c r="E434" t="s">
        <v>890</v>
      </c>
    </row>
    <row r="435" spans="4:5">
      <c r="D435" t="s">
        <v>2025</v>
      </c>
      <c r="E435" t="s">
        <v>892</v>
      </c>
    </row>
    <row r="436" spans="4:5">
      <c r="D436" t="s">
        <v>2026</v>
      </c>
      <c r="E436" t="s">
        <v>894</v>
      </c>
    </row>
    <row r="437" spans="4:5">
      <c r="D437" t="s">
        <v>2027</v>
      </c>
      <c r="E437" t="s">
        <v>896</v>
      </c>
    </row>
    <row r="438" spans="4:5">
      <c r="D438" t="s">
        <v>2028</v>
      </c>
      <c r="E438" t="s">
        <v>898</v>
      </c>
    </row>
    <row r="439" spans="4:5">
      <c r="D439" t="s">
        <v>2029</v>
      </c>
      <c r="E439" t="s">
        <v>900</v>
      </c>
    </row>
    <row r="440" spans="4:5">
      <c r="D440" t="s">
        <v>2030</v>
      </c>
      <c r="E440" t="s">
        <v>902</v>
      </c>
    </row>
    <row r="441" spans="4:5">
      <c r="D441" t="s">
        <v>2031</v>
      </c>
      <c r="E441" t="s">
        <v>904</v>
      </c>
    </row>
    <row r="442" spans="4:5">
      <c r="D442" t="s">
        <v>2032</v>
      </c>
      <c r="E442" t="s">
        <v>295</v>
      </c>
    </row>
    <row r="443" spans="4:5">
      <c r="D443" t="s">
        <v>2033</v>
      </c>
      <c r="E443" t="s">
        <v>907</v>
      </c>
    </row>
    <row r="444" spans="4:5">
      <c r="D444" t="s">
        <v>2034</v>
      </c>
      <c r="E444" t="s">
        <v>909</v>
      </c>
    </row>
    <row r="445" spans="4:5">
      <c r="D445" t="s">
        <v>2035</v>
      </c>
      <c r="E445" t="s">
        <v>911</v>
      </c>
    </row>
    <row r="446" spans="4:5">
      <c r="D446" t="s">
        <v>2036</v>
      </c>
      <c r="E446" t="s">
        <v>913</v>
      </c>
    </row>
    <row r="447" spans="4:5">
      <c r="D447" t="s">
        <v>2037</v>
      </c>
      <c r="E447" t="s">
        <v>550</v>
      </c>
    </row>
    <row r="448" spans="4:5">
      <c r="D448" t="s">
        <v>1505</v>
      </c>
      <c r="E448" t="s">
        <v>916</v>
      </c>
    </row>
    <row r="449" spans="4:5">
      <c r="D449" t="s">
        <v>2038</v>
      </c>
      <c r="E449" t="s">
        <v>918</v>
      </c>
    </row>
    <row r="450" spans="4:5">
      <c r="D450" t="s">
        <v>2039</v>
      </c>
      <c r="E450" t="s">
        <v>920</v>
      </c>
    </row>
    <row r="451" spans="4:5">
      <c r="D451" t="s">
        <v>2040</v>
      </c>
      <c r="E451" t="s">
        <v>922</v>
      </c>
    </row>
    <row r="452" spans="4:5">
      <c r="D452" t="s">
        <v>2041</v>
      </c>
      <c r="E452" t="s">
        <v>924</v>
      </c>
    </row>
    <row r="453" spans="4:5">
      <c r="D453" t="s">
        <v>2042</v>
      </c>
      <c r="E453" t="s">
        <v>926</v>
      </c>
    </row>
    <row r="454" spans="4:5">
      <c r="D454" t="s">
        <v>2043</v>
      </c>
      <c r="E454" t="s">
        <v>928</v>
      </c>
    </row>
    <row r="455" spans="4:5">
      <c r="D455" t="s">
        <v>2044</v>
      </c>
      <c r="E455" t="s">
        <v>930</v>
      </c>
    </row>
    <row r="456" spans="4:5">
      <c r="D456" t="s">
        <v>2045</v>
      </c>
      <c r="E456" t="s">
        <v>932</v>
      </c>
    </row>
    <row r="457" spans="4:5">
      <c r="D457" t="s">
        <v>2046</v>
      </c>
      <c r="E457" t="s">
        <v>934</v>
      </c>
    </row>
    <row r="458" spans="4:5">
      <c r="D458" t="s">
        <v>2047</v>
      </c>
      <c r="E458" t="s">
        <v>936</v>
      </c>
    </row>
    <row r="459" spans="4:5">
      <c r="D459" t="s">
        <v>2048</v>
      </c>
      <c r="E459" t="s">
        <v>938</v>
      </c>
    </row>
    <row r="460" spans="4:5">
      <c r="D460" t="s">
        <v>2049</v>
      </c>
      <c r="E460" t="s">
        <v>940</v>
      </c>
    </row>
    <row r="461" spans="4:5">
      <c r="D461" t="s">
        <v>2050</v>
      </c>
      <c r="E461" t="s">
        <v>942</v>
      </c>
    </row>
    <row r="462" spans="4:5">
      <c r="D462" t="s">
        <v>2051</v>
      </c>
      <c r="E462" t="s">
        <v>765</v>
      </c>
    </row>
    <row r="463" spans="4:5">
      <c r="D463" t="s">
        <v>2052</v>
      </c>
      <c r="E463" t="s">
        <v>945</v>
      </c>
    </row>
    <row r="464" spans="4:5">
      <c r="D464" t="s">
        <v>2053</v>
      </c>
      <c r="E464" t="s">
        <v>947</v>
      </c>
    </row>
    <row r="465" spans="4:5">
      <c r="D465" t="s">
        <v>2054</v>
      </c>
      <c r="E465" t="s">
        <v>949</v>
      </c>
    </row>
    <row r="466" spans="4:5">
      <c r="D466" t="s">
        <v>2055</v>
      </c>
      <c r="E466" t="s">
        <v>951</v>
      </c>
    </row>
    <row r="467" spans="4:5">
      <c r="D467" t="s">
        <v>2056</v>
      </c>
      <c r="E467" t="s">
        <v>954</v>
      </c>
    </row>
    <row r="468" spans="4:5">
      <c r="D468" t="s">
        <v>2057</v>
      </c>
      <c r="E468" t="s">
        <v>957</v>
      </c>
    </row>
    <row r="469" spans="4:5">
      <c r="D469" t="s">
        <v>2058</v>
      </c>
      <c r="E469" t="s">
        <v>945</v>
      </c>
    </row>
    <row r="470" spans="4:5">
      <c r="D470" t="s">
        <v>2059</v>
      </c>
      <c r="E470" t="s">
        <v>960</v>
      </c>
    </row>
    <row r="471" spans="4:5">
      <c r="D471" t="s">
        <v>2060</v>
      </c>
      <c r="E471" t="s">
        <v>962</v>
      </c>
    </row>
    <row r="472" spans="4:5">
      <c r="D472" t="s">
        <v>2061</v>
      </c>
      <c r="E472" t="s">
        <v>964</v>
      </c>
    </row>
    <row r="473" spans="4:5">
      <c r="D473" t="s">
        <v>2062</v>
      </c>
      <c r="E473" t="s">
        <v>966</v>
      </c>
    </row>
    <row r="474" spans="4:5">
      <c r="D474" t="s">
        <v>2063</v>
      </c>
      <c r="E474" t="s">
        <v>947</v>
      </c>
    </row>
    <row r="475" spans="4:5">
      <c r="D475" t="s">
        <v>2064</v>
      </c>
      <c r="E475" t="s">
        <v>969</v>
      </c>
    </row>
    <row r="476" spans="4:5">
      <c r="D476" t="s">
        <v>2065</v>
      </c>
      <c r="E476" t="s">
        <v>971</v>
      </c>
    </row>
    <row r="477" spans="4:5">
      <c r="D477" t="s">
        <v>2066</v>
      </c>
      <c r="E477" t="s">
        <v>973</v>
      </c>
    </row>
    <row r="478" spans="4:5">
      <c r="D478" t="s">
        <v>2067</v>
      </c>
      <c r="E478" t="s">
        <v>975</v>
      </c>
    </row>
    <row r="479" spans="4:5">
      <c r="D479" t="s">
        <v>2068</v>
      </c>
      <c r="E479" t="s">
        <v>650</v>
      </c>
    </row>
    <row r="480" spans="4:5">
      <c r="D480" t="s">
        <v>2069</v>
      </c>
      <c r="E480" t="s">
        <v>978</v>
      </c>
    </row>
    <row r="481" spans="4:5">
      <c r="D481" t="s">
        <v>2070</v>
      </c>
      <c r="E481" t="s">
        <v>980</v>
      </c>
    </row>
    <row r="482" spans="4:5">
      <c r="D482" t="s">
        <v>2071</v>
      </c>
      <c r="E482" t="s">
        <v>982</v>
      </c>
    </row>
    <row r="483" spans="4:5">
      <c r="D483" t="s">
        <v>2072</v>
      </c>
      <c r="E483" t="s">
        <v>984</v>
      </c>
    </row>
    <row r="484" spans="4:5">
      <c r="D484" t="s">
        <v>2073</v>
      </c>
      <c r="E484" t="s">
        <v>986</v>
      </c>
    </row>
    <row r="485" spans="4:5">
      <c r="D485" t="s">
        <v>2074</v>
      </c>
      <c r="E485" t="s">
        <v>988</v>
      </c>
    </row>
    <row r="486" spans="4:5">
      <c r="D486" t="s">
        <v>2075</v>
      </c>
      <c r="E486" t="s">
        <v>990</v>
      </c>
    </row>
    <row r="487" spans="4:5">
      <c r="D487" t="s">
        <v>2076</v>
      </c>
      <c r="E487" t="s">
        <v>992</v>
      </c>
    </row>
    <row r="488" spans="4:5">
      <c r="D488" t="s">
        <v>2077</v>
      </c>
      <c r="E488" t="s">
        <v>994</v>
      </c>
    </row>
    <row r="489" spans="4:5">
      <c r="D489" t="s">
        <v>2078</v>
      </c>
      <c r="E489" t="s">
        <v>996</v>
      </c>
    </row>
    <row r="490" spans="4:5">
      <c r="D490" t="s">
        <v>2079</v>
      </c>
      <c r="E490" t="s">
        <v>998</v>
      </c>
    </row>
    <row r="491" spans="4:5">
      <c r="D491" t="s">
        <v>2080</v>
      </c>
      <c r="E491" t="s">
        <v>1000</v>
      </c>
    </row>
    <row r="492" spans="4:5">
      <c r="D492" t="s">
        <v>2081</v>
      </c>
      <c r="E492" t="s">
        <v>1002</v>
      </c>
    </row>
    <row r="493" spans="4:5">
      <c r="D493" t="s">
        <v>2082</v>
      </c>
      <c r="E493" t="s">
        <v>1004</v>
      </c>
    </row>
    <row r="494" spans="4:5">
      <c r="D494" t="s">
        <v>2083</v>
      </c>
      <c r="E494" t="s">
        <v>1006</v>
      </c>
    </row>
    <row r="495" spans="4:5">
      <c r="D495" t="s">
        <v>2084</v>
      </c>
      <c r="E495" t="s">
        <v>1008</v>
      </c>
    </row>
    <row r="496" spans="4:5">
      <c r="D496" t="s">
        <v>2085</v>
      </c>
      <c r="E496" t="s">
        <v>1010</v>
      </c>
    </row>
    <row r="497" spans="4:5">
      <c r="D497" t="s">
        <v>2086</v>
      </c>
      <c r="E497" t="s">
        <v>1012</v>
      </c>
    </row>
    <row r="498" spans="4:5">
      <c r="D498" t="s">
        <v>2087</v>
      </c>
      <c r="E498" t="s">
        <v>1014</v>
      </c>
    </row>
    <row r="499" spans="4:5">
      <c r="D499" t="s">
        <v>2088</v>
      </c>
      <c r="E499" t="s">
        <v>1016</v>
      </c>
    </row>
    <row r="500" spans="4:5">
      <c r="D500" t="s">
        <v>2089</v>
      </c>
      <c r="E500" t="s">
        <v>1018</v>
      </c>
    </row>
    <row r="501" spans="4:5">
      <c r="D501" t="s">
        <v>2090</v>
      </c>
      <c r="E501" t="s">
        <v>1020</v>
      </c>
    </row>
    <row r="502" spans="4:5">
      <c r="D502" t="s">
        <v>2091</v>
      </c>
      <c r="E502" t="s">
        <v>1022</v>
      </c>
    </row>
    <row r="503" spans="4:5">
      <c r="D503" t="s">
        <v>2092</v>
      </c>
      <c r="E503" t="s">
        <v>1024</v>
      </c>
    </row>
    <row r="504" spans="4:5">
      <c r="D504" t="s">
        <v>2093</v>
      </c>
      <c r="E504" t="s">
        <v>1026</v>
      </c>
    </row>
    <row r="505" spans="4:5">
      <c r="D505" t="s">
        <v>2094</v>
      </c>
      <c r="E505" t="s">
        <v>1028</v>
      </c>
    </row>
    <row r="506" spans="4:5">
      <c r="D506" t="s">
        <v>2095</v>
      </c>
      <c r="E506" t="s">
        <v>1030</v>
      </c>
    </row>
    <row r="507" spans="4:5">
      <c r="D507" t="s">
        <v>2096</v>
      </c>
      <c r="E507" t="s">
        <v>1032</v>
      </c>
    </row>
    <row r="508" spans="4:5">
      <c r="D508" t="s">
        <v>2097</v>
      </c>
      <c r="E508" t="s">
        <v>1034</v>
      </c>
    </row>
    <row r="509" spans="4:5">
      <c r="D509" t="s">
        <v>2098</v>
      </c>
      <c r="E509" t="s">
        <v>1036</v>
      </c>
    </row>
    <row r="510" spans="4:5">
      <c r="D510" t="s">
        <v>2099</v>
      </c>
      <c r="E510" t="s">
        <v>1038</v>
      </c>
    </row>
    <row r="511" spans="4:5">
      <c r="D511" t="s">
        <v>2100</v>
      </c>
      <c r="E511" t="s">
        <v>1040</v>
      </c>
    </row>
    <row r="512" spans="4:5">
      <c r="D512" t="s">
        <v>2101</v>
      </c>
      <c r="E512" t="s">
        <v>1042</v>
      </c>
    </row>
    <row r="513" spans="4:5">
      <c r="D513" t="s">
        <v>2102</v>
      </c>
      <c r="E513" t="s">
        <v>1044</v>
      </c>
    </row>
    <row r="514" spans="4:5">
      <c r="D514" t="s">
        <v>2103</v>
      </c>
      <c r="E514" t="s">
        <v>1046</v>
      </c>
    </row>
    <row r="515" spans="4:5">
      <c r="D515" t="s">
        <v>2104</v>
      </c>
      <c r="E515" t="s">
        <v>1048</v>
      </c>
    </row>
    <row r="516" spans="4:5">
      <c r="D516" t="s">
        <v>2105</v>
      </c>
      <c r="E516" t="s">
        <v>1050</v>
      </c>
    </row>
    <row r="517" spans="4:5">
      <c r="D517" t="s">
        <v>2106</v>
      </c>
      <c r="E517" t="s">
        <v>1052</v>
      </c>
    </row>
    <row r="518" spans="4:5">
      <c r="D518" t="s">
        <v>2107</v>
      </c>
      <c r="E518" t="s">
        <v>1054</v>
      </c>
    </row>
    <row r="519" spans="4:5">
      <c r="D519" t="s">
        <v>1606</v>
      </c>
      <c r="E519" t="s">
        <v>1056</v>
      </c>
    </row>
    <row r="520" spans="4:5">
      <c r="D520" t="s">
        <v>2108</v>
      </c>
      <c r="E520" t="s">
        <v>1058</v>
      </c>
    </row>
    <row r="521" spans="4:5">
      <c r="D521" t="s">
        <v>2109</v>
      </c>
      <c r="E521" t="s">
        <v>1060</v>
      </c>
    </row>
    <row r="522" spans="4:5">
      <c r="D522" t="s">
        <v>2110</v>
      </c>
      <c r="E522" t="s">
        <v>1062</v>
      </c>
    </row>
    <row r="523" spans="4:5">
      <c r="D523" t="s">
        <v>2111</v>
      </c>
      <c r="E523" t="s">
        <v>1064</v>
      </c>
    </row>
    <row r="524" spans="4:5">
      <c r="D524" t="s">
        <v>2112</v>
      </c>
      <c r="E524" t="s">
        <v>1066</v>
      </c>
    </row>
    <row r="525" spans="4:5">
      <c r="D525" t="s">
        <v>2113</v>
      </c>
      <c r="E525" t="s">
        <v>1054</v>
      </c>
    </row>
    <row r="526" spans="4:5">
      <c r="D526" t="s">
        <v>1370</v>
      </c>
      <c r="E526" t="s">
        <v>1056</v>
      </c>
    </row>
    <row r="527" spans="4:5">
      <c r="D527" t="s">
        <v>2114</v>
      </c>
      <c r="E527" t="s">
        <v>1058</v>
      </c>
    </row>
    <row r="528" spans="4:5">
      <c r="D528" t="s">
        <v>2115</v>
      </c>
      <c r="E528" t="s">
        <v>1060</v>
      </c>
    </row>
    <row r="529" spans="4:5">
      <c r="D529" t="s">
        <v>2116</v>
      </c>
      <c r="E529" t="s">
        <v>1062</v>
      </c>
    </row>
    <row r="530" spans="4:5">
      <c r="D530" t="s">
        <v>2117</v>
      </c>
      <c r="E530" t="s">
        <v>1064</v>
      </c>
    </row>
    <row r="531" spans="4:5">
      <c r="D531" t="s">
        <v>2118</v>
      </c>
      <c r="E531" t="s">
        <v>1074</v>
      </c>
    </row>
    <row r="532" spans="4:5">
      <c r="D532" t="s">
        <v>2119</v>
      </c>
      <c r="E532" t="s">
        <v>1054</v>
      </c>
    </row>
    <row r="533" spans="4:5">
      <c r="D533" t="s">
        <v>1617</v>
      </c>
      <c r="E533" t="s">
        <v>1056</v>
      </c>
    </row>
    <row r="534" spans="4:5">
      <c r="D534" t="s">
        <v>2120</v>
      </c>
      <c r="E534" t="s">
        <v>1058</v>
      </c>
    </row>
    <row r="535" spans="4:5">
      <c r="D535" t="s">
        <v>2121</v>
      </c>
      <c r="E535" t="s">
        <v>1060</v>
      </c>
    </row>
    <row r="536" spans="4:5">
      <c r="D536" t="s">
        <v>2122</v>
      </c>
      <c r="E536" t="s">
        <v>1062</v>
      </c>
    </row>
    <row r="537" spans="4:5">
      <c r="D537" t="s">
        <v>2123</v>
      </c>
      <c r="E537" t="s">
        <v>1064</v>
      </c>
    </row>
  </sheetData>
  <sheetProtection algorithmName="SHA-512" hashValue="hPDgceFApAjkl3tVdCdNFraKe3iFTjIFC8vM/f7BuAWoX7AwBih3XvXOXMdKzKGf2vY9zwhisertObdUzrHulA==" saltValue="vNu3uFZ18hRcQ/B0LTICLg==" spinCount="100000" sheet="1" objects="1" scenarios="1"/>
  <sortState ref="L1:L8">
    <sortCondition ref="L1:L8"/>
  </sortState>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O535"/>
  <sheetViews>
    <sheetView topLeftCell="A250" workbookViewId="0">
      <selection activeCell="C272" sqref="C272"/>
    </sheetView>
  </sheetViews>
  <sheetFormatPr baseColWidth="10" defaultColWidth="11.44140625" defaultRowHeight="13.8"/>
  <cols>
    <col min="1" max="1" width="17.5546875" style="4" customWidth="1"/>
    <col min="2" max="2" width="63.109375" style="4" bestFit="1" customWidth="1"/>
    <col min="3" max="3" width="21.88671875" style="30" customWidth="1"/>
    <col min="4" max="4" width="60.6640625" style="4" customWidth="1"/>
    <col min="5" max="5" width="14.44140625" style="31" customWidth="1"/>
    <col min="6" max="6" width="75" style="4" bestFit="1" customWidth="1"/>
    <col min="7" max="7" width="18.5546875" style="4" customWidth="1"/>
    <col min="8" max="8" width="90" style="4" bestFit="1" customWidth="1"/>
    <col min="9" max="9" width="14.88671875" style="4" customWidth="1"/>
    <col min="10" max="10" width="63.88671875" style="4" bestFit="1" customWidth="1"/>
    <col min="11" max="11" width="131.6640625" style="32" bestFit="1" customWidth="1"/>
    <col min="12" max="12" width="18.6640625" style="32" customWidth="1"/>
    <col min="13" max="13" width="63.109375" style="32" bestFit="1" customWidth="1"/>
    <col min="14" max="16384" width="11.44140625" style="4"/>
  </cols>
  <sheetData>
    <row r="1" spans="1:13" s="47" customFormat="1" ht="39" customHeight="1">
      <c r="A1" s="44" t="s">
        <v>84</v>
      </c>
      <c r="B1" s="45" t="s">
        <v>1088</v>
      </c>
      <c r="C1" s="46" t="s">
        <v>86</v>
      </c>
      <c r="D1" s="45" t="s">
        <v>87</v>
      </c>
      <c r="E1" s="45" t="s">
        <v>88</v>
      </c>
      <c r="F1" s="45" t="s">
        <v>89</v>
      </c>
      <c r="G1" s="45" t="s">
        <v>90</v>
      </c>
      <c r="H1" s="45" t="s">
        <v>91</v>
      </c>
      <c r="I1" s="45" t="s">
        <v>92</v>
      </c>
      <c r="J1" s="45" t="s">
        <v>93</v>
      </c>
      <c r="K1" s="46" t="s">
        <v>1089</v>
      </c>
      <c r="L1" s="44" t="s">
        <v>1090</v>
      </c>
      <c r="M1" s="45" t="s">
        <v>85</v>
      </c>
    </row>
    <row r="2" spans="1:13" customFormat="1" ht="15.6">
      <c r="A2" s="5" t="str">
        <f>+CONCATENATE(C2,".",E2,".",G2,".",I2)</f>
        <v>11.0.0.000</v>
      </c>
      <c r="B2" s="6" t="s">
        <v>94</v>
      </c>
      <c r="C2" s="7" t="str">
        <f>+LEFT(K2,2)</f>
        <v>11</v>
      </c>
      <c r="D2" s="7" t="s">
        <v>94</v>
      </c>
      <c r="E2" s="8" t="str">
        <f>+MID(K2,4,1)</f>
        <v>0</v>
      </c>
      <c r="F2" s="9" t="str">
        <f t="shared" ref="F2:H17" si="0">IF(E2="0","",IF(E2=E1,F1,MID($K2,12,60)))</f>
        <v/>
      </c>
      <c r="G2" s="8" t="str">
        <f>+MID(K2,6,1)</f>
        <v>0</v>
      </c>
      <c r="H2" s="9" t="str">
        <f t="shared" si="0"/>
        <v/>
      </c>
      <c r="I2" s="9" t="str">
        <f t="shared" ref="I2:I65" si="1">+MID($K2,8,3)</f>
        <v>000</v>
      </c>
      <c r="J2" s="9" t="str">
        <f t="shared" ref="J2:J16" si="2">IF(I2="000","",MID($K2,12,60))</f>
        <v/>
      </c>
      <c r="K2" s="10" t="s">
        <v>95</v>
      </c>
      <c r="L2" s="10" t="str">
        <f>+CONCATENATE(C2,".",E2,".",G2,".",I2)</f>
        <v>11.0.0.000</v>
      </c>
      <c r="M2" s="11" t="s">
        <v>94</v>
      </c>
    </row>
    <row r="3" spans="1:13" ht="15.6">
      <c r="A3" s="5" t="str">
        <f t="shared" ref="A3:A66" si="3">+CONCATENATE(C3,".",E3,".",G3,".",I3)</f>
        <v>11.1.0.000</v>
      </c>
      <c r="B3" s="6" t="s">
        <v>96</v>
      </c>
      <c r="C3" s="8" t="str">
        <f t="shared" ref="C3:C66" si="4">+LEFT(K3,2)</f>
        <v>11</v>
      </c>
      <c r="D3" s="9" t="s">
        <v>94</v>
      </c>
      <c r="E3" s="8" t="str">
        <f>+MID(K3,4,1)</f>
        <v>1</v>
      </c>
      <c r="F3" s="9" t="str">
        <f t="shared" si="0"/>
        <v>SOBRE LOS INGRESOS</v>
      </c>
      <c r="G3" s="8" t="str">
        <f>+MID(K3,6,1)</f>
        <v>0</v>
      </c>
      <c r="H3" s="9" t="str">
        <f t="shared" si="0"/>
        <v/>
      </c>
      <c r="I3" s="9" t="str">
        <f t="shared" si="1"/>
        <v>000</v>
      </c>
      <c r="J3" s="9" t="str">
        <f t="shared" si="2"/>
        <v/>
      </c>
      <c r="K3" s="10" t="s">
        <v>97</v>
      </c>
      <c r="L3" s="10" t="str">
        <f t="shared" ref="L3:L66" si="5">+CONCATENATE(C3,".",E3,".",G3,".",I3)</f>
        <v>11.1.0.000</v>
      </c>
      <c r="M3" s="11" t="s">
        <v>96</v>
      </c>
    </row>
    <row r="4" spans="1:13" ht="15.6">
      <c r="A4" s="5" t="str">
        <f t="shared" si="3"/>
        <v>11.1.1.000</v>
      </c>
      <c r="B4" s="6" t="s">
        <v>98</v>
      </c>
      <c r="C4" s="8" t="str">
        <f t="shared" si="4"/>
        <v>11</v>
      </c>
      <c r="D4" s="9" t="s">
        <v>94</v>
      </c>
      <c r="E4" s="8" t="str">
        <f t="shared" ref="E4:E67" si="6">+MID(K4,4,1)</f>
        <v>1</v>
      </c>
      <c r="F4" s="9" t="str">
        <f t="shared" si="0"/>
        <v>SOBRE LOS INGRESOS</v>
      </c>
      <c r="G4" s="8" t="str">
        <f t="shared" ref="G4:G67" si="7">+MID(K4,6,1)</f>
        <v>1</v>
      </c>
      <c r="H4" s="9" t="str">
        <f t="shared" si="0"/>
        <v>Ganancias</v>
      </c>
      <c r="I4" s="9" t="str">
        <f>+MID($K4,8,3)</f>
        <v>000</v>
      </c>
      <c r="J4" s="9" t="str">
        <f t="shared" si="2"/>
        <v/>
      </c>
      <c r="K4" s="12" t="s">
        <v>99</v>
      </c>
      <c r="L4" s="10" t="str">
        <f t="shared" si="5"/>
        <v>11.1.1.000</v>
      </c>
      <c r="M4" s="11" t="s">
        <v>98</v>
      </c>
    </row>
    <row r="5" spans="1:13" ht="15.6">
      <c r="A5" s="5" t="str">
        <f t="shared" si="3"/>
        <v>11.1.2.000</v>
      </c>
      <c r="B5" s="6" t="s">
        <v>100</v>
      </c>
      <c r="C5" s="8" t="str">
        <f t="shared" si="4"/>
        <v>11</v>
      </c>
      <c r="D5" s="9" t="s">
        <v>94</v>
      </c>
      <c r="E5" s="8" t="str">
        <f t="shared" si="6"/>
        <v>1</v>
      </c>
      <c r="F5" s="9" t="str">
        <f t="shared" si="0"/>
        <v>SOBRE LOS INGRESOS</v>
      </c>
      <c r="G5" s="8" t="str">
        <f t="shared" si="7"/>
        <v>2</v>
      </c>
      <c r="H5" s="9" t="str">
        <f t="shared" si="0"/>
        <v>Ganancias Mínima Presunta</v>
      </c>
      <c r="I5" s="9" t="str">
        <f t="shared" si="1"/>
        <v>000</v>
      </c>
      <c r="J5" s="9" t="str">
        <f t="shared" si="2"/>
        <v/>
      </c>
      <c r="K5" s="12" t="s">
        <v>101</v>
      </c>
      <c r="L5" s="10" t="str">
        <f t="shared" si="5"/>
        <v>11.1.2.000</v>
      </c>
      <c r="M5" s="11" t="s">
        <v>100</v>
      </c>
    </row>
    <row r="6" spans="1:13" ht="15.6">
      <c r="A6" s="5" t="str">
        <f t="shared" si="3"/>
        <v>11.1.3.000</v>
      </c>
      <c r="B6" s="6" t="s">
        <v>102</v>
      </c>
      <c r="C6" s="8" t="str">
        <f t="shared" si="4"/>
        <v>11</v>
      </c>
      <c r="D6" s="9" t="s">
        <v>94</v>
      </c>
      <c r="E6" s="8" t="str">
        <f t="shared" si="6"/>
        <v>1</v>
      </c>
      <c r="F6" s="9" t="str">
        <f t="shared" si="0"/>
        <v>SOBRE LOS INGRESOS</v>
      </c>
      <c r="G6" s="8" t="str">
        <f t="shared" si="7"/>
        <v>3</v>
      </c>
      <c r="H6" s="9" t="str">
        <f t="shared" si="0"/>
        <v>Premios de juego de azar y concursos deportivos</v>
      </c>
      <c r="I6" s="9" t="str">
        <f t="shared" si="1"/>
        <v>000</v>
      </c>
      <c r="J6" s="9" t="str">
        <f t="shared" si="2"/>
        <v/>
      </c>
      <c r="K6" s="12" t="s">
        <v>103</v>
      </c>
      <c r="L6" s="10" t="str">
        <f t="shared" si="5"/>
        <v>11.1.3.000</v>
      </c>
      <c r="M6" s="11" t="s">
        <v>102</v>
      </c>
    </row>
    <row r="7" spans="1:13" ht="15.6">
      <c r="A7" s="5" t="str">
        <f t="shared" si="3"/>
        <v>11.1.7.000</v>
      </c>
      <c r="B7" s="6" t="s">
        <v>104</v>
      </c>
      <c r="C7" s="8" t="str">
        <f t="shared" si="4"/>
        <v>11</v>
      </c>
      <c r="D7" s="9" t="s">
        <v>94</v>
      </c>
      <c r="E7" s="8" t="str">
        <f t="shared" si="6"/>
        <v>1</v>
      </c>
      <c r="F7" s="9" t="str">
        <f t="shared" si="0"/>
        <v>SOBRE LOS INGRESOS</v>
      </c>
      <c r="G7" s="8" t="str">
        <f t="shared" si="7"/>
        <v>7</v>
      </c>
      <c r="H7" s="9" t="str">
        <f t="shared" si="0"/>
        <v>Intereses sobre colocaciones</v>
      </c>
      <c r="I7" s="9" t="str">
        <f t="shared" si="1"/>
        <v>000</v>
      </c>
      <c r="J7" s="9" t="str">
        <f t="shared" si="2"/>
        <v/>
      </c>
      <c r="K7" s="12" t="s">
        <v>105</v>
      </c>
      <c r="L7" s="10" t="str">
        <f t="shared" si="5"/>
        <v>11.1.7.000</v>
      </c>
      <c r="M7" s="11" t="s">
        <v>104</v>
      </c>
    </row>
    <row r="8" spans="1:13" ht="15.6">
      <c r="A8" s="5" t="str">
        <f t="shared" si="3"/>
        <v>11.2.0.000</v>
      </c>
      <c r="B8" s="6" t="s">
        <v>106</v>
      </c>
      <c r="C8" s="8" t="str">
        <f t="shared" si="4"/>
        <v>11</v>
      </c>
      <c r="D8" s="9" t="s">
        <v>94</v>
      </c>
      <c r="E8" s="8" t="str">
        <f t="shared" si="6"/>
        <v>2</v>
      </c>
      <c r="F8" s="9" t="str">
        <f t="shared" si="0"/>
        <v>SOBRE EL PATRIMOMIO</v>
      </c>
      <c r="G8" s="8" t="str">
        <f t="shared" si="7"/>
        <v>0</v>
      </c>
      <c r="H8" s="9" t="str">
        <f t="shared" si="0"/>
        <v/>
      </c>
      <c r="I8" s="9" t="str">
        <f t="shared" si="1"/>
        <v>000</v>
      </c>
      <c r="J8" s="9" t="str">
        <f t="shared" si="2"/>
        <v/>
      </c>
      <c r="K8" s="10" t="s">
        <v>107</v>
      </c>
      <c r="L8" s="10" t="str">
        <f t="shared" si="5"/>
        <v>11.2.0.000</v>
      </c>
      <c r="M8" s="11" t="s">
        <v>106</v>
      </c>
    </row>
    <row r="9" spans="1:13" ht="15.6">
      <c r="A9" s="5" t="str">
        <f t="shared" si="3"/>
        <v>11.2.1.000</v>
      </c>
      <c r="B9" s="6" t="s">
        <v>108</v>
      </c>
      <c r="C9" s="8" t="str">
        <f t="shared" si="4"/>
        <v>11</v>
      </c>
      <c r="D9" s="9" t="s">
        <v>94</v>
      </c>
      <c r="E9" s="8" t="str">
        <f t="shared" si="6"/>
        <v>2</v>
      </c>
      <c r="F9" s="9" t="str">
        <f t="shared" si="0"/>
        <v>SOBRE EL PATRIMOMIO</v>
      </c>
      <c r="G9" s="8" t="str">
        <f t="shared" si="7"/>
        <v>1</v>
      </c>
      <c r="H9" s="9" t="str">
        <f t="shared" si="0"/>
        <v>Activos</v>
      </c>
      <c r="I9" s="9" t="str">
        <f t="shared" si="1"/>
        <v>000</v>
      </c>
      <c r="J9" s="9" t="str">
        <f t="shared" si="2"/>
        <v/>
      </c>
      <c r="K9" s="12" t="s">
        <v>109</v>
      </c>
      <c r="L9" s="10" t="str">
        <f t="shared" si="5"/>
        <v>11.2.1.000</v>
      </c>
      <c r="M9" s="11" t="s">
        <v>108</v>
      </c>
    </row>
    <row r="10" spans="1:13" ht="15.6">
      <c r="A10" s="5" t="str">
        <f t="shared" si="3"/>
        <v>11.2.2.000</v>
      </c>
      <c r="B10" s="6" t="s">
        <v>110</v>
      </c>
      <c r="C10" s="8" t="str">
        <f t="shared" si="4"/>
        <v>11</v>
      </c>
      <c r="D10" s="9" t="s">
        <v>94</v>
      </c>
      <c r="E10" s="8" t="str">
        <f t="shared" si="6"/>
        <v>2</v>
      </c>
      <c r="F10" s="9" t="str">
        <f t="shared" si="0"/>
        <v>SOBRE EL PATRIMOMIO</v>
      </c>
      <c r="G10" s="8" t="str">
        <f t="shared" si="7"/>
        <v>2</v>
      </c>
      <c r="H10" s="9" t="str">
        <f t="shared" si="0"/>
        <v>Capitales</v>
      </c>
      <c r="I10" s="9" t="str">
        <f t="shared" si="1"/>
        <v>000</v>
      </c>
      <c r="J10" s="9" t="str">
        <f t="shared" si="2"/>
        <v/>
      </c>
      <c r="K10" s="12" t="s">
        <v>111</v>
      </c>
      <c r="L10" s="10" t="str">
        <f t="shared" si="5"/>
        <v>11.2.2.000</v>
      </c>
      <c r="M10" s="11" t="s">
        <v>110</v>
      </c>
    </row>
    <row r="11" spans="1:13" ht="15.6">
      <c r="A11" s="5" t="str">
        <f t="shared" si="3"/>
        <v>11.2.3.000</v>
      </c>
      <c r="B11" s="6" t="s">
        <v>112</v>
      </c>
      <c r="C11" s="8" t="str">
        <f t="shared" si="4"/>
        <v>11</v>
      </c>
      <c r="D11" s="9" t="s">
        <v>94</v>
      </c>
      <c r="E11" s="8" t="str">
        <f t="shared" si="6"/>
        <v>2</v>
      </c>
      <c r="F11" s="9" t="str">
        <f t="shared" si="0"/>
        <v>SOBRE EL PATRIMOMIO</v>
      </c>
      <c r="G11" s="8" t="str">
        <f t="shared" si="7"/>
        <v>3</v>
      </c>
      <c r="H11" s="9" t="str">
        <f t="shared" si="0"/>
        <v>Inmuebles</v>
      </c>
      <c r="I11" s="9" t="str">
        <f t="shared" si="1"/>
        <v>000</v>
      </c>
      <c r="J11" s="9" t="str">
        <f t="shared" si="2"/>
        <v/>
      </c>
      <c r="K11" s="12" t="s">
        <v>113</v>
      </c>
      <c r="L11" s="10" t="str">
        <f t="shared" si="5"/>
        <v>11.2.3.000</v>
      </c>
      <c r="M11" s="11" t="s">
        <v>112</v>
      </c>
    </row>
    <row r="12" spans="1:13" ht="15.6">
      <c r="A12" s="5" t="str">
        <f t="shared" si="3"/>
        <v>11.2.3.001</v>
      </c>
      <c r="B12" s="6" t="s">
        <v>114</v>
      </c>
      <c r="C12" s="8" t="str">
        <f t="shared" si="4"/>
        <v>11</v>
      </c>
      <c r="D12" s="9" t="s">
        <v>94</v>
      </c>
      <c r="E12" s="8" t="str">
        <f t="shared" si="6"/>
        <v>2</v>
      </c>
      <c r="F12" s="9" t="str">
        <f t="shared" si="0"/>
        <v>SOBRE EL PATRIMOMIO</v>
      </c>
      <c r="G12" s="8" t="str">
        <f t="shared" si="7"/>
        <v>3</v>
      </c>
      <c r="H12" s="9" t="str">
        <f t="shared" si="0"/>
        <v>Inmuebles</v>
      </c>
      <c r="I12" s="9" t="str">
        <f t="shared" si="1"/>
        <v>001</v>
      </c>
      <c r="J12" s="9" t="str">
        <f t="shared" si="2"/>
        <v>Inmobiliario Rural Rentas Generales</v>
      </c>
      <c r="K12" s="12" t="s">
        <v>115</v>
      </c>
      <c r="L12" s="10" t="str">
        <f t="shared" si="5"/>
        <v>11.2.3.001</v>
      </c>
      <c r="M12" s="11" t="s">
        <v>114</v>
      </c>
    </row>
    <row r="13" spans="1:13" ht="15.6">
      <c r="A13" s="5" t="str">
        <f t="shared" si="3"/>
        <v>11.2.3.002</v>
      </c>
      <c r="B13" s="6" t="s">
        <v>116</v>
      </c>
      <c r="C13" s="8" t="str">
        <f t="shared" si="4"/>
        <v>11</v>
      </c>
      <c r="D13" s="9" t="s">
        <v>94</v>
      </c>
      <c r="E13" s="8" t="str">
        <f t="shared" si="6"/>
        <v>2</v>
      </c>
      <c r="F13" s="9" t="str">
        <f t="shared" si="0"/>
        <v>SOBRE EL PATRIMOMIO</v>
      </c>
      <c r="G13" s="8" t="str">
        <f t="shared" si="7"/>
        <v>3</v>
      </c>
      <c r="H13" s="9" t="str">
        <f t="shared" si="0"/>
        <v>Inmuebles</v>
      </c>
      <c r="I13" s="9" t="str">
        <f t="shared" si="1"/>
        <v>002</v>
      </c>
      <c r="J13" s="9" t="str">
        <f t="shared" si="2"/>
        <v xml:space="preserve">Inmobiliario Rural - 1.75 % ASIP </v>
      </c>
      <c r="K13" s="12" t="s">
        <v>117</v>
      </c>
      <c r="L13" s="10" t="str">
        <f t="shared" si="5"/>
        <v>11.2.3.002</v>
      </c>
      <c r="M13" s="11" t="s">
        <v>116</v>
      </c>
    </row>
    <row r="14" spans="1:13" ht="15.6">
      <c r="A14" s="5" t="str">
        <f t="shared" si="3"/>
        <v>11.2.7.000</v>
      </c>
      <c r="B14" s="6" t="s">
        <v>118</v>
      </c>
      <c r="C14" s="8" t="str">
        <f t="shared" si="4"/>
        <v>11</v>
      </c>
      <c r="D14" s="9" t="s">
        <v>94</v>
      </c>
      <c r="E14" s="8" t="str">
        <f t="shared" si="6"/>
        <v>2</v>
      </c>
      <c r="F14" s="9" t="str">
        <f t="shared" si="0"/>
        <v>SOBRE EL PATRIMOMIO</v>
      </c>
      <c r="G14" s="8" t="str">
        <f t="shared" si="7"/>
        <v>7</v>
      </c>
      <c r="H14" s="9" t="str">
        <f t="shared" si="0"/>
        <v>Vehículos</v>
      </c>
      <c r="I14" s="9" t="str">
        <f t="shared" si="1"/>
        <v>000</v>
      </c>
      <c r="J14" s="9" t="str">
        <f t="shared" si="2"/>
        <v/>
      </c>
      <c r="K14" s="12" t="s">
        <v>119</v>
      </c>
      <c r="L14" s="10" t="str">
        <f t="shared" si="5"/>
        <v>11.2.7.000</v>
      </c>
      <c r="M14" s="11" t="s">
        <v>118</v>
      </c>
    </row>
    <row r="15" spans="1:13" ht="15.6">
      <c r="A15" s="5" t="str">
        <f t="shared" si="3"/>
        <v>11.2.5.000</v>
      </c>
      <c r="B15" s="6" t="s">
        <v>120</v>
      </c>
      <c r="C15" s="8" t="str">
        <f t="shared" si="4"/>
        <v>11</v>
      </c>
      <c r="D15" s="9" t="s">
        <v>94</v>
      </c>
      <c r="E15" s="8" t="str">
        <f t="shared" si="6"/>
        <v>2</v>
      </c>
      <c r="F15" s="9" t="str">
        <f t="shared" si="0"/>
        <v>SOBRE EL PATRIMOMIO</v>
      </c>
      <c r="G15" s="8" t="str">
        <f t="shared" si="7"/>
        <v>5</v>
      </c>
      <c r="H15" s="9" t="str">
        <f t="shared" si="0"/>
        <v>Bienes Personales</v>
      </c>
      <c r="I15" s="9" t="str">
        <f t="shared" si="1"/>
        <v>000</v>
      </c>
      <c r="J15" s="9" t="str">
        <f t="shared" si="2"/>
        <v/>
      </c>
      <c r="K15" s="12" t="s">
        <v>121</v>
      </c>
      <c r="L15" s="10" t="str">
        <f t="shared" si="5"/>
        <v>11.2.5.000</v>
      </c>
      <c r="M15" s="11" t="s">
        <v>120</v>
      </c>
    </row>
    <row r="16" spans="1:13" ht="15.6">
      <c r="A16" s="5" t="str">
        <f t="shared" si="3"/>
        <v>11.2.6.000</v>
      </c>
      <c r="B16" s="6" t="s">
        <v>122</v>
      </c>
      <c r="C16" s="8" t="str">
        <f t="shared" si="4"/>
        <v>11</v>
      </c>
      <c r="D16" s="9" t="s">
        <v>94</v>
      </c>
      <c r="E16" s="8" t="str">
        <f t="shared" si="6"/>
        <v>2</v>
      </c>
      <c r="F16" s="9" t="str">
        <f t="shared" si="0"/>
        <v>SOBRE EL PATRIMOMIO</v>
      </c>
      <c r="G16" s="8" t="str">
        <f t="shared" si="7"/>
        <v>6</v>
      </c>
      <c r="H16" s="9" t="str">
        <f t="shared" si="0"/>
        <v>Activos Financieros</v>
      </c>
      <c r="I16" s="9" t="str">
        <f t="shared" si="1"/>
        <v>000</v>
      </c>
      <c r="J16" s="9" t="str">
        <f t="shared" si="2"/>
        <v/>
      </c>
      <c r="K16" s="12" t="s">
        <v>123</v>
      </c>
      <c r="L16" s="10" t="str">
        <f t="shared" si="5"/>
        <v>11.2.6.000</v>
      </c>
      <c r="M16" s="11" t="s">
        <v>122</v>
      </c>
    </row>
    <row r="17" spans="1:13" ht="15.6">
      <c r="A17" s="5" t="str">
        <f t="shared" si="3"/>
        <v>11.6.0.000</v>
      </c>
      <c r="B17" s="6" t="s">
        <v>124</v>
      </c>
      <c r="C17" s="8" t="str">
        <f t="shared" si="4"/>
        <v>11</v>
      </c>
      <c r="D17" s="9" t="s">
        <v>94</v>
      </c>
      <c r="E17" s="8" t="str">
        <f t="shared" si="6"/>
        <v>6</v>
      </c>
      <c r="F17" s="9" t="str">
        <f t="shared" si="0"/>
        <v>SOBRE LA PRODUCCION, CONSUMO Y TRANSACCIONES</v>
      </c>
      <c r="G17" s="8" t="str">
        <f t="shared" si="7"/>
        <v>0</v>
      </c>
      <c r="H17" s="9" t="str">
        <f t="shared" si="0"/>
        <v/>
      </c>
      <c r="I17" s="9" t="str">
        <f t="shared" si="1"/>
        <v>000</v>
      </c>
      <c r="J17" s="9"/>
      <c r="K17" s="10" t="s">
        <v>125</v>
      </c>
      <c r="L17" s="10" t="str">
        <f t="shared" si="5"/>
        <v>11.6.0.000</v>
      </c>
      <c r="M17" s="11" t="s">
        <v>124</v>
      </c>
    </row>
    <row r="18" spans="1:13" ht="15.6">
      <c r="A18" s="5" t="str">
        <f t="shared" si="3"/>
        <v>11.6.1.000</v>
      </c>
      <c r="B18" s="6" t="s">
        <v>126</v>
      </c>
      <c r="C18" s="8" t="str">
        <f t="shared" si="4"/>
        <v>11</v>
      </c>
      <c r="D18" s="9" t="s">
        <v>94</v>
      </c>
      <c r="E18" s="8" t="str">
        <f t="shared" si="6"/>
        <v>6</v>
      </c>
      <c r="F18" s="9" t="str">
        <f t="shared" ref="F18:F68" si="8">IF(E18="0","",IF(E18=E17,F17,MID($K18,12,60)))</f>
        <v>SOBRE LA PRODUCCION, CONSUMO Y TRANSACCIONES</v>
      </c>
      <c r="G18" s="8" t="str">
        <f t="shared" si="7"/>
        <v>1</v>
      </c>
      <c r="H18" s="9" t="str">
        <f t="shared" ref="H18:H81" si="9">IF(G18="0","",IF(G18=G17,H17,MID($K18,12,60)))</f>
        <v>Ingresos Brutos</v>
      </c>
      <c r="I18" s="9" t="str">
        <f t="shared" si="1"/>
        <v>000</v>
      </c>
      <c r="J18" s="9" t="str">
        <f t="shared" ref="J18:J34" si="10">IF(I18="000","",MID($K18,12,60))</f>
        <v/>
      </c>
      <c r="K18" s="13" t="s">
        <v>127</v>
      </c>
      <c r="L18" s="10" t="str">
        <f t="shared" si="5"/>
        <v>11.6.1.000</v>
      </c>
      <c r="M18" s="11" t="s">
        <v>126</v>
      </c>
    </row>
    <row r="19" spans="1:13" ht="15.6">
      <c r="A19" s="5" t="str">
        <f t="shared" si="3"/>
        <v>11.6.1.001</v>
      </c>
      <c r="B19" s="6" t="s">
        <v>128</v>
      </c>
      <c r="C19" s="8" t="str">
        <f t="shared" si="4"/>
        <v>11</v>
      </c>
      <c r="D19" s="9" t="s">
        <v>94</v>
      </c>
      <c r="E19" s="8" t="str">
        <f t="shared" si="6"/>
        <v>6</v>
      </c>
      <c r="F19" s="9" t="str">
        <f t="shared" si="8"/>
        <v>SOBRE LA PRODUCCION, CONSUMO Y TRANSACCIONES</v>
      </c>
      <c r="G19" s="8" t="str">
        <f t="shared" si="7"/>
        <v>1</v>
      </c>
      <c r="H19" s="9" t="str">
        <f t="shared" si="9"/>
        <v>Ingresos Brutos</v>
      </c>
      <c r="I19" s="9" t="str">
        <f t="shared" si="1"/>
        <v>001</v>
      </c>
      <c r="J19" s="9" t="str">
        <f t="shared" si="10"/>
        <v>Ingresos Brutos - Rentas Generales</v>
      </c>
      <c r="K19" s="12" t="s">
        <v>129</v>
      </c>
      <c r="L19" s="10" t="str">
        <f t="shared" si="5"/>
        <v>11.6.1.001</v>
      </c>
      <c r="M19" s="11" t="s">
        <v>128</v>
      </c>
    </row>
    <row r="20" spans="1:13" ht="15.6">
      <c r="A20" s="5" t="str">
        <f t="shared" si="3"/>
        <v>11.6.1.002</v>
      </c>
      <c r="B20" s="6" t="s">
        <v>130</v>
      </c>
      <c r="C20" s="8" t="str">
        <f t="shared" si="4"/>
        <v>11</v>
      </c>
      <c r="D20" s="9" t="s">
        <v>94</v>
      </c>
      <c r="E20" s="8" t="str">
        <f t="shared" si="6"/>
        <v>6</v>
      </c>
      <c r="F20" s="9" t="str">
        <f t="shared" si="8"/>
        <v>SOBRE LA PRODUCCION, CONSUMO Y TRANSACCIONES</v>
      </c>
      <c r="G20" s="8" t="str">
        <f t="shared" si="7"/>
        <v>1</v>
      </c>
      <c r="H20" s="9" t="str">
        <f t="shared" si="9"/>
        <v>Ingresos Brutos</v>
      </c>
      <c r="I20" s="9" t="str">
        <f t="shared" si="1"/>
        <v>002</v>
      </c>
      <c r="J20" s="9" t="str">
        <f t="shared" si="10"/>
        <v>Ingresos Brutos - 1.75 % ASIP</v>
      </c>
      <c r="K20" s="12" t="s">
        <v>131</v>
      </c>
      <c r="L20" s="10" t="str">
        <f t="shared" si="5"/>
        <v>11.6.1.002</v>
      </c>
      <c r="M20" s="11" t="s">
        <v>130</v>
      </c>
    </row>
    <row r="21" spans="1:13" ht="15.6">
      <c r="A21" s="5" t="str">
        <f t="shared" si="3"/>
        <v>11.6.1.003</v>
      </c>
      <c r="B21" s="6" t="s">
        <v>132</v>
      </c>
      <c r="C21" s="8" t="str">
        <f t="shared" si="4"/>
        <v>11</v>
      </c>
      <c r="D21" s="9" t="s">
        <v>94</v>
      </c>
      <c r="E21" s="8" t="str">
        <f t="shared" si="6"/>
        <v>6</v>
      </c>
      <c r="F21" s="9" t="str">
        <f t="shared" si="8"/>
        <v>SOBRE LA PRODUCCION, CONSUMO Y TRANSACCIONES</v>
      </c>
      <c r="G21" s="8" t="str">
        <f t="shared" si="7"/>
        <v>1</v>
      </c>
      <c r="H21" s="9" t="str">
        <f t="shared" si="9"/>
        <v>Ingresos Brutos</v>
      </c>
      <c r="I21" s="9" t="str">
        <f t="shared" si="1"/>
        <v>003</v>
      </c>
      <c r="J21" s="9" t="str">
        <f t="shared" si="10"/>
        <v>Ingresos Brutos – Afectados Ley 2401 CPS</v>
      </c>
      <c r="K21" s="12" t="s">
        <v>133</v>
      </c>
      <c r="L21" s="10" t="str">
        <f t="shared" si="5"/>
        <v>11.6.1.003</v>
      </c>
      <c r="M21" s="11" t="s">
        <v>132</v>
      </c>
    </row>
    <row r="22" spans="1:13" ht="15.6">
      <c r="A22" s="5" t="str">
        <f t="shared" si="3"/>
        <v>11.6.1.004</v>
      </c>
      <c r="B22" s="6" t="s">
        <v>134</v>
      </c>
      <c r="C22" s="8" t="str">
        <f t="shared" si="4"/>
        <v>11</v>
      </c>
      <c r="D22" s="9" t="s">
        <v>94</v>
      </c>
      <c r="E22" s="8" t="str">
        <f t="shared" si="6"/>
        <v>6</v>
      </c>
      <c r="F22" s="9" t="str">
        <f t="shared" si="8"/>
        <v>SOBRE LA PRODUCCION, CONSUMO Y TRANSACCIONES</v>
      </c>
      <c r="G22" s="8" t="str">
        <f t="shared" si="7"/>
        <v>1</v>
      </c>
      <c r="H22" s="9" t="str">
        <f t="shared" si="9"/>
        <v>Ingresos Brutos</v>
      </c>
      <c r="I22" s="9" t="str">
        <f t="shared" si="1"/>
        <v>004</v>
      </c>
      <c r="J22" s="9" t="str">
        <f t="shared" si="10"/>
        <v xml:space="preserve">Ingresos Brutos – Coparticipación a Municipios </v>
      </c>
      <c r="K22" s="12" t="s">
        <v>135</v>
      </c>
      <c r="L22" s="10" t="str">
        <f t="shared" si="5"/>
        <v>11.6.1.004</v>
      </c>
      <c r="M22" s="11" t="s">
        <v>134</v>
      </c>
    </row>
    <row r="23" spans="1:13" ht="15.6">
      <c r="A23" s="5" t="str">
        <f t="shared" si="3"/>
        <v>11.6.2.000</v>
      </c>
      <c r="B23" s="6" t="s">
        <v>136</v>
      </c>
      <c r="C23" s="8" t="str">
        <f t="shared" si="4"/>
        <v>11</v>
      </c>
      <c r="D23" s="9" t="s">
        <v>94</v>
      </c>
      <c r="E23" s="8" t="str">
        <f t="shared" si="6"/>
        <v>6</v>
      </c>
      <c r="F23" s="9" t="str">
        <f t="shared" si="8"/>
        <v>SOBRE LA PRODUCCION, CONSUMO Y TRANSACCIONES</v>
      </c>
      <c r="G23" s="8" t="str">
        <f t="shared" si="7"/>
        <v>2</v>
      </c>
      <c r="H23" s="9" t="str">
        <f t="shared" si="9"/>
        <v xml:space="preserve">Impuestos a los Sellos </v>
      </c>
      <c r="I23" s="9" t="str">
        <f t="shared" si="1"/>
        <v>000</v>
      </c>
      <c r="J23" s="9" t="str">
        <f t="shared" si="10"/>
        <v/>
      </c>
      <c r="K23" s="13" t="s">
        <v>137</v>
      </c>
      <c r="L23" s="10" t="str">
        <f t="shared" si="5"/>
        <v>11.6.2.000</v>
      </c>
      <c r="M23" s="11" t="s">
        <v>136</v>
      </c>
    </row>
    <row r="24" spans="1:13" ht="15.6">
      <c r="A24" s="5" t="str">
        <f t="shared" si="3"/>
        <v>11.6.2.001</v>
      </c>
      <c r="B24" s="6" t="s">
        <v>138</v>
      </c>
      <c r="C24" s="8" t="str">
        <f t="shared" si="4"/>
        <v>11</v>
      </c>
      <c r="D24" s="9" t="s">
        <v>94</v>
      </c>
      <c r="E24" s="8" t="str">
        <f t="shared" si="6"/>
        <v>6</v>
      </c>
      <c r="F24" s="9" t="str">
        <f t="shared" si="8"/>
        <v>SOBRE LA PRODUCCION, CONSUMO Y TRANSACCIONES</v>
      </c>
      <c r="G24" s="8" t="str">
        <f t="shared" si="7"/>
        <v>2</v>
      </c>
      <c r="H24" s="9" t="str">
        <f t="shared" si="9"/>
        <v xml:space="preserve">Impuestos a los Sellos </v>
      </c>
      <c r="I24" s="9" t="str">
        <f t="shared" si="1"/>
        <v>001</v>
      </c>
      <c r="J24" s="9" t="str">
        <f t="shared" si="10"/>
        <v>Impuestos a los Sellos – Rentas Generales</v>
      </c>
      <c r="K24" s="12" t="s">
        <v>139</v>
      </c>
      <c r="L24" s="10" t="str">
        <f t="shared" si="5"/>
        <v>11.6.2.001</v>
      </c>
      <c r="M24" s="11" t="s">
        <v>138</v>
      </c>
    </row>
    <row r="25" spans="1:13" ht="15.6">
      <c r="A25" s="5" t="str">
        <f t="shared" si="3"/>
        <v>11.6.2.002</v>
      </c>
      <c r="B25" s="6" t="s">
        <v>140</v>
      </c>
      <c r="C25" s="8" t="str">
        <f t="shared" si="4"/>
        <v>11</v>
      </c>
      <c r="D25" s="9" t="s">
        <v>94</v>
      </c>
      <c r="E25" s="8" t="str">
        <f t="shared" si="6"/>
        <v>6</v>
      </c>
      <c r="F25" s="9" t="str">
        <f t="shared" si="8"/>
        <v>SOBRE LA PRODUCCION, CONSUMO Y TRANSACCIONES</v>
      </c>
      <c r="G25" s="8" t="str">
        <f t="shared" si="7"/>
        <v>2</v>
      </c>
      <c r="H25" s="9" t="str">
        <f t="shared" si="9"/>
        <v xml:space="preserve">Impuestos a los Sellos </v>
      </c>
      <c r="I25" s="9" t="str">
        <f t="shared" si="1"/>
        <v>002</v>
      </c>
      <c r="J25" s="9" t="str">
        <f t="shared" si="10"/>
        <v>Impuestos a los Sellos - 1.75 % ASIP</v>
      </c>
      <c r="K25" s="12" t="s">
        <v>141</v>
      </c>
      <c r="L25" s="10" t="str">
        <f t="shared" si="5"/>
        <v>11.6.2.002</v>
      </c>
      <c r="M25" s="11" t="s">
        <v>140</v>
      </c>
    </row>
    <row r="26" spans="1:13" ht="15.6">
      <c r="A26" s="5" t="str">
        <f t="shared" si="3"/>
        <v>11.6.2.003</v>
      </c>
      <c r="B26" s="6" t="s">
        <v>142</v>
      </c>
      <c r="C26" s="8" t="str">
        <f t="shared" si="4"/>
        <v>11</v>
      </c>
      <c r="D26" s="9" t="s">
        <v>94</v>
      </c>
      <c r="E26" s="8" t="str">
        <f t="shared" si="6"/>
        <v>6</v>
      </c>
      <c r="F26" s="9" t="str">
        <f t="shared" si="8"/>
        <v>SOBRE LA PRODUCCION, CONSUMO Y TRANSACCIONES</v>
      </c>
      <c r="G26" s="8" t="str">
        <f t="shared" si="7"/>
        <v>2</v>
      </c>
      <c r="H26" s="9" t="str">
        <f t="shared" si="9"/>
        <v xml:space="preserve">Impuestos a los Sellos </v>
      </c>
      <c r="I26" s="9" t="str">
        <f t="shared" si="1"/>
        <v>003</v>
      </c>
      <c r="J26" s="9" t="str">
        <f t="shared" si="10"/>
        <v xml:space="preserve">Impuestos a los Sellos – Afectados Ley 2401 CPS </v>
      </c>
      <c r="K26" s="12" t="s">
        <v>143</v>
      </c>
      <c r="L26" s="10" t="str">
        <f t="shared" si="5"/>
        <v>11.6.2.003</v>
      </c>
      <c r="M26" s="11" t="s">
        <v>142</v>
      </c>
    </row>
    <row r="27" spans="1:13" ht="15.6">
      <c r="A27" s="5" t="str">
        <f t="shared" si="3"/>
        <v>11.6.2.004</v>
      </c>
      <c r="B27" s="6" t="s">
        <v>144</v>
      </c>
      <c r="C27" s="8" t="str">
        <f t="shared" si="4"/>
        <v>11</v>
      </c>
      <c r="D27" s="9" t="s">
        <v>94</v>
      </c>
      <c r="E27" s="8" t="str">
        <f t="shared" si="6"/>
        <v>6</v>
      </c>
      <c r="F27" s="9" t="str">
        <f t="shared" si="8"/>
        <v>SOBRE LA PRODUCCION, CONSUMO Y TRANSACCIONES</v>
      </c>
      <c r="G27" s="8" t="str">
        <f t="shared" si="7"/>
        <v>2</v>
      </c>
      <c r="H27" s="9" t="str">
        <f t="shared" si="9"/>
        <v xml:space="preserve">Impuestos a los Sellos </v>
      </c>
      <c r="I27" s="9" t="str">
        <f t="shared" si="1"/>
        <v>004</v>
      </c>
      <c r="J27" s="9" t="str">
        <f t="shared" si="10"/>
        <v>Impuestos a los Sellos - Coparticipación a Municipios</v>
      </c>
      <c r="K27" s="12" t="s">
        <v>145</v>
      </c>
      <c r="L27" s="10" t="str">
        <f t="shared" si="5"/>
        <v>11.6.2.004</v>
      </c>
      <c r="M27" s="11" t="s">
        <v>144</v>
      </c>
    </row>
    <row r="28" spans="1:13" ht="15.6">
      <c r="A28" s="5" t="str">
        <f t="shared" si="3"/>
        <v>11.6.2.005</v>
      </c>
      <c r="B28" s="6" t="s">
        <v>146</v>
      </c>
      <c r="C28" s="8" t="str">
        <f t="shared" si="4"/>
        <v>11</v>
      </c>
      <c r="D28" s="9" t="s">
        <v>94</v>
      </c>
      <c r="E28" s="8" t="str">
        <f t="shared" si="6"/>
        <v>6</v>
      </c>
      <c r="F28" s="9" t="str">
        <f t="shared" si="8"/>
        <v>SOBRE LA PRODUCCION, CONSUMO Y TRANSACCIONES</v>
      </c>
      <c r="G28" s="8" t="str">
        <f t="shared" si="7"/>
        <v>2</v>
      </c>
      <c r="H28" s="9" t="str">
        <f t="shared" si="9"/>
        <v xml:space="preserve">Impuestos a los Sellos </v>
      </c>
      <c r="I28" s="9" t="str">
        <f t="shared" si="1"/>
        <v>005</v>
      </c>
      <c r="J28" s="9" t="str">
        <f t="shared" si="10"/>
        <v>Impuestos a los Sellos - Otras Afectaciones</v>
      </c>
      <c r="K28" s="12" t="s">
        <v>147</v>
      </c>
      <c r="L28" s="10" t="str">
        <f t="shared" si="5"/>
        <v>11.6.2.005</v>
      </c>
      <c r="M28" s="11" t="s">
        <v>146</v>
      </c>
    </row>
    <row r="29" spans="1:13" ht="15.6">
      <c r="A29" s="5" t="str">
        <f t="shared" si="3"/>
        <v>11.6.3.000</v>
      </c>
      <c r="B29" s="6" t="s">
        <v>148</v>
      </c>
      <c r="C29" s="8" t="str">
        <f t="shared" si="4"/>
        <v>11</v>
      </c>
      <c r="D29" s="9" t="s">
        <v>94</v>
      </c>
      <c r="E29" s="8" t="str">
        <f t="shared" si="6"/>
        <v>6</v>
      </c>
      <c r="F29" s="9" t="str">
        <f t="shared" si="8"/>
        <v>SOBRE LA PRODUCCION, CONSUMO Y TRANSACCIONES</v>
      </c>
      <c r="G29" s="8" t="str">
        <f t="shared" si="7"/>
        <v>3</v>
      </c>
      <c r="H29" s="9" t="str">
        <f t="shared" si="9"/>
        <v>Otros Impuestos</v>
      </c>
      <c r="I29" s="9" t="str">
        <f t="shared" si="1"/>
        <v>000</v>
      </c>
      <c r="J29" s="9" t="str">
        <f t="shared" si="10"/>
        <v/>
      </c>
      <c r="K29" s="13" t="s">
        <v>149</v>
      </c>
      <c r="L29" s="10" t="str">
        <f t="shared" si="5"/>
        <v>11.6.3.000</v>
      </c>
      <c r="M29" s="11" t="s">
        <v>148</v>
      </c>
    </row>
    <row r="30" spans="1:13" ht="15.6">
      <c r="A30" s="5" t="str">
        <f t="shared" si="3"/>
        <v>11.6.3.001</v>
      </c>
      <c r="B30" s="6" t="s">
        <v>150</v>
      </c>
      <c r="C30" s="8" t="str">
        <f t="shared" si="4"/>
        <v>11</v>
      </c>
      <c r="D30" s="9" t="s">
        <v>94</v>
      </c>
      <c r="E30" s="8" t="str">
        <f t="shared" si="6"/>
        <v>6</v>
      </c>
      <c r="F30" s="9" t="str">
        <f t="shared" si="8"/>
        <v>SOBRE LA PRODUCCION, CONSUMO Y TRANSACCIONES</v>
      </c>
      <c r="G30" s="8" t="str">
        <f t="shared" si="7"/>
        <v>3</v>
      </c>
      <c r="H30" s="9" t="str">
        <f t="shared" si="9"/>
        <v>Otros Impuestos</v>
      </c>
      <c r="I30" s="9" t="str">
        <f t="shared" si="1"/>
        <v>001</v>
      </c>
      <c r="J30" s="9" t="str">
        <f t="shared" si="10"/>
        <v>Impuesto a los Juegos de Azar y Rifas. Rentas Generales.</v>
      </c>
      <c r="K30" s="12" t="s">
        <v>151</v>
      </c>
      <c r="L30" s="10" t="str">
        <f t="shared" si="5"/>
        <v>11.6.3.001</v>
      </c>
      <c r="M30" s="11" t="s">
        <v>150</v>
      </c>
    </row>
    <row r="31" spans="1:13" ht="15.6">
      <c r="A31" s="5" t="str">
        <f t="shared" si="3"/>
        <v>11.6.3.002</v>
      </c>
      <c r="B31" s="6" t="s">
        <v>152</v>
      </c>
      <c r="C31" s="8" t="str">
        <f t="shared" si="4"/>
        <v>11</v>
      </c>
      <c r="D31" s="9" t="s">
        <v>94</v>
      </c>
      <c r="E31" s="8" t="str">
        <f t="shared" si="6"/>
        <v>6</v>
      </c>
      <c r="F31" s="9" t="str">
        <f t="shared" si="8"/>
        <v>SOBRE LA PRODUCCION, CONSUMO Y TRANSACCIONES</v>
      </c>
      <c r="G31" s="8" t="str">
        <f t="shared" si="7"/>
        <v>3</v>
      </c>
      <c r="H31" s="9" t="str">
        <f t="shared" si="9"/>
        <v>Otros Impuestos</v>
      </c>
      <c r="I31" s="9" t="str">
        <f t="shared" si="1"/>
        <v>002</v>
      </c>
      <c r="J31" s="9" t="str">
        <f t="shared" si="10"/>
        <v>Impuesto a los Juegos de Azar y Rifas. - 1.75 % ASIP.</v>
      </c>
      <c r="K31" s="12" t="s">
        <v>153</v>
      </c>
      <c r="L31" s="10" t="str">
        <f t="shared" si="5"/>
        <v>11.6.3.002</v>
      </c>
      <c r="M31" s="11" t="s">
        <v>152</v>
      </c>
    </row>
    <row r="32" spans="1:13" ht="15.6">
      <c r="A32" s="5" t="str">
        <f t="shared" si="3"/>
        <v>11.6.3.003</v>
      </c>
      <c r="B32" s="6" t="s">
        <v>154</v>
      </c>
      <c r="C32" s="8" t="str">
        <f t="shared" si="4"/>
        <v>11</v>
      </c>
      <c r="D32" s="9" t="s">
        <v>94</v>
      </c>
      <c r="E32" s="8" t="str">
        <f t="shared" si="6"/>
        <v>6</v>
      </c>
      <c r="F32" s="9" t="str">
        <f t="shared" si="8"/>
        <v>SOBRE LA PRODUCCION, CONSUMO Y TRANSACCIONES</v>
      </c>
      <c r="G32" s="8" t="str">
        <f t="shared" si="7"/>
        <v>3</v>
      </c>
      <c r="H32" s="9" t="str">
        <f t="shared" si="9"/>
        <v>Otros Impuestos</v>
      </c>
      <c r="I32" s="9" t="str">
        <f t="shared" si="1"/>
        <v>003</v>
      </c>
      <c r="J32" s="9" t="str">
        <f t="shared" si="10"/>
        <v>Impuesto a Actos y Operaciones celebrado a título oneroso, J</v>
      </c>
      <c r="K32" s="12" t="s">
        <v>155</v>
      </c>
      <c r="L32" s="10" t="str">
        <f t="shared" si="5"/>
        <v>11.6.3.003</v>
      </c>
      <c r="M32" s="11" t="s">
        <v>154</v>
      </c>
    </row>
    <row r="33" spans="1:13" ht="15.6">
      <c r="A33" s="5" t="str">
        <f t="shared" si="3"/>
        <v>11.6.3.004</v>
      </c>
      <c r="B33" s="6" t="s">
        <v>156</v>
      </c>
      <c r="C33" s="8" t="str">
        <f t="shared" si="4"/>
        <v>11</v>
      </c>
      <c r="D33" s="9" t="s">
        <v>94</v>
      </c>
      <c r="E33" s="8" t="str">
        <f t="shared" si="6"/>
        <v>6</v>
      </c>
      <c r="F33" s="9" t="str">
        <f t="shared" si="8"/>
        <v>SOBRE LA PRODUCCION, CONSUMO Y TRANSACCIONES</v>
      </c>
      <c r="G33" s="8" t="str">
        <f t="shared" si="7"/>
        <v>3</v>
      </c>
      <c r="H33" s="9" t="str">
        <f t="shared" si="9"/>
        <v>Otros Impuestos</v>
      </c>
      <c r="I33" s="9" t="str">
        <f t="shared" si="1"/>
        <v>004</v>
      </c>
      <c r="J33" s="9" t="str">
        <f t="shared" si="10"/>
        <v>Impuesto a los Juegos de Azar y Rifas, Juegos de Azar y Rifa</v>
      </c>
      <c r="K33" s="12" t="s">
        <v>157</v>
      </c>
      <c r="L33" s="10" t="str">
        <f t="shared" si="5"/>
        <v>11.6.3.004</v>
      </c>
      <c r="M33" s="11" t="s">
        <v>156</v>
      </c>
    </row>
    <row r="34" spans="1:13" ht="15.6">
      <c r="A34" s="5" t="str">
        <f t="shared" si="3"/>
        <v>11.6.7.000</v>
      </c>
      <c r="B34" s="6" t="s">
        <v>158</v>
      </c>
      <c r="C34" s="8" t="str">
        <f t="shared" si="4"/>
        <v>11</v>
      </c>
      <c r="D34" s="9" t="s">
        <v>94</v>
      </c>
      <c r="E34" s="8" t="str">
        <f t="shared" si="6"/>
        <v>6</v>
      </c>
      <c r="F34" s="9" t="str">
        <f t="shared" si="8"/>
        <v>SOBRE LA PRODUCCION, CONSUMO Y TRANSACCIONES</v>
      </c>
      <c r="G34" s="8" t="str">
        <f t="shared" si="7"/>
        <v>7</v>
      </c>
      <c r="H34" s="9" t="str">
        <f t="shared" si="9"/>
        <v>Regímenes especiales de pago</v>
      </c>
      <c r="I34" s="9" t="str">
        <f t="shared" si="1"/>
        <v>000</v>
      </c>
      <c r="J34" s="9" t="str">
        <f t="shared" si="10"/>
        <v/>
      </c>
      <c r="K34" s="12" t="s">
        <v>159</v>
      </c>
      <c r="L34" s="10" t="str">
        <f t="shared" si="5"/>
        <v>11.6.7.000</v>
      </c>
      <c r="M34" s="11" t="s">
        <v>158</v>
      </c>
    </row>
    <row r="35" spans="1:13" ht="15.6">
      <c r="A35" s="5" t="str">
        <f t="shared" si="3"/>
        <v>11.7.0.000</v>
      </c>
      <c r="B35" s="6" t="s">
        <v>160</v>
      </c>
      <c r="C35" s="8" t="str">
        <f t="shared" si="4"/>
        <v>11</v>
      </c>
      <c r="D35" s="9" t="s">
        <v>94</v>
      </c>
      <c r="E35" s="8" t="str">
        <f t="shared" si="6"/>
        <v>7</v>
      </c>
      <c r="F35" s="9" t="str">
        <f t="shared" si="8"/>
        <v>OTROS TRIBUTOS DE ORIGEN NACIONAL</v>
      </c>
      <c r="G35" s="8" t="str">
        <f t="shared" si="7"/>
        <v>0</v>
      </c>
      <c r="H35" s="9" t="str">
        <f t="shared" si="9"/>
        <v/>
      </c>
      <c r="I35" s="9" t="str">
        <f t="shared" si="1"/>
        <v>000</v>
      </c>
      <c r="J35" s="9"/>
      <c r="K35" s="10" t="s">
        <v>161</v>
      </c>
      <c r="L35" s="10" t="str">
        <f t="shared" si="5"/>
        <v>11.7.0.000</v>
      </c>
      <c r="M35" s="11" t="s">
        <v>160</v>
      </c>
    </row>
    <row r="36" spans="1:13" ht="15.6">
      <c r="A36" s="5" t="str">
        <f t="shared" si="3"/>
        <v>11.7.1.000</v>
      </c>
      <c r="B36" s="6" t="s">
        <v>162</v>
      </c>
      <c r="C36" s="8" t="str">
        <f t="shared" si="4"/>
        <v>11</v>
      </c>
      <c r="D36" s="9" t="s">
        <v>94</v>
      </c>
      <c r="E36" s="8" t="str">
        <f t="shared" si="6"/>
        <v>7</v>
      </c>
      <c r="F36" s="9" t="str">
        <f t="shared" si="8"/>
        <v>OTROS TRIBUTOS DE ORIGEN NACIONAL</v>
      </c>
      <c r="G36" s="8" t="str">
        <f t="shared" si="7"/>
        <v>1</v>
      </c>
      <c r="H36" s="9" t="str">
        <f t="shared" si="9"/>
        <v>Otros Tributos de Origen Nacional</v>
      </c>
      <c r="I36" s="9" t="str">
        <f t="shared" si="1"/>
        <v>000</v>
      </c>
      <c r="J36" s="9" t="str">
        <f t="shared" ref="J36:J39" si="11">IF(I36="000","",MID($K36,12,60))</f>
        <v/>
      </c>
      <c r="K36" s="13" t="s">
        <v>163</v>
      </c>
      <c r="L36" s="10" t="str">
        <f t="shared" si="5"/>
        <v>11.7.1.000</v>
      </c>
      <c r="M36" s="11" t="s">
        <v>162</v>
      </c>
    </row>
    <row r="37" spans="1:13" ht="15.6">
      <c r="A37" s="5" t="str">
        <f t="shared" si="3"/>
        <v>11.7.1.001</v>
      </c>
      <c r="B37" s="6" t="s">
        <v>164</v>
      </c>
      <c r="C37" s="8" t="str">
        <f t="shared" si="4"/>
        <v>11</v>
      </c>
      <c r="D37" s="9" t="s">
        <v>94</v>
      </c>
      <c r="E37" s="8" t="str">
        <f t="shared" si="6"/>
        <v>7</v>
      </c>
      <c r="F37" s="9" t="str">
        <f t="shared" si="8"/>
        <v>OTROS TRIBUTOS DE ORIGEN NACIONAL</v>
      </c>
      <c r="G37" s="8" t="str">
        <f t="shared" si="7"/>
        <v>1</v>
      </c>
      <c r="H37" s="9" t="str">
        <f t="shared" si="9"/>
        <v>Otros Tributos de Origen Nacional</v>
      </c>
      <c r="I37" s="9" t="str">
        <f t="shared" si="1"/>
        <v>001</v>
      </c>
      <c r="J37" s="9" t="str">
        <f t="shared" si="11"/>
        <v>Otros Tributos de Origen Nacional Ley Nº 23.548 Rentas Gener</v>
      </c>
      <c r="K37" s="12" t="s">
        <v>165</v>
      </c>
      <c r="L37" s="10" t="str">
        <f t="shared" si="5"/>
        <v>11.7.1.001</v>
      </c>
      <c r="M37" s="11" t="s">
        <v>164</v>
      </c>
    </row>
    <row r="38" spans="1:13" ht="15.6">
      <c r="A38" s="5" t="str">
        <f t="shared" si="3"/>
        <v>11.7.1.002</v>
      </c>
      <c r="B38" s="6" t="s">
        <v>166</v>
      </c>
      <c r="C38" s="8" t="str">
        <f t="shared" si="4"/>
        <v>11</v>
      </c>
      <c r="D38" s="9" t="s">
        <v>94</v>
      </c>
      <c r="E38" s="8" t="str">
        <f t="shared" si="6"/>
        <v>7</v>
      </c>
      <c r="F38" s="9" t="str">
        <f t="shared" si="8"/>
        <v>OTROS TRIBUTOS DE ORIGEN NACIONAL</v>
      </c>
      <c r="G38" s="8" t="str">
        <f t="shared" si="7"/>
        <v>1</v>
      </c>
      <c r="H38" s="9" t="str">
        <f t="shared" si="9"/>
        <v>Otros Tributos de Origen Nacional</v>
      </c>
      <c r="I38" s="9" t="str">
        <f t="shared" si="1"/>
        <v>002</v>
      </c>
      <c r="J38" s="9" t="str">
        <f t="shared" si="11"/>
        <v>Otros Tributos de Origen Nacional Ley Nº 23.548 Coparticipac</v>
      </c>
      <c r="K38" s="12" t="s">
        <v>167</v>
      </c>
      <c r="L38" s="10" t="str">
        <f t="shared" si="5"/>
        <v>11.7.1.002</v>
      </c>
      <c r="M38" s="11" t="s">
        <v>166</v>
      </c>
    </row>
    <row r="39" spans="1:13" ht="15.6">
      <c r="A39" s="5" t="str">
        <f t="shared" si="3"/>
        <v>11.7.1.009</v>
      </c>
      <c r="B39" s="6" t="s">
        <v>168</v>
      </c>
      <c r="C39" s="8" t="str">
        <f t="shared" si="4"/>
        <v>11</v>
      </c>
      <c r="D39" s="9" t="s">
        <v>94</v>
      </c>
      <c r="E39" s="8" t="str">
        <f t="shared" si="6"/>
        <v>7</v>
      </c>
      <c r="F39" s="9" t="str">
        <f t="shared" si="8"/>
        <v>OTROS TRIBUTOS DE ORIGEN NACIONAL</v>
      </c>
      <c r="G39" s="8" t="str">
        <f t="shared" si="7"/>
        <v>1</v>
      </c>
      <c r="H39" s="9" t="str">
        <f t="shared" si="9"/>
        <v>Otros Tributos de Origen Nacional</v>
      </c>
      <c r="I39" s="9" t="str">
        <f t="shared" si="1"/>
        <v>009</v>
      </c>
      <c r="J39" s="9" t="str">
        <f t="shared" si="11"/>
        <v>Otros Tributos de Origen Nacional Otras Afectaciones</v>
      </c>
      <c r="K39" s="12" t="s">
        <v>169</v>
      </c>
      <c r="L39" s="10" t="str">
        <f t="shared" si="5"/>
        <v>11.7.1.009</v>
      </c>
      <c r="M39" s="11" t="s">
        <v>168</v>
      </c>
    </row>
    <row r="40" spans="1:13" ht="15.6">
      <c r="A40" s="5" t="str">
        <f t="shared" si="3"/>
        <v>11.8.0.000</v>
      </c>
      <c r="B40" s="6" t="s">
        <v>170</v>
      </c>
      <c r="C40" s="8" t="str">
        <f t="shared" si="4"/>
        <v>11</v>
      </c>
      <c r="D40" s="9" t="s">
        <v>94</v>
      </c>
      <c r="E40" s="8" t="str">
        <f t="shared" si="6"/>
        <v>8</v>
      </c>
      <c r="F40" s="9" t="str">
        <f t="shared" si="8"/>
        <v>OTROS TRIBUTOS DE ORIGEN PROVINCIAL</v>
      </c>
      <c r="G40" s="8" t="str">
        <f t="shared" si="7"/>
        <v>0</v>
      </c>
      <c r="H40" s="9" t="str">
        <f t="shared" si="9"/>
        <v/>
      </c>
      <c r="I40" s="9" t="str">
        <f t="shared" si="1"/>
        <v>000</v>
      </c>
      <c r="J40" s="9"/>
      <c r="K40" s="10" t="s">
        <v>171</v>
      </c>
      <c r="L40" s="10" t="str">
        <f t="shared" si="5"/>
        <v>11.8.0.000</v>
      </c>
      <c r="M40" s="11" t="s">
        <v>170</v>
      </c>
    </row>
    <row r="41" spans="1:13" ht="15.6">
      <c r="A41" s="5" t="str">
        <f t="shared" si="3"/>
        <v>11.8.1.000</v>
      </c>
      <c r="B41" s="6" t="s">
        <v>172</v>
      </c>
      <c r="C41" s="8" t="str">
        <f t="shared" si="4"/>
        <v>11</v>
      </c>
      <c r="D41" s="9" t="s">
        <v>94</v>
      </c>
      <c r="E41" s="8" t="str">
        <f t="shared" si="6"/>
        <v>8</v>
      </c>
      <c r="F41" s="9" t="str">
        <f t="shared" si="8"/>
        <v>OTROS TRIBUTOS DE ORIGEN PROVINCIAL</v>
      </c>
      <c r="G41" s="8" t="str">
        <f t="shared" si="7"/>
        <v>1</v>
      </c>
      <c r="H41" s="9" t="str">
        <f t="shared" si="9"/>
        <v>Otros Tributos de Jurisdicción Provincial</v>
      </c>
      <c r="I41" s="9" t="str">
        <f t="shared" si="1"/>
        <v>000</v>
      </c>
      <c r="J41" s="9" t="str">
        <f t="shared" ref="J41:J45" si="12">IF(I41="000","",MID($K41,12,60))</f>
        <v/>
      </c>
      <c r="K41" s="13" t="s">
        <v>173</v>
      </c>
      <c r="L41" s="10" t="str">
        <f t="shared" si="5"/>
        <v>11.8.1.000</v>
      </c>
      <c r="M41" s="11" t="s">
        <v>172</v>
      </c>
    </row>
    <row r="42" spans="1:13" ht="15.6">
      <c r="A42" s="5" t="str">
        <f t="shared" si="3"/>
        <v>11.8.1.001</v>
      </c>
      <c r="B42" s="6" t="s">
        <v>174</v>
      </c>
      <c r="C42" s="8" t="str">
        <f t="shared" si="4"/>
        <v>11</v>
      </c>
      <c r="D42" s="9" t="s">
        <v>94</v>
      </c>
      <c r="E42" s="8" t="str">
        <f t="shared" si="6"/>
        <v>8</v>
      </c>
      <c r="F42" s="9" t="str">
        <f t="shared" si="8"/>
        <v>OTROS TRIBUTOS DE ORIGEN PROVINCIAL</v>
      </c>
      <c r="G42" s="8" t="str">
        <f t="shared" si="7"/>
        <v>1</v>
      </c>
      <c r="H42" s="9" t="str">
        <f t="shared" si="9"/>
        <v>Otros Tributos de Jurisdicción Provincial</v>
      </c>
      <c r="I42" s="9" t="str">
        <f t="shared" si="1"/>
        <v>001</v>
      </c>
      <c r="J42" s="9" t="str">
        <f t="shared" si="12"/>
        <v>Otros Tributos de Jurisdicción Provincial Rentas Generales</v>
      </c>
      <c r="K42" s="12" t="s">
        <v>175</v>
      </c>
      <c r="L42" s="10" t="str">
        <f t="shared" si="5"/>
        <v>11.8.1.001</v>
      </c>
      <c r="M42" s="11" t="s">
        <v>174</v>
      </c>
    </row>
    <row r="43" spans="1:13" ht="15.6">
      <c r="A43" s="5" t="str">
        <f t="shared" si="3"/>
        <v>11.8.1.002</v>
      </c>
      <c r="B43" s="6" t="s">
        <v>176</v>
      </c>
      <c r="C43" s="8" t="str">
        <f t="shared" si="4"/>
        <v>11</v>
      </c>
      <c r="D43" s="9" t="s">
        <v>94</v>
      </c>
      <c r="E43" s="8" t="str">
        <f t="shared" si="6"/>
        <v>8</v>
      </c>
      <c r="F43" s="9" t="str">
        <f t="shared" si="8"/>
        <v>OTROS TRIBUTOS DE ORIGEN PROVINCIAL</v>
      </c>
      <c r="G43" s="8" t="str">
        <f t="shared" si="7"/>
        <v>1</v>
      </c>
      <c r="H43" s="9" t="str">
        <f t="shared" si="9"/>
        <v>Otros Tributos de Jurisdicción Provincial</v>
      </c>
      <c r="I43" s="9" t="str">
        <f t="shared" si="1"/>
        <v>002</v>
      </c>
      <c r="J43" s="9" t="str">
        <f t="shared" si="12"/>
        <v xml:space="preserve">Otros Tributos de Jurisdicción Provincial Coparticipación a </v>
      </c>
      <c r="K43" s="12" t="s">
        <v>177</v>
      </c>
      <c r="L43" s="10" t="str">
        <f t="shared" si="5"/>
        <v>11.8.1.002</v>
      </c>
      <c r="M43" s="11" t="s">
        <v>176</v>
      </c>
    </row>
    <row r="44" spans="1:13" ht="15.6">
      <c r="A44" s="5" t="str">
        <f t="shared" si="3"/>
        <v>11.8.1.003</v>
      </c>
      <c r="B44" s="6" t="s">
        <v>178</v>
      </c>
      <c r="C44" s="8" t="str">
        <f t="shared" si="4"/>
        <v>11</v>
      </c>
      <c r="D44" s="9" t="s">
        <v>94</v>
      </c>
      <c r="E44" s="8" t="str">
        <f t="shared" si="6"/>
        <v>8</v>
      </c>
      <c r="F44" s="9" t="str">
        <f t="shared" si="8"/>
        <v>OTROS TRIBUTOS DE ORIGEN PROVINCIAL</v>
      </c>
      <c r="G44" s="8" t="str">
        <f t="shared" si="7"/>
        <v>1</v>
      </c>
      <c r="H44" s="9" t="str">
        <f t="shared" si="9"/>
        <v>Otros Tributos de Jurisdicción Provincial</v>
      </c>
      <c r="I44" s="9" t="str">
        <f t="shared" si="1"/>
        <v>003</v>
      </c>
      <c r="J44" s="9" t="str">
        <f t="shared" si="12"/>
        <v>Otros Tributos de Jurisdicción Provincial 1,75 % ASIP</v>
      </c>
      <c r="K44" s="12" t="s">
        <v>179</v>
      </c>
      <c r="L44" s="10" t="str">
        <f t="shared" si="5"/>
        <v>11.8.1.003</v>
      </c>
      <c r="M44" s="11" t="s">
        <v>178</v>
      </c>
    </row>
    <row r="45" spans="1:13" ht="15.6">
      <c r="A45" s="5" t="str">
        <f t="shared" si="3"/>
        <v>11.8.1.009</v>
      </c>
      <c r="B45" s="6" t="s">
        <v>180</v>
      </c>
      <c r="C45" s="8" t="str">
        <f t="shared" si="4"/>
        <v>11</v>
      </c>
      <c r="D45" s="9" t="s">
        <v>94</v>
      </c>
      <c r="E45" s="8" t="str">
        <f t="shared" si="6"/>
        <v>8</v>
      </c>
      <c r="F45" s="9" t="str">
        <f t="shared" si="8"/>
        <v>OTROS TRIBUTOS DE ORIGEN PROVINCIAL</v>
      </c>
      <c r="G45" s="8" t="str">
        <f t="shared" si="7"/>
        <v>1</v>
      </c>
      <c r="H45" s="9" t="str">
        <f t="shared" si="9"/>
        <v>Otros Tributos de Jurisdicción Provincial</v>
      </c>
      <c r="I45" s="9" t="str">
        <f t="shared" si="1"/>
        <v>009</v>
      </c>
      <c r="J45" s="9" t="str">
        <f t="shared" si="12"/>
        <v>Otros Tributos de Jurisdicción Provincial Otras Afectaciones</v>
      </c>
      <c r="K45" s="12" t="s">
        <v>181</v>
      </c>
      <c r="L45" s="10" t="str">
        <f t="shared" si="5"/>
        <v>11.8.1.009</v>
      </c>
      <c r="M45" s="11" t="s">
        <v>180</v>
      </c>
    </row>
    <row r="46" spans="1:13" s="19" customFormat="1" ht="15.6">
      <c r="A46" s="14" t="str">
        <f t="shared" si="3"/>
        <v>11.9.0.000</v>
      </c>
      <c r="B46" s="15" t="s">
        <v>182</v>
      </c>
      <c r="C46" s="16" t="str">
        <f t="shared" si="4"/>
        <v>11</v>
      </c>
      <c r="D46" s="17" t="s">
        <v>94</v>
      </c>
      <c r="E46" s="16" t="str">
        <f t="shared" si="6"/>
        <v>9</v>
      </c>
      <c r="F46" s="17" t="s">
        <v>183</v>
      </c>
      <c r="G46" s="16" t="str">
        <f t="shared" si="7"/>
        <v>0</v>
      </c>
      <c r="H46" s="17" t="str">
        <f>IF(G46="0","",IF(G46=#REF!,#REF!,MID($K46,12,60)))</f>
        <v/>
      </c>
      <c r="I46" s="17" t="str">
        <f t="shared" si="1"/>
        <v>000</v>
      </c>
      <c r="J46" s="17"/>
      <c r="K46" s="18" t="s">
        <v>184</v>
      </c>
      <c r="L46" s="14" t="str">
        <f t="shared" si="5"/>
        <v>11.9.0.000</v>
      </c>
      <c r="M46" s="15" t="s">
        <v>182</v>
      </c>
    </row>
    <row r="47" spans="1:13" ht="15.6">
      <c r="A47" s="5" t="str">
        <f t="shared" si="3"/>
        <v>11.9.1.000</v>
      </c>
      <c r="B47" s="6" t="s">
        <v>185</v>
      </c>
      <c r="C47" s="8" t="str">
        <f t="shared" si="4"/>
        <v>11</v>
      </c>
      <c r="D47" s="9" t="s">
        <v>94</v>
      </c>
      <c r="E47" s="8" t="str">
        <f t="shared" si="6"/>
        <v>9</v>
      </c>
      <c r="F47" s="9" t="str">
        <f t="shared" si="8"/>
        <v xml:space="preserve">COPARTICIPACION FEDERAL DE IMPUESTOS Y OTROS FONDOS </v>
      </c>
      <c r="G47" s="8" t="str">
        <f t="shared" si="7"/>
        <v>1</v>
      </c>
      <c r="H47" s="9" t="str">
        <f t="shared" si="9"/>
        <v>Régimen de Coparticipación Federal</v>
      </c>
      <c r="I47" s="9" t="str">
        <f t="shared" si="1"/>
        <v>000</v>
      </c>
      <c r="J47" s="9" t="str">
        <f t="shared" ref="J47:J66" si="13">IF(I47="000","",MID($K47,12,60))</f>
        <v/>
      </c>
      <c r="K47" s="13" t="s">
        <v>186</v>
      </c>
      <c r="L47" s="10" t="str">
        <f t="shared" si="5"/>
        <v>11.9.1.000</v>
      </c>
      <c r="M47" s="11" t="s">
        <v>185</v>
      </c>
    </row>
    <row r="48" spans="1:13" ht="15.6">
      <c r="A48" s="5" t="str">
        <f t="shared" si="3"/>
        <v>11.9.1.001</v>
      </c>
      <c r="B48" s="6" t="s">
        <v>187</v>
      </c>
      <c r="C48" s="8" t="str">
        <f t="shared" si="4"/>
        <v>11</v>
      </c>
      <c r="D48" s="9" t="s">
        <v>94</v>
      </c>
      <c r="E48" s="8" t="str">
        <f t="shared" si="6"/>
        <v>9</v>
      </c>
      <c r="F48" s="9" t="str">
        <f t="shared" si="8"/>
        <v xml:space="preserve">COPARTICIPACION FEDERAL DE IMPUESTOS Y OTROS FONDOS </v>
      </c>
      <c r="G48" s="8" t="str">
        <f t="shared" si="7"/>
        <v>1</v>
      </c>
      <c r="H48" s="9" t="str">
        <f t="shared" si="9"/>
        <v>Régimen de Coparticipación Federal</v>
      </c>
      <c r="I48" s="9" t="str">
        <f t="shared" si="1"/>
        <v>001</v>
      </c>
      <c r="J48" s="9" t="str">
        <f t="shared" si="13"/>
        <v xml:space="preserve">Ley Nº 23.548 – Distribución Secundaria </v>
      </c>
      <c r="K48" s="12" t="s">
        <v>188</v>
      </c>
      <c r="L48" s="10" t="str">
        <f t="shared" si="5"/>
        <v>11.9.1.001</v>
      </c>
      <c r="M48" s="11" t="s">
        <v>187</v>
      </c>
    </row>
    <row r="49" spans="1:13" ht="15.6">
      <c r="A49" s="5" t="str">
        <f t="shared" si="3"/>
        <v>11.9.1.002</v>
      </c>
      <c r="B49" s="6" t="s">
        <v>189</v>
      </c>
      <c r="C49" s="8" t="str">
        <f t="shared" si="4"/>
        <v>11</v>
      </c>
      <c r="D49" s="9" t="s">
        <v>94</v>
      </c>
      <c r="E49" s="8" t="str">
        <f t="shared" si="6"/>
        <v>9</v>
      </c>
      <c r="F49" s="9" t="str">
        <f t="shared" si="8"/>
        <v xml:space="preserve">COPARTICIPACION FEDERAL DE IMPUESTOS Y OTROS FONDOS </v>
      </c>
      <c r="G49" s="8" t="str">
        <f t="shared" si="7"/>
        <v>1</v>
      </c>
      <c r="H49" s="9" t="str">
        <f t="shared" si="9"/>
        <v>Régimen de Coparticipación Federal</v>
      </c>
      <c r="I49" s="9" t="str">
        <f t="shared" si="1"/>
        <v>002</v>
      </c>
      <c r="J49" s="9" t="str">
        <f t="shared" si="13"/>
        <v>Régimen de Coparticipación Vial</v>
      </c>
      <c r="K49" s="12" t="s">
        <v>190</v>
      </c>
      <c r="L49" s="10" t="str">
        <f t="shared" si="5"/>
        <v>11.9.1.002</v>
      </c>
      <c r="M49" s="11" t="s">
        <v>189</v>
      </c>
    </row>
    <row r="50" spans="1:13" ht="15.6">
      <c r="A50" s="5" t="str">
        <f t="shared" si="3"/>
        <v>11.9.1.003</v>
      </c>
      <c r="B50" s="6" t="s">
        <v>191</v>
      </c>
      <c r="C50" s="8" t="str">
        <f t="shared" si="4"/>
        <v>11</v>
      </c>
      <c r="D50" s="9" t="s">
        <v>94</v>
      </c>
      <c r="E50" s="8" t="str">
        <f t="shared" si="6"/>
        <v>9</v>
      </c>
      <c r="F50" s="9" t="str">
        <f t="shared" si="8"/>
        <v xml:space="preserve">COPARTICIPACION FEDERAL DE IMPUESTOS Y OTROS FONDOS </v>
      </c>
      <c r="G50" s="8" t="str">
        <f t="shared" si="7"/>
        <v>1</v>
      </c>
      <c r="H50" s="9" t="str">
        <f t="shared" si="9"/>
        <v>Régimen de Coparticipación Federal</v>
      </c>
      <c r="I50" s="9" t="str">
        <f t="shared" si="1"/>
        <v>003</v>
      </c>
      <c r="J50" s="9" t="str">
        <f t="shared" si="13"/>
        <v xml:space="preserve">Impuesto a los Bienes Personales - Ley 24699 Art. 4 </v>
      </c>
      <c r="K50" s="12" t="s">
        <v>192</v>
      </c>
      <c r="L50" s="10" t="str">
        <f t="shared" si="5"/>
        <v>11.9.1.003</v>
      </c>
      <c r="M50" s="11" t="s">
        <v>191</v>
      </c>
    </row>
    <row r="51" spans="1:13" ht="15.6">
      <c r="A51" s="5" t="str">
        <f t="shared" si="3"/>
        <v>11.9.1.004</v>
      </c>
      <c r="B51" s="6" t="s">
        <v>193</v>
      </c>
      <c r="C51" s="8" t="str">
        <f t="shared" si="4"/>
        <v>11</v>
      </c>
      <c r="D51" s="9" t="s">
        <v>94</v>
      </c>
      <c r="E51" s="8" t="str">
        <f t="shared" si="6"/>
        <v>9</v>
      </c>
      <c r="F51" s="9" t="str">
        <f t="shared" si="8"/>
        <v xml:space="preserve">COPARTICIPACION FEDERAL DE IMPUESTOS Y OTROS FONDOS </v>
      </c>
      <c r="G51" s="8" t="str">
        <f t="shared" si="7"/>
        <v>1</v>
      </c>
      <c r="H51" s="9" t="str">
        <f t="shared" si="9"/>
        <v>Régimen de Coparticipación Federal</v>
      </c>
      <c r="I51" s="9" t="str">
        <f t="shared" si="1"/>
        <v>004</v>
      </c>
      <c r="J51" s="9" t="str">
        <f t="shared" si="13"/>
        <v>Ley 24977 - Régimen Simplificado Pequeños Contribuyentes</v>
      </c>
      <c r="K51" s="12" t="s">
        <v>194</v>
      </c>
      <c r="L51" s="10" t="str">
        <f t="shared" si="5"/>
        <v>11.9.1.004</v>
      </c>
      <c r="M51" s="11" t="s">
        <v>193</v>
      </c>
    </row>
    <row r="52" spans="1:13" ht="15.6">
      <c r="A52" s="5" t="str">
        <f t="shared" si="3"/>
        <v>11.9.2.000</v>
      </c>
      <c r="B52" s="6" t="s">
        <v>195</v>
      </c>
      <c r="C52" s="8" t="str">
        <f t="shared" si="4"/>
        <v>11</v>
      </c>
      <c r="D52" s="9" t="s">
        <v>94</v>
      </c>
      <c r="E52" s="8" t="str">
        <f t="shared" si="6"/>
        <v>9</v>
      </c>
      <c r="F52" s="9" t="str">
        <f t="shared" si="8"/>
        <v xml:space="preserve">COPARTICIPACION FEDERAL DE IMPUESTOS Y OTROS FONDOS </v>
      </c>
      <c r="G52" s="8" t="str">
        <f t="shared" si="7"/>
        <v>2</v>
      </c>
      <c r="H52" s="9" t="str">
        <f t="shared" si="9"/>
        <v>Regímenes Especiales Afectados a Programas</v>
      </c>
      <c r="I52" s="9" t="str">
        <f t="shared" si="1"/>
        <v>000</v>
      </c>
      <c r="J52" s="9" t="str">
        <f t="shared" si="13"/>
        <v/>
      </c>
      <c r="K52" s="13" t="s">
        <v>196</v>
      </c>
      <c r="L52" s="10" t="str">
        <f t="shared" si="5"/>
        <v>11.9.2.000</v>
      </c>
      <c r="M52" s="11" t="s">
        <v>195</v>
      </c>
    </row>
    <row r="53" spans="1:13" ht="15.6">
      <c r="A53" s="5" t="str">
        <f t="shared" si="3"/>
        <v>11.9.2.001</v>
      </c>
      <c r="B53" s="6" t="s">
        <v>197</v>
      </c>
      <c r="C53" s="8" t="str">
        <f t="shared" si="4"/>
        <v>11</v>
      </c>
      <c r="D53" s="9" t="s">
        <v>94</v>
      </c>
      <c r="E53" s="8" t="str">
        <f t="shared" si="6"/>
        <v>9</v>
      </c>
      <c r="F53" s="9" t="str">
        <f t="shared" si="8"/>
        <v xml:space="preserve">COPARTICIPACION FEDERAL DE IMPUESTOS Y OTROS FONDOS </v>
      </c>
      <c r="G53" s="8" t="str">
        <f t="shared" si="7"/>
        <v>2</v>
      </c>
      <c r="H53" s="9" t="str">
        <f t="shared" si="9"/>
        <v>Regímenes Especiales Afectados a Programas</v>
      </c>
      <c r="I53" s="9" t="str">
        <f t="shared" si="1"/>
        <v>001</v>
      </c>
      <c r="J53" s="9" t="str">
        <f t="shared" si="13"/>
        <v>Ley 26075 - Financiamiento Educativo</v>
      </c>
      <c r="K53" s="12" t="s">
        <v>198</v>
      </c>
      <c r="L53" s="10" t="str">
        <f t="shared" si="5"/>
        <v>11.9.2.001</v>
      </c>
      <c r="M53" s="11" t="s">
        <v>197</v>
      </c>
    </row>
    <row r="54" spans="1:13" ht="15.6">
      <c r="A54" s="5" t="str">
        <f t="shared" si="3"/>
        <v>11.9.2.002</v>
      </c>
      <c r="B54" s="6" t="s">
        <v>199</v>
      </c>
      <c r="C54" s="8" t="str">
        <f t="shared" si="4"/>
        <v>11</v>
      </c>
      <c r="D54" s="9" t="s">
        <v>94</v>
      </c>
      <c r="E54" s="8" t="str">
        <f t="shared" si="6"/>
        <v>9</v>
      </c>
      <c r="F54" s="9" t="str">
        <f t="shared" si="8"/>
        <v xml:space="preserve">COPARTICIPACION FEDERAL DE IMPUESTOS Y OTROS FONDOS </v>
      </c>
      <c r="G54" s="8" t="str">
        <f t="shared" si="7"/>
        <v>2</v>
      </c>
      <c r="H54" s="9" t="str">
        <f t="shared" si="9"/>
        <v>Regímenes Especiales Afectados a Programas</v>
      </c>
      <c r="I54" s="9" t="str">
        <f t="shared" si="1"/>
        <v>002</v>
      </c>
      <c r="J54" s="9" t="str">
        <f t="shared" si="13"/>
        <v>Ley 24049 - Transferencia Servicios Educativos</v>
      </c>
      <c r="K54" s="12" t="s">
        <v>200</v>
      </c>
      <c r="L54" s="10" t="str">
        <f t="shared" si="5"/>
        <v>11.9.2.002</v>
      </c>
      <c r="M54" s="11" t="s">
        <v>199</v>
      </c>
    </row>
    <row r="55" spans="1:13" ht="15.6">
      <c r="A55" s="5" t="str">
        <f t="shared" si="3"/>
        <v>11.9.2.003</v>
      </c>
      <c r="B55" s="6" t="s">
        <v>201</v>
      </c>
      <c r="C55" s="8" t="str">
        <f t="shared" si="4"/>
        <v>11</v>
      </c>
      <c r="D55" s="9" t="s">
        <v>94</v>
      </c>
      <c r="E55" s="8" t="str">
        <f t="shared" si="6"/>
        <v>9</v>
      </c>
      <c r="F55" s="9" t="str">
        <f t="shared" si="8"/>
        <v xml:space="preserve">COPARTICIPACION FEDERAL DE IMPUESTOS Y OTROS FONDOS </v>
      </c>
      <c r="G55" s="8" t="str">
        <f t="shared" si="7"/>
        <v>2</v>
      </c>
      <c r="H55" s="9" t="str">
        <f t="shared" si="9"/>
        <v>Regímenes Especiales Afectados a Programas</v>
      </c>
      <c r="I55" s="9" t="str">
        <f t="shared" si="1"/>
        <v>003</v>
      </c>
      <c r="J55" s="9" t="str">
        <f t="shared" si="13"/>
        <v>Ley 24049 - Po.So.Co. -Pro.So.Nu.</v>
      </c>
      <c r="K55" s="12" t="s">
        <v>202</v>
      </c>
      <c r="L55" s="10" t="str">
        <f t="shared" si="5"/>
        <v>11.9.2.003</v>
      </c>
      <c r="M55" s="11" t="s">
        <v>201</v>
      </c>
    </row>
    <row r="56" spans="1:13" ht="15.6">
      <c r="A56" s="5" t="str">
        <f t="shared" si="3"/>
        <v>11.9.2.004</v>
      </c>
      <c r="B56" s="6" t="s">
        <v>203</v>
      </c>
      <c r="C56" s="8" t="str">
        <f t="shared" si="4"/>
        <v>11</v>
      </c>
      <c r="D56" s="9" t="s">
        <v>94</v>
      </c>
      <c r="E56" s="8" t="str">
        <f t="shared" si="6"/>
        <v>9</v>
      </c>
      <c r="F56" s="9" t="str">
        <f t="shared" si="8"/>
        <v xml:space="preserve">COPARTICIPACION FEDERAL DE IMPUESTOS Y OTROS FONDOS </v>
      </c>
      <c r="G56" s="8" t="str">
        <f t="shared" si="7"/>
        <v>2</v>
      </c>
      <c r="H56" s="9" t="str">
        <f t="shared" si="9"/>
        <v>Regímenes Especiales Afectados a Programas</v>
      </c>
      <c r="I56" s="9" t="str">
        <f t="shared" si="1"/>
        <v>004</v>
      </c>
      <c r="J56" s="9" t="str">
        <f t="shared" si="13"/>
        <v>Impuesto a los Bienes Personales - Ley 23966 - Art. 30</v>
      </c>
      <c r="K56" s="12" t="s">
        <v>204</v>
      </c>
      <c r="L56" s="10" t="str">
        <f t="shared" si="5"/>
        <v>11.9.2.004</v>
      </c>
      <c r="M56" s="11" t="s">
        <v>203</v>
      </c>
    </row>
    <row r="57" spans="1:13" ht="15.6">
      <c r="A57" s="5" t="str">
        <f t="shared" si="3"/>
        <v>11.9.2.005</v>
      </c>
      <c r="B57" s="6" t="s">
        <v>205</v>
      </c>
      <c r="C57" s="8" t="str">
        <f t="shared" si="4"/>
        <v>11</v>
      </c>
      <c r="D57" s="9" t="s">
        <v>94</v>
      </c>
      <c r="E57" s="8" t="str">
        <f t="shared" si="6"/>
        <v>9</v>
      </c>
      <c r="F57" s="9" t="str">
        <f t="shared" si="8"/>
        <v xml:space="preserve">COPARTICIPACION FEDERAL DE IMPUESTOS Y OTROS FONDOS </v>
      </c>
      <c r="G57" s="8" t="str">
        <f t="shared" si="7"/>
        <v>2</v>
      </c>
      <c r="H57" s="9" t="str">
        <f t="shared" si="9"/>
        <v>Regímenes Especiales Afectados a Programas</v>
      </c>
      <c r="I57" s="9" t="str">
        <f t="shared" si="1"/>
        <v>005</v>
      </c>
      <c r="J57" s="9" t="str">
        <f t="shared" si="13"/>
        <v xml:space="preserve">Ley 23906 - Fondo Educativo </v>
      </c>
      <c r="K57" s="12" t="s">
        <v>206</v>
      </c>
      <c r="L57" s="10" t="str">
        <f t="shared" si="5"/>
        <v>11.9.2.005</v>
      </c>
      <c r="M57" s="11" t="s">
        <v>205</v>
      </c>
    </row>
    <row r="58" spans="1:13" ht="15.6">
      <c r="A58" s="5" t="str">
        <f t="shared" si="3"/>
        <v>11.9.2.006</v>
      </c>
      <c r="B58" s="6" t="s">
        <v>207</v>
      </c>
      <c r="C58" s="8" t="str">
        <f t="shared" si="4"/>
        <v>11</v>
      </c>
      <c r="D58" s="9" t="s">
        <v>94</v>
      </c>
      <c r="E58" s="8" t="str">
        <f t="shared" si="6"/>
        <v>9</v>
      </c>
      <c r="F58" s="9" t="str">
        <f t="shared" si="8"/>
        <v xml:space="preserve">COPARTICIPACION FEDERAL DE IMPUESTOS Y OTROS FONDOS </v>
      </c>
      <c r="G58" s="8" t="str">
        <f t="shared" si="7"/>
        <v>2</v>
      </c>
      <c r="H58" s="9" t="str">
        <f t="shared" si="9"/>
        <v>Regímenes Especiales Afectados a Programas</v>
      </c>
      <c r="I58" s="9" t="str">
        <f t="shared" si="1"/>
        <v>006</v>
      </c>
      <c r="J58" s="9" t="str">
        <f t="shared" si="13"/>
        <v>IVA - Ley 23966 Art 5º Pto.2</v>
      </c>
      <c r="K58" s="12" t="s">
        <v>208</v>
      </c>
      <c r="L58" s="10" t="str">
        <f t="shared" si="5"/>
        <v>11.9.2.006</v>
      </c>
      <c r="M58" s="11" t="s">
        <v>207</v>
      </c>
    </row>
    <row r="59" spans="1:13" ht="15.6">
      <c r="A59" s="5" t="str">
        <f t="shared" si="3"/>
        <v>11.9.2.007</v>
      </c>
      <c r="B59" s="6" t="s">
        <v>209</v>
      </c>
      <c r="C59" s="8" t="str">
        <f t="shared" si="4"/>
        <v>11</v>
      </c>
      <c r="D59" s="9" t="s">
        <v>94</v>
      </c>
      <c r="E59" s="8" t="str">
        <f t="shared" si="6"/>
        <v>9</v>
      </c>
      <c r="F59" s="9" t="str">
        <f t="shared" si="8"/>
        <v xml:space="preserve">COPARTICIPACION FEDERAL DE IMPUESTOS Y OTROS FONDOS </v>
      </c>
      <c r="G59" s="8" t="str">
        <f t="shared" si="7"/>
        <v>2</v>
      </c>
      <c r="H59" s="9" t="str">
        <f t="shared" si="9"/>
        <v>Regímenes Especiales Afectados a Programas</v>
      </c>
      <c r="I59" s="9" t="str">
        <f t="shared" si="1"/>
        <v>007</v>
      </c>
      <c r="J59" s="9" t="str">
        <f t="shared" si="13"/>
        <v>Fondo Compensador Desequilibrios Fiscales Ley 24130</v>
      </c>
      <c r="K59" s="12" t="s">
        <v>210</v>
      </c>
      <c r="L59" s="10" t="str">
        <f t="shared" si="5"/>
        <v>11.9.2.007</v>
      </c>
      <c r="M59" s="11" t="s">
        <v>209</v>
      </c>
    </row>
    <row r="60" spans="1:13" ht="15.6">
      <c r="A60" s="5" t="str">
        <f t="shared" si="3"/>
        <v>11.9.2.008</v>
      </c>
      <c r="B60" s="6" t="s">
        <v>211</v>
      </c>
      <c r="C60" s="8" t="str">
        <f t="shared" si="4"/>
        <v>11</v>
      </c>
      <c r="D60" s="9" t="s">
        <v>94</v>
      </c>
      <c r="E60" s="8" t="str">
        <f t="shared" si="6"/>
        <v>9</v>
      </c>
      <c r="F60" s="9" t="str">
        <f t="shared" si="8"/>
        <v xml:space="preserve">COPARTICIPACION FEDERAL DE IMPUESTOS Y OTROS FONDOS </v>
      </c>
      <c r="G60" s="8" t="str">
        <f t="shared" si="7"/>
        <v>2</v>
      </c>
      <c r="H60" s="9" t="str">
        <f t="shared" si="9"/>
        <v>Regímenes Especiales Afectados a Programas</v>
      </c>
      <c r="I60" s="9" t="str">
        <f t="shared" si="1"/>
        <v>008</v>
      </c>
      <c r="J60" s="9" t="str">
        <f t="shared" si="13"/>
        <v>Fondo Educación y Promoción Cooperativa - Ley 23427</v>
      </c>
      <c r="K60" s="12" t="s">
        <v>212</v>
      </c>
      <c r="L60" s="10" t="str">
        <f t="shared" si="5"/>
        <v>11.9.2.008</v>
      </c>
      <c r="M60" s="11" t="s">
        <v>211</v>
      </c>
    </row>
    <row r="61" spans="1:13" ht="15.6">
      <c r="A61" s="5" t="str">
        <f t="shared" si="3"/>
        <v>11.9.3.000</v>
      </c>
      <c r="B61" s="6" t="s">
        <v>213</v>
      </c>
      <c r="C61" s="8" t="str">
        <f t="shared" si="4"/>
        <v>11</v>
      </c>
      <c r="D61" s="9" t="s">
        <v>94</v>
      </c>
      <c r="E61" s="8" t="str">
        <f t="shared" si="6"/>
        <v>9</v>
      </c>
      <c r="F61" s="9" t="str">
        <f t="shared" si="8"/>
        <v xml:space="preserve">COPARTICIPACION FEDERAL DE IMPUESTOS Y OTROS FONDOS </v>
      </c>
      <c r="G61" s="8" t="str">
        <f t="shared" si="7"/>
        <v>3</v>
      </c>
      <c r="H61" s="9" t="str">
        <f t="shared" si="9"/>
        <v>Regímenes de Leyes Especiales Afectados a Obras Públicas</v>
      </c>
      <c r="I61" s="9" t="str">
        <f t="shared" si="1"/>
        <v>000</v>
      </c>
      <c r="J61" s="9" t="str">
        <f t="shared" si="13"/>
        <v/>
      </c>
      <c r="K61" s="13" t="s">
        <v>214</v>
      </c>
      <c r="L61" s="10" t="str">
        <f t="shared" si="5"/>
        <v>11.9.3.000</v>
      </c>
      <c r="M61" s="11" t="s">
        <v>213</v>
      </c>
    </row>
    <row r="62" spans="1:13" ht="15.6">
      <c r="A62" s="5" t="str">
        <f t="shared" si="3"/>
        <v>11.9.3.001</v>
      </c>
      <c r="B62" s="6" t="s">
        <v>215</v>
      </c>
      <c r="C62" s="8" t="str">
        <f t="shared" si="4"/>
        <v>11</v>
      </c>
      <c r="D62" s="9" t="s">
        <v>94</v>
      </c>
      <c r="E62" s="8" t="str">
        <f t="shared" si="6"/>
        <v>9</v>
      </c>
      <c r="F62" s="9" t="str">
        <f t="shared" si="8"/>
        <v xml:space="preserve">COPARTICIPACION FEDERAL DE IMPUESTOS Y OTROS FONDOS </v>
      </c>
      <c r="G62" s="8" t="str">
        <f t="shared" si="7"/>
        <v>3</v>
      </c>
      <c r="H62" s="9" t="str">
        <f t="shared" si="9"/>
        <v>Regímenes de Leyes Especiales Afectados a Obras Públicas</v>
      </c>
      <c r="I62" s="9" t="str">
        <f t="shared" si="1"/>
        <v>001</v>
      </c>
      <c r="J62" s="9" t="str">
        <f t="shared" si="13"/>
        <v xml:space="preserve">Obras de Infraestructura - Impuestos a los combustibles Ley </v>
      </c>
      <c r="K62" s="12" t="s">
        <v>216</v>
      </c>
      <c r="L62" s="10" t="str">
        <f t="shared" si="5"/>
        <v>11.9.3.001</v>
      </c>
      <c r="M62" s="11" t="s">
        <v>215</v>
      </c>
    </row>
    <row r="63" spans="1:13" ht="15.6">
      <c r="A63" s="5" t="str">
        <f t="shared" si="3"/>
        <v>11.9.3.002</v>
      </c>
      <c r="B63" s="6" t="s">
        <v>217</v>
      </c>
      <c r="C63" s="8" t="str">
        <f t="shared" si="4"/>
        <v>11</v>
      </c>
      <c r="D63" s="9" t="s">
        <v>94</v>
      </c>
      <c r="E63" s="8" t="str">
        <f t="shared" si="6"/>
        <v>9</v>
      </c>
      <c r="F63" s="9" t="str">
        <f t="shared" si="8"/>
        <v xml:space="preserve">COPARTICIPACION FEDERAL DE IMPUESTOS Y OTROS FONDOS </v>
      </c>
      <c r="G63" s="8" t="str">
        <f t="shared" si="7"/>
        <v>3</v>
      </c>
      <c r="H63" s="9" t="str">
        <f t="shared" si="9"/>
        <v>Regímenes de Leyes Especiales Afectados a Obras Públicas</v>
      </c>
      <c r="I63" s="9" t="str">
        <f t="shared" si="1"/>
        <v>002</v>
      </c>
      <c r="J63" s="9" t="str">
        <f t="shared" si="13"/>
        <v>Coparticipación Vial - Impuestos a los combustibles Ley 2396</v>
      </c>
      <c r="K63" s="12" t="s">
        <v>218</v>
      </c>
      <c r="L63" s="10" t="str">
        <f t="shared" si="5"/>
        <v>11.9.3.002</v>
      </c>
      <c r="M63" s="11" t="s">
        <v>217</v>
      </c>
    </row>
    <row r="64" spans="1:13" ht="15.6">
      <c r="A64" s="5" t="str">
        <f t="shared" si="3"/>
        <v>11.9.3.003</v>
      </c>
      <c r="B64" s="6" t="s">
        <v>219</v>
      </c>
      <c r="C64" s="8" t="str">
        <f t="shared" si="4"/>
        <v>11</v>
      </c>
      <c r="D64" s="9" t="s">
        <v>94</v>
      </c>
      <c r="E64" s="8" t="str">
        <f t="shared" si="6"/>
        <v>9</v>
      </c>
      <c r="F64" s="9" t="str">
        <f t="shared" si="8"/>
        <v xml:space="preserve">COPARTICIPACION FEDERAL DE IMPUESTOS Y OTROS FONDOS </v>
      </c>
      <c r="G64" s="8" t="str">
        <f t="shared" si="7"/>
        <v>3</v>
      </c>
      <c r="H64" s="9" t="str">
        <f t="shared" si="9"/>
        <v>Regímenes de Leyes Especiales Afectados a Obras Públicas</v>
      </c>
      <c r="I64" s="9" t="str">
        <f t="shared" si="1"/>
        <v>003</v>
      </c>
      <c r="J64" s="9" t="str">
        <f t="shared" si="13"/>
        <v xml:space="preserve">FO.NA.VI. - Impuestos a los combustibles Ley 23966 </v>
      </c>
      <c r="K64" s="12" t="s">
        <v>220</v>
      </c>
      <c r="L64" s="10" t="str">
        <f t="shared" si="5"/>
        <v>11.9.3.003</v>
      </c>
      <c r="M64" s="11" t="s">
        <v>219</v>
      </c>
    </row>
    <row r="65" spans="1:15" ht="15.6">
      <c r="A65" s="5" t="str">
        <f t="shared" si="3"/>
        <v>11.9.3.004</v>
      </c>
      <c r="B65" s="6" t="s">
        <v>221</v>
      </c>
      <c r="C65" s="8" t="str">
        <f t="shared" si="4"/>
        <v>11</v>
      </c>
      <c r="D65" s="9" t="s">
        <v>94</v>
      </c>
      <c r="E65" s="8" t="str">
        <f t="shared" si="6"/>
        <v>9</v>
      </c>
      <c r="F65" s="9" t="str">
        <f t="shared" si="8"/>
        <v xml:space="preserve">COPARTICIPACION FEDERAL DE IMPUESTOS Y OTROS FONDOS </v>
      </c>
      <c r="G65" s="8" t="str">
        <f t="shared" si="7"/>
        <v>3</v>
      </c>
      <c r="H65" s="9" t="str">
        <f t="shared" si="9"/>
        <v>Regímenes de Leyes Especiales Afectados a Obras Públicas</v>
      </c>
      <c r="I65" s="9" t="str">
        <f t="shared" si="1"/>
        <v>004</v>
      </c>
      <c r="J65" s="9" t="str">
        <f t="shared" si="13"/>
        <v>F.E.D.E.I. - Impuestos a los combustibles Ley 23966 Art. 20</v>
      </c>
      <c r="K65" s="12" t="s">
        <v>222</v>
      </c>
      <c r="L65" s="10" t="str">
        <f t="shared" si="5"/>
        <v>11.9.3.004</v>
      </c>
      <c r="M65" s="11" t="s">
        <v>221</v>
      </c>
    </row>
    <row r="66" spans="1:15" ht="15.6">
      <c r="A66" s="5" t="str">
        <f t="shared" si="3"/>
        <v>11.9.9.000</v>
      </c>
      <c r="B66" s="6" t="s">
        <v>223</v>
      </c>
      <c r="C66" s="8" t="str">
        <f t="shared" si="4"/>
        <v>11</v>
      </c>
      <c r="D66" s="9" t="s">
        <v>94</v>
      </c>
      <c r="E66" s="8" t="str">
        <f t="shared" si="6"/>
        <v>9</v>
      </c>
      <c r="F66" s="9" t="str">
        <f t="shared" si="8"/>
        <v xml:space="preserve">COPARTICIPACION FEDERAL DE IMPUESTOS Y OTROS FONDOS </v>
      </c>
      <c r="G66" s="8" t="str">
        <f t="shared" si="7"/>
        <v>9</v>
      </c>
      <c r="H66" s="9" t="str">
        <f t="shared" si="9"/>
        <v>Otros Financiamientos especiales de Jurisdicción Nacional</v>
      </c>
      <c r="I66" s="9" t="str">
        <f t="shared" ref="I66:I134" si="14">+MID($K66,8,3)</f>
        <v>000</v>
      </c>
      <c r="J66" s="9" t="str">
        <f t="shared" si="13"/>
        <v/>
      </c>
      <c r="K66" s="12" t="s">
        <v>224</v>
      </c>
      <c r="L66" s="10" t="str">
        <f t="shared" si="5"/>
        <v>11.9.9.000</v>
      </c>
      <c r="M66" s="11" t="s">
        <v>223</v>
      </c>
    </row>
    <row r="67" spans="1:15" ht="15.6">
      <c r="A67" s="5" t="str">
        <f t="shared" ref="A67:A135" si="15">+CONCATENATE(C67,".",E67,".",G67,".",I67)</f>
        <v>12.0.0.000</v>
      </c>
      <c r="B67" s="6" t="s">
        <v>225</v>
      </c>
      <c r="C67" s="7" t="str">
        <f t="shared" ref="C67:C131" si="16">+LEFT(K67,2)</f>
        <v>12</v>
      </c>
      <c r="D67" s="7" t="s">
        <v>225</v>
      </c>
      <c r="E67" s="8" t="str">
        <f t="shared" si="6"/>
        <v>0</v>
      </c>
      <c r="F67" s="9" t="str">
        <f t="shared" si="8"/>
        <v/>
      </c>
      <c r="G67" s="8" t="str">
        <f t="shared" si="7"/>
        <v>0</v>
      </c>
      <c r="H67" s="9" t="str">
        <f t="shared" si="9"/>
        <v/>
      </c>
      <c r="I67" s="9" t="str">
        <f t="shared" si="14"/>
        <v>000</v>
      </c>
      <c r="J67" s="9"/>
      <c r="K67" s="10" t="s">
        <v>226</v>
      </c>
      <c r="L67" s="10" t="str">
        <f t="shared" ref="L67:L135" si="17">+CONCATENATE(C67,".",E67,".",G67,".",I67)</f>
        <v>12.0.0.000</v>
      </c>
      <c r="M67" s="11" t="s">
        <v>225</v>
      </c>
    </row>
    <row r="68" spans="1:15" ht="15.6">
      <c r="A68" s="5" t="str">
        <f t="shared" si="15"/>
        <v>12.1.0.000</v>
      </c>
      <c r="B68" s="6" t="s">
        <v>227</v>
      </c>
      <c r="C68" s="8" t="str">
        <f t="shared" si="16"/>
        <v>12</v>
      </c>
      <c r="D68" s="9" t="s">
        <v>225</v>
      </c>
      <c r="E68" s="8" t="str">
        <f t="shared" ref="E68:E136" si="18">+MID(K68,4,1)</f>
        <v>1</v>
      </c>
      <c r="F68" s="9" t="str">
        <f t="shared" si="8"/>
        <v>TASAS</v>
      </c>
      <c r="G68" s="8" t="str">
        <f t="shared" ref="G68:G136" si="19">+MID(K68,6,1)</f>
        <v>0</v>
      </c>
      <c r="H68" s="9" t="str">
        <f t="shared" si="9"/>
        <v/>
      </c>
      <c r="I68" s="9" t="str">
        <f t="shared" si="14"/>
        <v>000</v>
      </c>
      <c r="J68" s="9"/>
      <c r="K68" s="10" t="s">
        <v>228</v>
      </c>
      <c r="L68" s="10" t="str">
        <f t="shared" si="17"/>
        <v>12.1.0.000</v>
      </c>
      <c r="M68" s="11" t="s">
        <v>227</v>
      </c>
      <c r="O68" s="20"/>
    </row>
    <row r="69" spans="1:15" ht="15.6">
      <c r="A69" s="5" t="str">
        <f t="shared" si="15"/>
        <v>12.1.1.000</v>
      </c>
      <c r="B69" s="6" t="s">
        <v>229</v>
      </c>
      <c r="C69" s="8" t="str">
        <f t="shared" si="16"/>
        <v>12</v>
      </c>
      <c r="D69" s="9" t="s">
        <v>225</v>
      </c>
      <c r="E69" s="8" t="str">
        <f t="shared" si="18"/>
        <v>1</v>
      </c>
      <c r="F69" s="9" t="str">
        <f>IF(E69="0","",IF(E69=E68,F68,MID($K69,12,60)))</f>
        <v>TASAS</v>
      </c>
      <c r="G69" s="8" t="str">
        <f t="shared" si="19"/>
        <v>1</v>
      </c>
      <c r="H69" s="9" t="str">
        <f t="shared" si="9"/>
        <v>Administrativa</v>
      </c>
      <c r="I69" s="9" t="str">
        <f t="shared" si="14"/>
        <v>000</v>
      </c>
      <c r="J69" s="9" t="str">
        <f t="shared" ref="J69:J100" si="20">IF(I69="000","",MID($K69,12,60))</f>
        <v/>
      </c>
      <c r="K69" s="12" t="s">
        <v>230</v>
      </c>
      <c r="L69" s="10" t="str">
        <f t="shared" si="17"/>
        <v>12.1.1.000</v>
      </c>
      <c r="M69" s="11" t="s">
        <v>229</v>
      </c>
      <c r="O69" s="21"/>
    </row>
    <row r="70" spans="1:15" ht="15.6">
      <c r="A70" s="5" t="str">
        <f t="shared" si="15"/>
        <v>12.1.1.001</v>
      </c>
      <c r="B70" s="6" t="s">
        <v>231</v>
      </c>
      <c r="C70" s="8" t="str">
        <f t="shared" si="16"/>
        <v>12</v>
      </c>
      <c r="D70" s="9" t="s">
        <v>225</v>
      </c>
      <c r="E70" s="8" t="str">
        <f t="shared" si="18"/>
        <v>1</v>
      </c>
      <c r="F70" s="9" t="str">
        <f t="shared" ref="F70:F133" si="21">IF(E70="0","",IF(E70=E69,F69,MID($K70,12,60)))</f>
        <v>TASAS</v>
      </c>
      <c r="G70" s="8" t="str">
        <f t="shared" si="19"/>
        <v>1</v>
      </c>
      <c r="H70" s="9" t="str">
        <f t="shared" si="9"/>
        <v>Administrativa</v>
      </c>
      <c r="I70" s="9" t="str">
        <f t="shared" si="14"/>
        <v>001</v>
      </c>
      <c r="J70" s="9" t="str">
        <f t="shared" si="20"/>
        <v>Tasa IESC</v>
      </c>
      <c r="K70" s="12" t="s">
        <v>232</v>
      </c>
      <c r="L70" s="10" t="str">
        <f t="shared" si="17"/>
        <v>12.1.1.001</v>
      </c>
      <c r="M70" s="11" t="s">
        <v>231</v>
      </c>
      <c r="O70" s="22"/>
    </row>
    <row r="71" spans="1:15" ht="15.6">
      <c r="A71" s="5" t="str">
        <f t="shared" si="15"/>
        <v>12.1.1.002</v>
      </c>
      <c r="B71" s="6" t="s">
        <v>233</v>
      </c>
      <c r="C71" s="8" t="str">
        <f t="shared" si="16"/>
        <v>12</v>
      </c>
      <c r="D71" s="9" t="s">
        <v>225</v>
      </c>
      <c r="E71" s="8" t="str">
        <f t="shared" si="18"/>
        <v>1</v>
      </c>
      <c r="F71" s="9" t="str">
        <f t="shared" si="21"/>
        <v>TASAS</v>
      </c>
      <c r="G71" s="8" t="str">
        <f t="shared" si="19"/>
        <v>1</v>
      </c>
      <c r="H71" s="9" t="str">
        <f t="shared" si="9"/>
        <v>Administrativa</v>
      </c>
      <c r="I71" s="9" t="str">
        <f t="shared" si="14"/>
        <v>002</v>
      </c>
      <c r="J71" s="9" t="str">
        <f t="shared" si="20"/>
        <v xml:space="preserve">Minería </v>
      </c>
      <c r="K71" s="12" t="s">
        <v>234</v>
      </c>
      <c r="L71" s="10" t="str">
        <f t="shared" si="17"/>
        <v>12.1.1.002</v>
      </c>
      <c r="M71" s="11" t="s">
        <v>233</v>
      </c>
      <c r="O71" s="22"/>
    </row>
    <row r="72" spans="1:15" ht="15.6">
      <c r="A72" s="5" t="str">
        <f t="shared" si="15"/>
        <v>12.1.1.003</v>
      </c>
      <c r="B72" s="6" t="s">
        <v>235</v>
      </c>
      <c r="C72" s="8" t="str">
        <f t="shared" si="16"/>
        <v>12</v>
      </c>
      <c r="D72" s="9" t="s">
        <v>225</v>
      </c>
      <c r="E72" s="8" t="str">
        <f t="shared" si="18"/>
        <v>1</v>
      </c>
      <c r="F72" s="9" t="str">
        <f t="shared" si="21"/>
        <v>TASAS</v>
      </c>
      <c r="G72" s="8" t="str">
        <f t="shared" si="19"/>
        <v>1</v>
      </c>
      <c r="H72" s="9" t="str">
        <f t="shared" si="9"/>
        <v>Administrativa</v>
      </c>
      <c r="I72" s="9" t="str">
        <f>+MID($K72,8,3)</f>
        <v>003</v>
      </c>
      <c r="J72" s="9" t="str">
        <f t="shared" si="20"/>
        <v>Rentas</v>
      </c>
      <c r="K72" s="12" t="s">
        <v>236</v>
      </c>
      <c r="L72" s="10" t="str">
        <f t="shared" si="17"/>
        <v>12.1.1.003</v>
      </c>
      <c r="M72" s="11" t="s">
        <v>235</v>
      </c>
      <c r="O72" s="22"/>
    </row>
    <row r="73" spans="1:15" ht="15.6">
      <c r="A73" s="5" t="str">
        <f t="shared" si="15"/>
        <v>12.1.2.000</v>
      </c>
      <c r="B73" s="6" t="s">
        <v>237</v>
      </c>
      <c r="C73" s="8" t="str">
        <f t="shared" si="16"/>
        <v>12</v>
      </c>
      <c r="D73" s="9" t="s">
        <v>225</v>
      </c>
      <c r="E73" s="8" t="str">
        <f t="shared" si="18"/>
        <v>1</v>
      </c>
      <c r="F73" s="9" t="str">
        <f t="shared" si="21"/>
        <v>TASAS</v>
      </c>
      <c r="G73" s="8" t="str">
        <f t="shared" si="19"/>
        <v>2</v>
      </c>
      <c r="H73" s="9" t="str">
        <f t="shared" si="9"/>
        <v>Judiciales</v>
      </c>
      <c r="I73" s="9" t="str">
        <f t="shared" si="14"/>
        <v>000</v>
      </c>
      <c r="J73" s="9" t="str">
        <f t="shared" si="20"/>
        <v/>
      </c>
      <c r="K73" s="12" t="s">
        <v>238</v>
      </c>
      <c r="L73" s="10" t="str">
        <f t="shared" si="17"/>
        <v>12.1.2.000</v>
      </c>
      <c r="M73" s="11" t="s">
        <v>237</v>
      </c>
      <c r="O73" s="21"/>
    </row>
    <row r="74" spans="1:15" ht="15.6">
      <c r="A74" s="5" t="str">
        <f t="shared" si="15"/>
        <v>12.1.2.001</v>
      </c>
      <c r="B74" s="6" t="s">
        <v>239</v>
      </c>
      <c r="C74" s="8" t="str">
        <f t="shared" si="16"/>
        <v>12</v>
      </c>
      <c r="D74" s="9" t="s">
        <v>225</v>
      </c>
      <c r="E74" s="8" t="str">
        <f t="shared" si="18"/>
        <v>1</v>
      </c>
      <c r="F74" s="9" t="str">
        <f t="shared" si="21"/>
        <v>TASAS</v>
      </c>
      <c r="G74" s="8" t="str">
        <f t="shared" si="19"/>
        <v>2</v>
      </c>
      <c r="H74" s="9" t="str">
        <f t="shared" si="9"/>
        <v>Judiciales</v>
      </c>
      <c r="I74" s="9" t="str">
        <f t="shared" si="14"/>
        <v>001</v>
      </c>
      <c r="J74" s="9" t="str">
        <f t="shared" si="20"/>
        <v>Fondo del Poder Judicial</v>
      </c>
      <c r="K74" s="12" t="s">
        <v>240</v>
      </c>
      <c r="L74" s="10" t="str">
        <f t="shared" si="17"/>
        <v>12.1.2.001</v>
      </c>
      <c r="M74" s="11" t="s">
        <v>239</v>
      </c>
      <c r="O74" s="22"/>
    </row>
    <row r="75" spans="1:15" ht="15.6">
      <c r="A75" s="5" t="str">
        <f t="shared" si="15"/>
        <v>12.1.3.000</v>
      </c>
      <c r="B75" s="6" t="s">
        <v>241</v>
      </c>
      <c r="C75" s="8" t="str">
        <f t="shared" si="16"/>
        <v>12</v>
      </c>
      <c r="D75" s="9" t="s">
        <v>225</v>
      </c>
      <c r="E75" s="8" t="str">
        <f t="shared" si="18"/>
        <v>1</v>
      </c>
      <c r="F75" s="9" t="str">
        <f t="shared" si="21"/>
        <v>TASAS</v>
      </c>
      <c r="G75" s="8" t="str">
        <f t="shared" si="19"/>
        <v>3</v>
      </c>
      <c r="H75" s="9" t="str">
        <f t="shared" si="9"/>
        <v>Tasa Ambiental</v>
      </c>
      <c r="I75" s="9" t="str">
        <f t="shared" si="14"/>
        <v>000</v>
      </c>
      <c r="J75" s="9" t="str">
        <f t="shared" si="20"/>
        <v/>
      </c>
      <c r="K75" s="12" t="s">
        <v>242</v>
      </c>
      <c r="L75" s="10" t="str">
        <f t="shared" si="17"/>
        <v>12.1.3.000</v>
      </c>
      <c r="M75" s="11" t="s">
        <v>241</v>
      </c>
      <c r="O75" s="21"/>
    </row>
    <row r="76" spans="1:15" ht="15.6">
      <c r="A76" s="5" t="str">
        <f t="shared" si="15"/>
        <v>12.1.4.000</v>
      </c>
      <c r="B76" s="6" t="s">
        <v>243</v>
      </c>
      <c r="C76" s="8" t="str">
        <f t="shared" si="16"/>
        <v>12</v>
      </c>
      <c r="D76" s="9" t="s">
        <v>225</v>
      </c>
      <c r="E76" s="8" t="str">
        <f t="shared" si="18"/>
        <v>1</v>
      </c>
      <c r="F76" s="9" t="str">
        <f t="shared" si="21"/>
        <v>TASAS</v>
      </c>
      <c r="G76" s="8">
        <v>4</v>
      </c>
      <c r="H76" s="9" t="str">
        <f t="shared" si="9"/>
        <v>Ley 1476 Pesca</v>
      </c>
      <c r="I76" s="9" t="str">
        <f t="shared" si="14"/>
        <v>000</v>
      </c>
      <c r="J76" s="9" t="str">
        <f t="shared" si="20"/>
        <v/>
      </c>
      <c r="K76" s="23" t="s">
        <v>244</v>
      </c>
      <c r="L76" s="10" t="str">
        <f t="shared" si="17"/>
        <v>12.1.4.000</v>
      </c>
      <c r="M76" s="11" t="s">
        <v>243</v>
      </c>
      <c r="O76" s="21"/>
    </row>
    <row r="77" spans="1:15" ht="15.6">
      <c r="A77" s="5" t="str">
        <f t="shared" si="15"/>
        <v>12.1.5.000</v>
      </c>
      <c r="B77" s="6" t="s">
        <v>245</v>
      </c>
      <c r="C77" s="8" t="str">
        <f t="shared" si="16"/>
        <v>12</v>
      </c>
      <c r="D77" s="9" t="s">
        <v>225</v>
      </c>
      <c r="E77" s="8" t="str">
        <f t="shared" si="18"/>
        <v>1</v>
      </c>
      <c r="F77" s="9" t="str">
        <f t="shared" si="21"/>
        <v>TASAS</v>
      </c>
      <c r="G77" s="8">
        <v>5</v>
      </c>
      <c r="H77" s="9" t="str">
        <f t="shared" si="9"/>
        <v>UN.E.PO.S.C.</v>
      </c>
      <c r="I77" s="9" t="str">
        <f t="shared" si="14"/>
        <v>000</v>
      </c>
      <c r="J77" s="9" t="str">
        <f t="shared" si="20"/>
        <v/>
      </c>
      <c r="K77" s="23" t="s">
        <v>246</v>
      </c>
      <c r="L77" s="10" t="str">
        <f t="shared" si="17"/>
        <v>12.1.5.000</v>
      </c>
      <c r="M77" s="11" t="s">
        <v>245</v>
      </c>
      <c r="O77" s="21"/>
    </row>
    <row r="78" spans="1:15" ht="15.6">
      <c r="A78" s="5" t="str">
        <f t="shared" si="15"/>
        <v>12.1.6.000</v>
      </c>
      <c r="B78" s="6" t="s">
        <v>247</v>
      </c>
      <c r="C78" s="8" t="str">
        <f t="shared" si="16"/>
        <v>12</v>
      </c>
      <c r="D78" s="9" t="s">
        <v>225</v>
      </c>
      <c r="E78" s="8" t="str">
        <f t="shared" si="18"/>
        <v>1</v>
      </c>
      <c r="F78" s="9" t="str">
        <f t="shared" si="21"/>
        <v>TASAS</v>
      </c>
      <c r="G78" s="8">
        <v>6</v>
      </c>
      <c r="H78" s="9" t="str">
        <f t="shared" si="9"/>
        <v>A.G.V.P. Permisos de Transito</v>
      </c>
      <c r="I78" s="9" t="str">
        <f t="shared" si="14"/>
        <v>000</v>
      </c>
      <c r="J78" s="9" t="str">
        <f t="shared" si="20"/>
        <v/>
      </c>
      <c r="K78" s="12" t="s">
        <v>248</v>
      </c>
      <c r="L78" s="10" t="str">
        <f t="shared" si="17"/>
        <v>12.1.6.000</v>
      </c>
      <c r="M78" s="11" t="s">
        <v>247</v>
      </c>
      <c r="O78" s="21"/>
    </row>
    <row r="79" spans="1:15" ht="15.6">
      <c r="A79" s="5" t="str">
        <f t="shared" si="15"/>
        <v>12.1.7.000</v>
      </c>
      <c r="B79" s="6" t="s">
        <v>249</v>
      </c>
      <c r="C79" s="8" t="str">
        <f t="shared" si="16"/>
        <v>12</v>
      </c>
      <c r="D79" s="9" t="s">
        <v>225</v>
      </c>
      <c r="E79" s="8" t="str">
        <f t="shared" si="18"/>
        <v>1</v>
      </c>
      <c r="F79" s="9" t="str">
        <f t="shared" si="21"/>
        <v>TASAS</v>
      </c>
      <c r="G79" s="8" t="str">
        <f t="shared" si="19"/>
        <v>7</v>
      </c>
      <c r="H79" s="9" t="str">
        <f t="shared" si="9"/>
        <v xml:space="preserve">Ministerio de Gobierno </v>
      </c>
      <c r="I79" s="9" t="str">
        <f t="shared" si="14"/>
        <v>000</v>
      </c>
      <c r="J79" s="9" t="str">
        <f t="shared" si="20"/>
        <v/>
      </c>
      <c r="K79" s="12" t="s">
        <v>250</v>
      </c>
      <c r="L79" s="10" t="str">
        <f t="shared" si="17"/>
        <v>12.1.7.000</v>
      </c>
      <c r="M79" s="11" t="s">
        <v>249</v>
      </c>
      <c r="O79" s="21"/>
    </row>
    <row r="80" spans="1:15" ht="15.6">
      <c r="A80" s="5" t="str">
        <f t="shared" si="15"/>
        <v>12.1.7.001</v>
      </c>
      <c r="B80" s="6" t="s">
        <v>251</v>
      </c>
      <c r="C80" s="8" t="str">
        <f t="shared" si="16"/>
        <v>12</v>
      </c>
      <c r="D80" s="9" t="s">
        <v>225</v>
      </c>
      <c r="E80" s="8" t="str">
        <f t="shared" si="18"/>
        <v>1</v>
      </c>
      <c r="F80" s="9" t="str">
        <f t="shared" si="21"/>
        <v>TASAS</v>
      </c>
      <c r="G80" s="8" t="str">
        <f t="shared" si="19"/>
        <v>7</v>
      </c>
      <c r="H80" s="9" t="str">
        <f t="shared" si="9"/>
        <v xml:space="preserve">Ministerio de Gobierno </v>
      </c>
      <c r="I80" s="9" t="str">
        <f t="shared" si="14"/>
        <v>001</v>
      </c>
      <c r="J80" s="9" t="str">
        <f t="shared" si="20"/>
        <v>Registro Civil - R.N.P. Res. 1471/09</v>
      </c>
      <c r="K80" s="12" t="s">
        <v>252</v>
      </c>
      <c r="L80" s="10" t="str">
        <f t="shared" si="17"/>
        <v>12.1.7.001</v>
      </c>
      <c r="M80" s="11" t="s">
        <v>251</v>
      </c>
      <c r="O80" s="22"/>
    </row>
    <row r="81" spans="1:15" ht="15.6">
      <c r="A81" s="5" t="str">
        <f t="shared" si="15"/>
        <v>12.1.8.000</v>
      </c>
      <c r="B81" s="6" t="s">
        <v>253</v>
      </c>
      <c r="C81" s="8" t="str">
        <f t="shared" si="16"/>
        <v>12</v>
      </c>
      <c r="D81" s="9" t="s">
        <v>225</v>
      </c>
      <c r="E81" s="8" t="str">
        <f t="shared" si="18"/>
        <v>1</v>
      </c>
      <c r="F81" s="9" t="str">
        <f t="shared" si="21"/>
        <v>TASAS</v>
      </c>
      <c r="G81" s="8" t="str">
        <f t="shared" si="19"/>
        <v>8</v>
      </c>
      <c r="H81" s="9" t="str">
        <f t="shared" si="9"/>
        <v>Consejo Agrario provincial</v>
      </c>
      <c r="I81" s="9" t="str">
        <f t="shared" si="14"/>
        <v>000</v>
      </c>
      <c r="J81" s="9" t="str">
        <f t="shared" si="20"/>
        <v/>
      </c>
      <c r="K81" s="12" t="s">
        <v>254</v>
      </c>
      <c r="L81" s="10" t="s">
        <v>255</v>
      </c>
      <c r="M81" s="11" t="s">
        <v>253</v>
      </c>
      <c r="O81" s="21"/>
    </row>
    <row r="82" spans="1:15" ht="15.6">
      <c r="A82" s="5" t="str">
        <f t="shared" si="15"/>
        <v>12.1.8.001</v>
      </c>
      <c r="B82" s="6" t="s">
        <v>256</v>
      </c>
      <c r="C82" s="8" t="str">
        <f t="shared" si="16"/>
        <v>12</v>
      </c>
      <c r="D82" s="9" t="s">
        <v>225</v>
      </c>
      <c r="E82" s="8" t="str">
        <f t="shared" si="18"/>
        <v>1</v>
      </c>
      <c r="F82" s="9" t="str">
        <f t="shared" si="21"/>
        <v>TASAS</v>
      </c>
      <c r="G82" s="8" t="str">
        <f t="shared" si="19"/>
        <v>8</v>
      </c>
      <c r="H82" s="9" t="str">
        <f t="shared" ref="H82:H145" si="22">IF(G82="0","",IF(G82=G81,H81,MID($K82,12,60)))</f>
        <v>Consejo Agrario provincial</v>
      </c>
      <c r="I82" s="9" t="str">
        <f t="shared" si="14"/>
        <v>001</v>
      </c>
      <c r="J82" s="9" t="str">
        <f t="shared" si="20"/>
        <v>D.I.P.A.</v>
      </c>
      <c r="K82" s="12" t="s">
        <v>257</v>
      </c>
      <c r="L82" s="10" t="str">
        <f t="shared" si="17"/>
        <v>12.1.8.001</v>
      </c>
      <c r="M82" s="11" t="s">
        <v>256</v>
      </c>
      <c r="O82" s="22"/>
    </row>
    <row r="83" spans="1:15" ht="15.6">
      <c r="A83" s="5" t="str">
        <f t="shared" si="15"/>
        <v>12.1.8.002</v>
      </c>
      <c r="B83" s="6" t="s">
        <v>258</v>
      </c>
      <c r="C83" s="8" t="str">
        <f t="shared" si="16"/>
        <v>12</v>
      </c>
      <c r="D83" s="9" t="s">
        <v>225</v>
      </c>
      <c r="E83" s="8" t="str">
        <f t="shared" si="18"/>
        <v>1</v>
      </c>
      <c r="F83" s="9" t="str">
        <f t="shared" si="21"/>
        <v>TASAS</v>
      </c>
      <c r="G83" s="8" t="str">
        <f t="shared" si="19"/>
        <v>8</v>
      </c>
      <c r="H83" s="9" t="str">
        <f t="shared" si="22"/>
        <v>Consejo Agrario provincial</v>
      </c>
      <c r="I83" s="9" t="str">
        <f t="shared" si="14"/>
        <v>002</v>
      </c>
      <c r="J83" s="9" t="str">
        <f t="shared" si="20"/>
        <v>Control Sanitario</v>
      </c>
      <c r="K83" s="12" t="s">
        <v>259</v>
      </c>
      <c r="L83" s="10" t="str">
        <f t="shared" si="17"/>
        <v>12.1.8.002</v>
      </c>
      <c r="M83" s="11" t="s">
        <v>258</v>
      </c>
      <c r="O83" s="22"/>
    </row>
    <row r="84" spans="1:15" ht="15.6">
      <c r="A84" s="5" t="str">
        <f t="shared" si="15"/>
        <v>12.1.8.003</v>
      </c>
      <c r="B84" s="6" t="s">
        <v>260</v>
      </c>
      <c r="C84" s="8" t="str">
        <f t="shared" si="16"/>
        <v>12</v>
      </c>
      <c r="D84" s="9" t="s">
        <v>225</v>
      </c>
      <c r="E84" s="8" t="str">
        <f t="shared" si="18"/>
        <v>1</v>
      </c>
      <c r="F84" s="9" t="str">
        <f t="shared" si="21"/>
        <v>TASAS</v>
      </c>
      <c r="G84" s="8" t="str">
        <f t="shared" si="19"/>
        <v>8</v>
      </c>
      <c r="H84" s="9" t="str">
        <f t="shared" si="22"/>
        <v>Consejo Agrario provincial</v>
      </c>
      <c r="I84" s="9" t="str">
        <f t="shared" si="14"/>
        <v>003</v>
      </c>
      <c r="J84" s="9" t="str">
        <f t="shared" si="20"/>
        <v>Aforo Leña</v>
      </c>
      <c r="K84" s="12" t="s">
        <v>261</v>
      </c>
      <c r="L84" s="10" t="str">
        <f t="shared" si="17"/>
        <v>12.1.8.003</v>
      </c>
      <c r="M84" s="11" t="s">
        <v>260</v>
      </c>
      <c r="O84" s="22"/>
    </row>
    <row r="85" spans="1:15" ht="15.6">
      <c r="A85" s="5" t="str">
        <f t="shared" si="15"/>
        <v>12.1.8.004</v>
      </c>
      <c r="B85" s="6" t="s">
        <v>262</v>
      </c>
      <c r="C85" s="8" t="str">
        <f t="shared" si="16"/>
        <v>12</v>
      </c>
      <c r="D85" s="9" t="s">
        <v>225</v>
      </c>
      <c r="E85" s="8" t="str">
        <f t="shared" si="18"/>
        <v>1</v>
      </c>
      <c r="F85" s="9" t="str">
        <f t="shared" si="21"/>
        <v>TASAS</v>
      </c>
      <c r="G85" s="8" t="str">
        <f t="shared" si="19"/>
        <v>8</v>
      </c>
      <c r="H85" s="9" t="str">
        <f t="shared" si="22"/>
        <v>Consejo Agrario provincial</v>
      </c>
      <c r="I85" s="9" t="str">
        <f t="shared" si="14"/>
        <v>004</v>
      </c>
      <c r="J85" s="9" t="str">
        <f t="shared" si="20"/>
        <v>Sanidad Animal</v>
      </c>
      <c r="K85" s="12" t="s">
        <v>263</v>
      </c>
      <c r="L85" s="10" t="str">
        <f t="shared" si="17"/>
        <v>12.1.8.004</v>
      </c>
      <c r="M85" s="11" t="s">
        <v>262</v>
      </c>
      <c r="O85" s="22"/>
    </row>
    <row r="86" spans="1:15" ht="15.6">
      <c r="A86" s="5" t="str">
        <f t="shared" si="15"/>
        <v>12.1.8.005</v>
      </c>
      <c r="B86" s="6" t="s">
        <v>264</v>
      </c>
      <c r="C86" s="8" t="str">
        <f t="shared" si="16"/>
        <v>12</v>
      </c>
      <c r="D86" s="9" t="s">
        <v>225</v>
      </c>
      <c r="E86" s="8" t="str">
        <f t="shared" si="18"/>
        <v>1</v>
      </c>
      <c r="F86" s="9" t="str">
        <f t="shared" si="21"/>
        <v>TASAS</v>
      </c>
      <c r="G86" s="8" t="str">
        <f t="shared" si="19"/>
        <v>8</v>
      </c>
      <c r="H86" s="9" t="str">
        <f t="shared" si="22"/>
        <v>Consejo Agrario provincial</v>
      </c>
      <c r="I86" s="9" t="str">
        <f t="shared" si="14"/>
        <v>005</v>
      </c>
      <c r="J86" s="9" t="str">
        <f t="shared" si="20"/>
        <v>Laboratorio Lana</v>
      </c>
      <c r="K86" s="12" t="s">
        <v>265</v>
      </c>
      <c r="L86" s="10" t="str">
        <f t="shared" si="17"/>
        <v>12.1.8.005</v>
      </c>
      <c r="M86" s="11" t="s">
        <v>264</v>
      </c>
      <c r="O86" s="22"/>
    </row>
    <row r="87" spans="1:15" ht="15.6">
      <c r="A87" s="5" t="str">
        <f t="shared" si="15"/>
        <v>12.1.8.006</v>
      </c>
      <c r="B87" s="6" t="s">
        <v>266</v>
      </c>
      <c r="C87" s="8" t="str">
        <f t="shared" si="16"/>
        <v>12</v>
      </c>
      <c r="D87" s="9" t="s">
        <v>225</v>
      </c>
      <c r="E87" s="8" t="str">
        <f t="shared" si="18"/>
        <v>1</v>
      </c>
      <c r="F87" s="9" t="str">
        <f t="shared" si="21"/>
        <v>TASAS</v>
      </c>
      <c r="G87" s="8" t="str">
        <f t="shared" si="19"/>
        <v>8</v>
      </c>
      <c r="H87" s="9" t="str">
        <f t="shared" si="22"/>
        <v>Consejo Agrario provincial</v>
      </c>
      <c r="I87" s="9" t="str">
        <f t="shared" si="14"/>
        <v>006</v>
      </c>
      <c r="J87" s="9" t="str">
        <f t="shared" si="20"/>
        <v>Caza Silvestre (Dirección de fauna)</v>
      </c>
      <c r="K87" s="12" t="s">
        <v>267</v>
      </c>
      <c r="L87" s="10" t="str">
        <f t="shared" si="17"/>
        <v>12.1.8.006</v>
      </c>
      <c r="M87" s="11" t="s">
        <v>266</v>
      </c>
      <c r="O87" s="22"/>
    </row>
    <row r="88" spans="1:15" ht="15.6">
      <c r="A88" s="5" t="str">
        <f t="shared" si="15"/>
        <v>12.1.8.007</v>
      </c>
      <c r="B88" s="6" t="s">
        <v>268</v>
      </c>
      <c r="C88" s="8" t="str">
        <f t="shared" si="16"/>
        <v>12</v>
      </c>
      <c r="D88" s="9" t="s">
        <v>225</v>
      </c>
      <c r="E88" s="8" t="str">
        <f t="shared" si="18"/>
        <v>1</v>
      </c>
      <c r="F88" s="9" t="str">
        <f t="shared" si="21"/>
        <v>TASAS</v>
      </c>
      <c r="G88" s="8" t="str">
        <f t="shared" si="19"/>
        <v>8</v>
      </c>
      <c r="H88" s="9" t="str">
        <f t="shared" si="22"/>
        <v>Consejo Agrario provincial</v>
      </c>
      <c r="I88" s="9" t="str">
        <f t="shared" si="14"/>
        <v>007</v>
      </c>
      <c r="J88" s="9" t="str">
        <f t="shared" si="20"/>
        <v>Otros C.A.P.</v>
      </c>
      <c r="K88" s="12" t="s">
        <v>269</v>
      </c>
      <c r="L88" s="10" t="str">
        <f t="shared" si="17"/>
        <v>12.1.8.007</v>
      </c>
      <c r="M88" s="11" t="s">
        <v>268</v>
      </c>
      <c r="O88" s="22"/>
    </row>
    <row r="89" spans="1:15" ht="15.6">
      <c r="A89" s="5" t="str">
        <f t="shared" si="15"/>
        <v>12.1.8.008</v>
      </c>
      <c r="B89" s="6" t="s">
        <v>270</v>
      </c>
      <c r="C89" s="8" t="str">
        <f t="shared" si="16"/>
        <v>12</v>
      </c>
      <c r="D89" s="9" t="s">
        <v>225</v>
      </c>
      <c r="E89" s="8" t="str">
        <f t="shared" si="18"/>
        <v>1</v>
      </c>
      <c r="F89" s="9" t="str">
        <f t="shared" si="21"/>
        <v>TASAS</v>
      </c>
      <c r="G89" s="8" t="str">
        <f t="shared" si="19"/>
        <v>8</v>
      </c>
      <c r="H89" s="9" t="str">
        <f t="shared" si="22"/>
        <v>Consejo Agrario provincial</v>
      </c>
      <c r="I89" s="9" t="str">
        <f t="shared" si="14"/>
        <v>008</v>
      </c>
      <c r="J89" s="9" t="str">
        <f t="shared" si="20"/>
        <v>Tierras Fiscales</v>
      </c>
      <c r="K89" s="12" t="s">
        <v>271</v>
      </c>
      <c r="L89" s="10" t="str">
        <f t="shared" si="17"/>
        <v>12.1.8.008</v>
      </c>
      <c r="M89" s="11" t="s">
        <v>270</v>
      </c>
      <c r="O89" s="22"/>
    </row>
    <row r="90" spans="1:15" ht="15.6">
      <c r="A90" s="5" t="str">
        <f t="shared" si="15"/>
        <v>12.1.8.009</v>
      </c>
      <c r="B90" s="6" t="s">
        <v>272</v>
      </c>
      <c r="C90" s="8" t="str">
        <f t="shared" si="16"/>
        <v>12</v>
      </c>
      <c r="D90" s="9" t="s">
        <v>225</v>
      </c>
      <c r="E90" s="8" t="str">
        <f t="shared" si="18"/>
        <v>1</v>
      </c>
      <c r="F90" s="9" t="str">
        <f t="shared" si="21"/>
        <v>TASAS</v>
      </c>
      <c r="G90" s="8" t="str">
        <f t="shared" si="19"/>
        <v>8</v>
      </c>
      <c r="H90" s="9" t="str">
        <f t="shared" si="22"/>
        <v>Consejo Agrario provincial</v>
      </c>
      <c r="I90" s="9" t="str">
        <f t="shared" si="14"/>
        <v>009</v>
      </c>
      <c r="J90" s="9" t="str">
        <f t="shared" si="20"/>
        <v>PERMER</v>
      </c>
      <c r="K90" s="12" t="s">
        <v>273</v>
      </c>
      <c r="L90" s="10" t="str">
        <f>+CONCATENATE(C90,".",E90,".",G90,".",I90)</f>
        <v>12.1.8.009</v>
      </c>
      <c r="M90" s="11" t="s">
        <v>272</v>
      </c>
      <c r="O90" s="22"/>
    </row>
    <row r="91" spans="1:15" ht="15.6">
      <c r="A91" s="5" t="str">
        <f t="shared" si="15"/>
        <v>12.1.8.010</v>
      </c>
      <c r="B91" s="6" t="s">
        <v>274</v>
      </c>
      <c r="C91" s="8" t="str">
        <f t="shared" si="16"/>
        <v>12</v>
      </c>
      <c r="D91" s="9" t="s">
        <v>225</v>
      </c>
      <c r="E91" s="8" t="str">
        <f t="shared" si="18"/>
        <v>1</v>
      </c>
      <c r="F91" s="9" t="str">
        <f t="shared" si="21"/>
        <v>TASAS</v>
      </c>
      <c r="G91" s="8" t="str">
        <f t="shared" si="19"/>
        <v>8</v>
      </c>
      <c r="H91" s="9" t="str">
        <f t="shared" si="22"/>
        <v>Consejo Agrario provincial</v>
      </c>
      <c r="I91" s="9" t="str">
        <f t="shared" si="14"/>
        <v>010</v>
      </c>
      <c r="J91" s="9"/>
      <c r="K91" s="12" t="s">
        <v>275</v>
      </c>
      <c r="L91" s="10" t="str">
        <f t="shared" ref="L91:L94" si="23">+CONCATENATE(C91,".",E91,".",G91,".",I91)</f>
        <v>12.1.8.010</v>
      </c>
      <c r="M91" s="11" t="s">
        <v>274</v>
      </c>
      <c r="O91" s="22"/>
    </row>
    <row r="92" spans="1:15" ht="15.6">
      <c r="A92" s="5" t="str">
        <f t="shared" si="15"/>
        <v>12.1.8.011</v>
      </c>
      <c r="B92" s="6" t="s">
        <v>276</v>
      </c>
      <c r="C92" s="8" t="str">
        <f t="shared" si="16"/>
        <v>12</v>
      </c>
      <c r="D92" s="9" t="s">
        <v>225</v>
      </c>
      <c r="E92" s="8" t="str">
        <f t="shared" si="18"/>
        <v>1</v>
      </c>
      <c r="F92" s="9" t="str">
        <f t="shared" si="21"/>
        <v>TASAS</v>
      </c>
      <c r="G92" s="8" t="str">
        <f t="shared" si="19"/>
        <v>8</v>
      </c>
      <c r="H92" s="9" t="str">
        <f t="shared" si="22"/>
        <v>Consejo Agrario provincial</v>
      </c>
      <c r="I92" s="9" t="str">
        <f t="shared" si="14"/>
        <v>011</v>
      </c>
      <c r="J92" s="9"/>
      <c r="K92" s="12" t="s">
        <v>277</v>
      </c>
      <c r="L92" s="10" t="str">
        <f t="shared" si="23"/>
        <v>12.1.8.011</v>
      </c>
      <c r="M92" s="11" t="s">
        <v>276</v>
      </c>
      <c r="O92" s="22"/>
    </row>
    <row r="93" spans="1:15" ht="15.6">
      <c r="A93" s="5" t="str">
        <f t="shared" si="15"/>
        <v>12.1.8.012</v>
      </c>
      <c r="B93" s="9" t="s">
        <v>278</v>
      </c>
      <c r="C93" s="8" t="str">
        <f t="shared" si="16"/>
        <v>12</v>
      </c>
      <c r="D93" s="9" t="s">
        <v>225</v>
      </c>
      <c r="E93" s="8" t="str">
        <f t="shared" si="18"/>
        <v>1</v>
      </c>
      <c r="F93" s="9" t="str">
        <f t="shared" si="21"/>
        <v>TASAS</v>
      </c>
      <c r="G93" s="8" t="str">
        <f t="shared" si="19"/>
        <v>8</v>
      </c>
      <c r="H93" s="9" t="s">
        <v>279</v>
      </c>
      <c r="I93" s="9" t="str">
        <f t="shared" si="14"/>
        <v>012</v>
      </c>
      <c r="J93" s="9"/>
      <c r="K93" s="12" t="s">
        <v>280</v>
      </c>
      <c r="L93" s="10" t="str">
        <f t="shared" si="23"/>
        <v>12.1.8.012</v>
      </c>
      <c r="M93" s="24" t="s">
        <v>278</v>
      </c>
      <c r="O93" s="22"/>
    </row>
    <row r="94" spans="1:15" ht="15.6">
      <c r="A94" s="5" t="str">
        <f t="shared" si="15"/>
        <v>12.1.8.013</v>
      </c>
      <c r="B94" s="9" t="s">
        <v>281</v>
      </c>
      <c r="C94" s="8" t="str">
        <f t="shared" si="16"/>
        <v>12</v>
      </c>
      <c r="D94" s="9" t="s">
        <v>225</v>
      </c>
      <c r="E94" s="8" t="str">
        <f t="shared" si="18"/>
        <v>1</v>
      </c>
      <c r="F94" s="9" t="str">
        <f t="shared" si="21"/>
        <v>TASAS</v>
      </c>
      <c r="G94" s="8" t="str">
        <f t="shared" si="19"/>
        <v>8</v>
      </c>
      <c r="H94" s="9" t="s">
        <v>282</v>
      </c>
      <c r="I94" s="9" t="str">
        <f t="shared" si="14"/>
        <v>013</v>
      </c>
      <c r="J94" s="9"/>
      <c r="K94" s="12" t="s">
        <v>283</v>
      </c>
      <c r="L94" s="10" t="str">
        <f t="shared" si="23"/>
        <v>12.1.8.013</v>
      </c>
      <c r="M94" s="24" t="s">
        <v>281</v>
      </c>
      <c r="O94" s="22"/>
    </row>
    <row r="95" spans="1:15" ht="15.6">
      <c r="A95" s="5" t="str">
        <f t="shared" si="15"/>
        <v>12.1.8.099</v>
      </c>
      <c r="B95" s="6" t="s">
        <v>284</v>
      </c>
      <c r="C95" s="8" t="str">
        <f t="shared" si="16"/>
        <v>12</v>
      </c>
      <c r="D95" s="9" t="s">
        <v>225</v>
      </c>
      <c r="E95" s="8" t="str">
        <f t="shared" si="18"/>
        <v>1</v>
      </c>
      <c r="F95" s="9" t="str">
        <f>IF(E95="0","",IF(E95=E89,F89,MID($K95,12,60)))</f>
        <v>TASAS</v>
      </c>
      <c r="G95" s="8" t="str">
        <f t="shared" si="19"/>
        <v>8</v>
      </c>
      <c r="H95" s="9" t="str">
        <f>IF(G95="0","",IF(G95=G89,H89,MID($K95,12,60)))</f>
        <v>Consejo Agrario provincial</v>
      </c>
      <c r="I95" s="9" t="str">
        <f t="shared" si="14"/>
        <v>099</v>
      </c>
      <c r="J95" s="9" t="str">
        <f t="shared" si="20"/>
        <v>Otros Consejo Agrario Provincial</v>
      </c>
      <c r="K95" s="12" t="s">
        <v>285</v>
      </c>
      <c r="L95" s="10" t="str">
        <f t="shared" si="17"/>
        <v>12.1.8.099</v>
      </c>
      <c r="M95" s="11" t="s">
        <v>284</v>
      </c>
      <c r="O95" s="22"/>
    </row>
    <row r="96" spans="1:15" ht="15.6">
      <c r="A96" s="5" t="str">
        <f t="shared" si="15"/>
        <v>12.1.9.000</v>
      </c>
      <c r="B96" s="6" t="s">
        <v>286</v>
      </c>
      <c r="C96" s="8" t="str">
        <f t="shared" si="16"/>
        <v>12</v>
      </c>
      <c r="D96" s="9" t="s">
        <v>225</v>
      </c>
      <c r="E96" s="8" t="str">
        <f t="shared" si="18"/>
        <v>1</v>
      </c>
      <c r="F96" s="9" t="str">
        <f t="shared" si="21"/>
        <v>TASAS</v>
      </c>
      <c r="G96" s="8" t="str">
        <f t="shared" si="19"/>
        <v>9</v>
      </c>
      <c r="H96" s="9" t="str">
        <f t="shared" si="22"/>
        <v>Otras Tasas</v>
      </c>
      <c r="I96" s="9" t="str">
        <f t="shared" si="14"/>
        <v>000</v>
      </c>
      <c r="J96" s="9" t="str">
        <f t="shared" si="20"/>
        <v/>
      </c>
      <c r="K96" s="13" t="s">
        <v>287</v>
      </c>
      <c r="L96" s="10" t="str">
        <f t="shared" si="17"/>
        <v>12.1.9.000</v>
      </c>
      <c r="M96" s="11" t="s">
        <v>288</v>
      </c>
      <c r="O96" s="21"/>
    </row>
    <row r="97" spans="1:15" ht="15.6">
      <c r="A97" s="5" t="str">
        <f t="shared" si="15"/>
        <v>12.1.9.001</v>
      </c>
      <c r="B97" s="6" t="s">
        <v>289</v>
      </c>
      <c r="C97" s="8" t="str">
        <f t="shared" si="16"/>
        <v>12</v>
      </c>
      <c r="D97" s="9" t="s">
        <v>225</v>
      </c>
      <c r="E97" s="8" t="str">
        <f t="shared" si="18"/>
        <v>1</v>
      </c>
      <c r="F97" s="9" t="str">
        <f t="shared" si="21"/>
        <v>TASAS</v>
      </c>
      <c r="G97" s="8" t="str">
        <f t="shared" si="19"/>
        <v>9</v>
      </c>
      <c r="H97" s="9" t="str">
        <f t="shared" si="22"/>
        <v>Otras Tasas</v>
      </c>
      <c r="I97" s="9" t="str">
        <f t="shared" si="14"/>
        <v>001</v>
      </c>
      <c r="J97" s="9" t="str">
        <f t="shared" si="20"/>
        <v>Tasa Aeropuerto el Calafate</v>
      </c>
      <c r="K97" s="13" t="s">
        <v>290</v>
      </c>
      <c r="L97" s="10" t="str">
        <f t="shared" si="17"/>
        <v>12.1.9.001</v>
      </c>
      <c r="M97" s="11" t="s">
        <v>289</v>
      </c>
      <c r="O97" s="21"/>
    </row>
    <row r="98" spans="1:15" ht="15.6">
      <c r="A98" s="5" t="str">
        <f t="shared" si="15"/>
        <v>12.1.9.002</v>
      </c>
      <c r="B98" s="6" t="s">
        <v>291</v>
      </c>
      <c r="C98" s="8" t="str">
        <f t="shared" si="16"/>
        <v>12</v>
      </c>
      <c r="D98" s="9" t="s">
        <v>225</v>
      </c>
      <c r="E98" s="8" t="str">
        <f t="shared" si="18"/>
        <v>1</v>
      </c>
      <c r="F98" s="9" t="str">
        <f t="shared" si="21"/>
        <v>TASAS</v>
      </c>
      <c r="G98" s="8" t="str">
        <f t="shared" si="19"/>
        <v>9</v>
      </c>
      <c r="H98" s="9" t="str">
        <f t="shared" si="22"/>
        <v>Otras Tasas</v>
      </c>
      <c r="I98" s="9" t="str">
        <f t="shared" si="14"/>
        <v>002</v>
      </c>
      <c r="J98" s="9" t="str">
        <f t="shared" si="20"/>
        <v>PREPAP</v>
      </c>
      <c r="K98" s="12" t="s">
        <v>292</v>
      </c>
      <c r="L98" s="10" t="str">
        <f t="shared" si="17"/>
        <v>12.1.9.002</v>
      </c>
      <c r="M98" s="11" t="s">
        <v>291</v>
      </c>
      <c r="O98" s="22"/>
    </row>
    <row r="99" spans="1:15" ht="15.6">
      <c r="A99" s="5" t="str">
        <f t="shared" si="15"/>
        <v>12.1.9.004</v>
      </c>
      <c r="B99" s="6" t="s">
        <v>293</v>
      </c>
      <c r="C99" s="8" t="str">
        <f t="shared" si="16"/>
        <v>12</v>
      </c>
      <c r="D99" s="9" t="s">
        <v>225</v>
      </c>
      <c r="E99" s="8" t="str">
        <f t="shared" si="18"/>
        <v>1</v>
      </c>
      <c r="F99" s="9" t="str">
        <f t="shared" si="21"/>
        <v>TASAS</v>
      </c>
      <c r="G99" s="8" t="str">
        <f t="shared" si="19"/>
        <v>9</v>
      </c>
      <c r="H99" s="9" t="str">
        <f t="shared" si="22"/>
        <v>Otras Tasas</v>
      </c>
      <c r="I99" s="9" t="str">
        <f t="shared" si="14"/>
        <v>004</v>
      </c>
      <c r="J99" s="9" t="str">
        <f t="shared" si="20"/>
        <v>Tasas - Ley 2658 Fondo Pcial. de Protección Ambiental</v>
      </c>
      <c r="K99" s="12" t="s">
        <v>294</v>
      </c>
      <c r="L99" s="10" t="str">
        <f t="shared" si="17"/>
        <v>12.1.9.004</v>
      </c>
      <c r="M99" s="11" t="s">
        <v>293</v>
      </c>
      <c r="O99" s="22"/>
    </row>
    <row r="100" spans="1:15" ht="15.6">
      <c r="A100" s="5" t="str">
        <f t="shared" si="15"/>
        <v>12.1.9.099</v>
      </c>
      <c r="B100" s="6" t="s">
        <v>295</v>
      </c>
      <c r="C100" s="8" t="str">
        <f t="shared" si="16"/>
        <v>12</v>
      </c>
      <c r="D100" s="9" t="s">
        <v>225</v>
      </c>
      <c r="E100" s="8" t="str">
        <f t="shared" si="18"/>
        <v>1</v>
      </c>
      <c r="F100" s="9" t="str">
        <f t="shared" si="21"/>
        <v>TASAS</v>
      </c>
      <c r="G100" s="8" t="str">
        <f t="shared" si="19"/>
        <v>9</v>
      </c>
      <c r="H100" s="9" t="str">
        <f t="shared" si="22"/>
        <v>Otras Tasas</v>
      </c>
      <c r="I100" s="9" t="str">
        <f t="shared" si="14"/>
        <v>099</v>
      </c>
      <c r="J100" s="9" t="str">
        <f t="shared" si="20"/>
        <v>Otros</v>
      </c>
      <c r="K100" s="12" t="s">
        <v>296</v>
      </c>
      <c r="L100" s="10" t="str">
        <f t="shared" si="17"/>
        <v>12.1.9.099</v>
      </c>
      <c r="M100" s="11" t="s">
        <v>295</v>
      </c>
      <c r="O100" s="22"/>
    </row>
    <row r="101" spans="1:15" ht="15.6">
      <c r="A101" s="5" t="str">
        <f t="shared" si="15"/>
        <v>12.2.0.000</v>
      </c>
      <c r="B101" s="6" t="s">
        <v>297</v>
      </c>
      <c r="C101" s="8" t="str">
        <f t="shared" si="16"/>
        <v>12</v>
      </c>
      <c r="D101" s="9" t="s">
        <v>225</v>
      </c>
      <c r="E101" s="8" t="str">
        <f t="shared" si="18"/>
        <v>2</v>
      </c>
      <c r="F101" s="9" t="str">
        <f t="shared" si="21"/>
        <v>DERECHOS</v>
      </c>
      <c r="G101" s="8" t="str">
        <f t="shared" si="19"/>
        <v>0</v>
      </c>
      <c r="H101" s="9" t="str">
        <f>IF(G101="0","",IF(G101=#REF!,#REF!,MID($K101,12,60)))</f>
        <v/>
      </c>
      <c r="I101" s="9" t="str">
        <f t="shared" si="14"/>
        <v>000</v>
      </c>
      <c r="J101" s="9"/>
      <c r="K101" s="10" t="s">
        <v>298</v>
      </c>
      <c r="L101" s="10" t="str">
        <f t="shared" si="17"/>
        <v>12.2.0.000</v>
      </c>
      <c r="M101" s="11" t="s">
        <v>297</v>
      </c>
      <c r="O101" s="22"/>
    </row>
    <row r="102" spans="1:15" ht="15.6">
      <c r="A102" s="5" t="str">
        <f t="shared" si="15"/>
        <v>12.1.1.004</v>
      </c>
      <c r="B102" s="6" t="s">
        <v>235</v>
      </c>
      <c r="C102" s="8">
        <v>12</v>
      </c>
      <c r="D102" s="9" t="s">
        <v>225</v>
      </c>
      <c r="E102" s="8">
        <v>1</v>
      </c>
      <c r="F102" s="9" t="str">
        <f t="shared" si="21"/>
        <v>A.G.V.P</v>
      </c>
      <c r="G102" s="8" t="str">
        <f t="shared" si="19"/>
        <v>1</v>
      </c>
      <c r="H102" s="9" t="str">
        <f t="shared" ref="H102" si="24">IF(G102="0","",IF(G102=G101,H101,MID($K102,12,60)))</f>
        <v>A.G.V.P</v>
      </c>
      <c r="I102" s="25" t="str">
        <f>+MID($K102,8,3)</f>
        <v>004</v>
      </c>
      <c r="J102" s="25" t="str">
        <f t="shared" ref="J102:J131" si="25">IF(I102="000","",MID($K102,12,60))</f>
        <v>A.G.V.P</v>
      </c>
      <c r="K102" s="12" t="s">
        <v>299</v>
      </c>
      <c r="L102" s="10"/>
      <c r="M102" s="11"/>
      <c r="O102" s="22"/>
    </row>
    <row r="103" spans="1:15" ht="15.6">
      <c r="A103" s="5" t="str">
        <f t="shared" si="15"/>
        <v>12.2.1.000</v>
      </c>
      <c r="B103" s="6" t="s">
        <v>300</v>
      </c>
      <c r="C103" s="8" t="str">
        <f t="shared" si="16"/>
        <v>12</v>
      </c>
      <c r="D103" s="9" t="s">
        <v>225</v>
      </c>
      <c r="E103" s="8" t="str">
        <f t="shared" si="18"/>
        <v>2</v>
      </c>
      <c r="F103" s="9" t="str">
        <f>IF(E103="0","",IF(E103=E101,F101,MID($K103,12,60)))</f>
        <v>DERECHOS</v>
      </c>
      <c r="G103" s="8" t="str">
        <f t="shared" si="19"/>
        <v>1</v>
      </c>
      <c r="H103" s="9" t="str">
        <f>IF(G103="0","",IF(G103=G101,H101,MID($K103,12,60)))</f>
        <v>Inscripción</v>
      </c>
      <c r="I103" s="9" t="str">
        <f t="shared" si="14"/>
        <v>000</v>
      </c>
      <c r="J103" s="9" t="str">
        <f t="shared" si="25"/>
        <v/>
      </c>
      <c r="K103" s="12" t="s">
        <v>301</v>
      </c>
      <c r="L103" s="10" t="str">
        <f t="shared" si="17"/>
        <v>12.2.1.000</v>
      </c>
      <c r="M103" s="11" t="s">
        <v>300</v>
      </c>
      <c r="O103" s="22"/>
    </row>
    <row r="104" spans="1:15" ht="15.6">
      <c r="A104" s="5" t="str">
        <f t="shared" si="15"/>
        <v>12.2.1.001</v>
      </c>
      <c r="B104" s="6" t="s">
        <v>302</v>
      </c>
      <c r="C104" s="8" t="str">
        <f t="shared" si="16"/>
        <v>12</v>
      </c>
      <c r="D104" s="9" t="s">
        <v>225</v>
      </c>
      <c r="E104" s="8" t="str">
        <f t="shared" si="18"/>
        <v>2</v>
      </c>
      <c r="F104" s="9" t="str">
        <f t="shared" si="21"/>
        <v>DERECHOS</v>
      </c>
      <c r="G104" s="8" t="str">
        <f t="shared" si="19"/>
        <v>1</v>
      </c>
      <c r="H104" s="9" t="str">
        <f t="shared" si="22"/>
        <v>Inscripción</v>
      </c>
      <c r="I104" s="9" t="str">
        <f t="shared" si="14"/>
        <v>001</v>
      </c>
      <c r="J104" s="9" t="str">
        <f t="shared" si="25"/>
        <v>Derecho de Inscripción - Secretaría de Ambiente</v>
      </c>
      <c r="K104" s="12" t="s">
        <v>303</v>
      </c>
      <c r="L104" s="10" t="str">
        <f t="shared" si="17"/>
        <v>12.2.1.001</v>
      </c>
      <c r="M104" s="11" t="s">
        <v>302</v>
      </c>
      <c r="O104" s="22"/>
    </row>
    <row r="105" spans="1:15" ht="15.6">
      <c r="A105" s="5" t="str">
        <f t="shared" si="15"/>
        <v>12.2.1.099</v>
      </c>
      <c r="B105" s="6" t="s">
        <v>295</v>
      </c>
      <c r="C105" s="8" t="str">
        <f t="shared" si="16"/>
        <v>12</v>
      </c>
      <c r="D105" s="9" t="s">
        <v>225</v>
      </c>
      <c r="E105" s="8" t="str">
        <f t="shared" si="18"/>
        <v>2</v>
      </c>
      <c r="F105" s="9" t="str">
        <f t="shared" si="21"/>
        <v>DERECHOS</v>
      </c>
      <c r="G105" s="8" t="str">
        <f t="shared" si="19"/>
        <v>1</v>
      </c>
      <c r="H105" s="9" t="str">
        <f t="shared" si="22"/>
        <v>Inscripción</v>
      </c>
      <c r="I105" s="9" t="str">
        <f t="shared" si="14"/>
        <v>099</v>
      </c>
      <c r="J105" s="9" t="str">
        <f t="shared" si="25"/>
        <v>Otros</v>
      </c>
      <c r="K105" s="12" t="s">
        <v>304</v>
      </c>
      <c r="L105" s="10" t="str">
        <f t="shared" si="17"/>
        <v>12.2.1.099</v>
      </c>
      <c r="M105" s="11" t="s">
        <v>295</v>
      </c>
      <c r="O105" s="22"/>
    </row>
    <row r="106" spans="1:15" ht="15.6">
      <c r="A106" s="5" t="str">
        <f t="shared" si="15"/>
        <v>12.2.2.000</v>
      </c>
      <c r="B106" s="6" t="s">
        <v>305</v>
      </c>
      <c r="C106" s="8" t="str">
        <f t="shared" si="16"/>
        <v>12</v>
      </c>
      <c r="D106" s="9" t="s">
        <v>225</v>
      </c>
      <c r="E106" s="8" t="str">
        <f t="shared" si="18"/>
        <v>2</v>
      </c>
      <c r="F106" s="9" t="str">
        <f t="shared" si="21"/>
        <v>DERECHOS</v>
      </c>
      <c r="G106" s="8" t="str">
        <f t="shared" si="19"/>
        <v>2</v>
      </c>
      <c r="H106" s="9" t="str">
        <f t="shared" si="22"/>
        <v>Canon</v>
      </c>
      <c r="I106" s="9" t="str">
        <f t="shared" si="14"/>
        <v>000</v>
      </c>
      <c r="J106" s="9" t="str">
        <f t="shared" si="25"/>
        <v/>
      </c>
      <c r="K106" s="12" t="s">
        <v>306</v>
      </c>
      <c r="L106" s="10" t="str">
        <f t="shared" si="17"/>
        <v>12.2.2.000</v>
      </c>
      <c r="M106" s="11" t="s">
        <v>305</v>
      </c>
      <c r="O106" s="22"/>
    </row>
    <row r="107" spans="1:15" ht="15.6">
      <c r="A107" s="5" t="str">
        <f t="shared" si="15"/>
        <v>12.2.2.001</v>
      </c>
      <c r="B107" s="6" t="s">
        <v>307</v>
      </c>
      <c r="C107" s="8" t="str">
        <f t="shared" si="16"/>
        <v>12</v>
      </c>
      <c r="D107" s="9" t="s">
        <v>225</v>
      </c>
      <c r="E107" s="8" t="str">
        <f t="shared" si="18"/>
        <v>2</v>
      </c>
      <c r="F107" s="9" t="str">
        <f t="shared" si="21"/>
        <v>DERECHOS</v>
      </c>
      <c r="G107" s="8" t="str">
        <f t="shared" si="19"/>
        <v>2</v>
      </c>
      <c r="H107" s="9" t="str">
        <f t="shared" si="22"/>
        <v>Canon</v>
      </c>
      <c r="I107" s="9" t="str">
        <f t="shared" si="14"/>
        <v>001</v>
      </c>
      <c r="J107" s="9" t="str">
        <f t="shared" si="25"/>
        <v xml:space="preserve">Canon Minero </v>
      </c>
      <c r="K107" s="12" t="s">
        <v>308</v>
      </c>
      <c r="L107" s="10" t="str">
        <f t="shared" si="17"/>
        <v>12.2.2.001</v>
      </c>
      <c r="M107" s="11" t="s">
        <v>307</v>
      </c>
      <c r="O107" s="22"/>
    </row>
    <row r="108" spans="1:15" ht="15.6">
      <c r="A108" s="5" t="str">
        <f t="shared" si="15"/>
        <v>12.2.2.002</v>
      </c>
      <c r="B108" s="6" t="s">
        <v>309</v>
      </c>
      <c r="C108" s="8" t="str">
        <f t="shared" si="16"/>
        <v>12</v>
      </c>
      <c r="D108" s="9" t="s">
        <v>225</v>
      </c>
      <c r="E108" s="8" t="str">
        <f t="shared" si="18"/>
        <v>2</v>
      </c>
      <c r="F108" s="9" t="str">
        <f t="shared" si="21"/>
        <v>DERECHOS</v>
      </c>
      <c r="G108" s="8" t="str">
        <f t="shared" si="19"/>
        <v>2</v>
      </c>
      <c r="H108" s="9" t="str">
        <f t="shared" si="22"/>
        <v>Canon</v>
      </c>
      <c r="I108" s="9" t="str">
        <f t="shared" si="14"/>
        <v>002</v>
      </c>
      <c r="J108" s="9" t="str">
        <f t="shared" si="25"/>
        <v>Secretaria de Turismo</v>
      </c>
      <c r="K108" s="12" t="s">
        <v>310</v>
      </c>
      <c r="L108" s="10" t="str">
        <f t="shared" si="17"/>
        <v>12.2.2.002</v>
      </c>
      <c r="M108" s="11" t="s">
        <v>309</v>
      </c>
      <c r="O108" s="22"/>
    </row>
    <row r="109" spans="1:15" ht="15.6">
      <c r="A109" s="5" t="str">
        <f t="shared" si="15"/>
        <v>12.2.2.003</v>
      </c>
      <c r="B109" s="6" t="s">
        <v>311</v>
      </c>
      <c r="C109" s="8" t="str">
        <f t="shared" si="16"/>
        <v>12</v>
      </c>
      <c r="D109" s="9" t="s">
        <v>225</v>
      </c>
      <c r="E109" s="8" t="str">
        <f t="shared" si="18"/>
        <v>2</v>
      </c>
      <c r="F109" s="9" t="str">
        <f t="shared" si="21"/>
        <v>DERECHOS</v>
      </c>
      <c r="G109" s="8" t="str">
        <f t="shared" si="19"/>
        <v>2</v>
      </c>
      <c r="H109" s="9" t="str">
        <f t="shared" si="22"/>
        <v>Canon</v>
      </c>
      <c r="I109" s="9" t="str">
        <f t="shared" si="14"/>
        <v>003</v>
      </c>
      <c r="J109" s="9" t="str">
        <f t="shared" si="25"/>
        <v>Canon Agua Pública</v>
      </c>
      <c r="K109" s="12" t="s">
        <v>312</v>
      </c>
      <c r="L109" s="10" t="str">
        <f t="shared" si="17"/>
        <v>12.2.2.003</v>
      </c>
      <c r="M109" s="11" t="s">
        <v>311</v>
      </c>
      <c r="O109" s="22"/>
    </row>
    <row r="110" spans="1:15" ht="15.6">
      <c r="A110" s="5" t="str">
        <f t="shared" si="15"/>
        <v>12.2.2.004</v>
      </c>
      <c r="B110" s="6" t="s">
        <v>313</v>
      </c>
      <c r="C110" s="8" t="str">
        <f t="shared" si="16"/>
        <v>12</v>
      </c>
      <c r="D110" s="9" t="s">
        <v>225</v>
      </c>
      <c r="E110" s="8" t="str">
        <f t="shared" si="18"/>
        <v>2</v>
      </c>
      <c r="F110" s="9" t="str">
        <f t="shared" si="21"/>
        <v>DERECHOS</v>
      </c>
      <c r="G110" s="8" t="str">
        <f t="shared" si="19"/>
        <v>2</v>
      </c>
      <c r="H110" s="9" t="str">
        <f t="shared" si="22"/>
        <v>Canon</v>
      </c>
      <c r="I110" s="9" t="str">
        <f t="shared" si="14"/>
        <v>004</v>
      </c>
      <c r="J110" s="9" t="str">
        <f t="shared" si="25"/>
        <v>Fondo Provincial de Pesca - Canon fijo</v>
      </c>
      <c r="K110" s="12" t="s">
        <v>314</v>
      </c>
      <c r="L110" s="10" t="str">
        <f t="shared" si="17"/>
        <v>12.2.2.004</v>
      </c>
      <c r="M110" s="11" t="s">
        <v>313</v>
      </c>
      <c r="O110" s="22"/>
    </row>
    <row r="111" spans="1:15" ht="15.6">
      <c r="A111" s="5" t="str">
        <f t="shared" si="15"/>
        <v>12.2.2.005</v>
      </c>
      <c r="B111" s="6" t="s">
        <v>315</v>
      </c>
      <c r="C111" s="8" t="str">
        <f t="shared" si="16"/>
        <v>12</v>
      </c>
      <c r="D111" s="9" t="s">
        <v>225</v>
      </c>
      <c r="E111" s="8" t="str">
        <f t="shared" si="18"/>
        <v>2</v>
      </c>
      <c r="F111" s="9" t="str">
        <f t="shared" si="21"/>
        <v>DERECHOS</v>
      </c>
      <c r="G111" s="8" t="str">
        <f t="shared" si="19"/>
        <v>2</v>
      </c>
      <c r="H111" s="9" t="str">
        <f t="shared" si="22"/>
        <v>Canon</v>
      </c>
      <c r="I111" s="9" t="str">
        <f t="shared" si="14"/>
        <v>005</v>
      </c>
      <c r="J111" s="9" t="str">
        <f t="shared" si="25"/>
        <v>Canon Vigiladores e Inst. y Explot. Term.</v>
      </c>
      <c r="K111" s="12" t="s">
        <v>316</v>
      </c>
      <c r="L111" s="10" t="str">
        <f t="shared" si="17"/>
        <v>12.2.2.005</v>
      </c>
      <c r="M111" s="11" t="s">
        <v>315</v>
      </c>
      <c r="O111" s="22"/>
    </row>
    <row r="112" spans="1:15" ht="15.6">
      <c r="A112" s="5" t="str">
        <f t="shared" si="15"/>
        <v>12.2.2.006</v>
      </c>
      <c r="B112" s="6" t="s">
        <v>317</v>
      </c>
      <c r="C112" s="8" t="str">
        <f t="shared" si="16"/>
        <v>12</v>
      </c>
      <c r="D112" s="9" t="s">
        <v>225</v>
      </c>
      <c r="E112" s="8" t="str">
        <f t="shared" si="18"/>
        <v>2</v>
      </c>
      <c r="F112" s="9" t="str">
        <f t="shared" si="21"/>
        <v>DERECHOS</v>
      </c>
      <c r="G112" s="8" t="str">
        <f t="shared" si="19"/>
        <v>2</v>
      </c>
      <c r="H112" s="9" t="str">
        <f t="shared" si="22"/>
        <v>Canon</v>
      </c>
      <c r="I112" s="9" t="str">
        <f t="shared" si="14"/>
        <v>006</v>
      </c>
      <c r="J112" s="9" t="str">
        <f t="shared" si="25"/>
        <v>Canon Hidrocarburífero</v>
      </c>
      <c r="K112" s="12" t="s">
        <v>318</v>
      </c>
      <c r="L112" s="10" t="str">
        <f t="shared" si="17"/>
        <v>12.2.2.006</v>
      </c>
      <c r="M112" s="11" t="s">
        <v>317</v>
      </c>
      <c r="O112" s="22"/>
    </row>
    <row r="113" spans="1:15" ht="15.6">
      <c r="A113" s="5" t="str">
        <f t="shared" si="15"/>
        <v>12.2.2.007</v>
      </c>
      <c r="B113" s="6" t="s">
        <v>319</v>
      </c>
      <c r="C113" s="8" t="str">
        <f t="shared" si="16"/>
        <v>12</v>
      </c>
      <c r="D113" s="9" t="s">
        <v>225</v>
      </c>
      <c r="E113" s="8" t="str">
        <f t="shared" si="18"/>
        <v>2</v>
      </c>
      <c r="F113" s="9" t="str">
        <f t="shared" si="21"/>
        <v>DERECHOS</v>
      </c>
      <c r="G113" s="8" t="str">
        <f t="shared" si="19"/>
        <v>2</v>
      </c>
      <c r="H113" s="9" t="str">
        <f t="shared" si="22"/>
        <v>Canon</v>
      </c>
      <c r="I113" s="9" t="str">
        <f t="shared" si="14"/>
        <v>007</v>
      </c>
      <c r="J113" s="9" t="str">
        <f t="shared" si="25"/>
        <v>Canon de Producción Ley N° 3117</v>
      </c>
      <c r="K113" s="12" t="s">
        <v>320</v>
      </c>
      <c r="L113" s="10" t="str">
        <f t="shared" si="17"/>
        <v>12.2.2.007</v>
      </c>
      <c r="M113" s="11" t="s">
        <v>319</v>
      </c>
      <c r="O113" s="22"/>
    </row>
    <row r="114" spans="1:15" ht="15.6">
      <c r="A114" s="5" t="str">
        <f t="shared" si="15"/>
        <v>12.2.2.008</v>
      </c>
      <c r="B114" s="6" t="s">
        <v>321</v>
      </c>
      <c r="C114" s="8" t="str">
        <f t="shared" si="16"/>
        <v>12</v>
      </c>
      <c r="D114" s="9" t="s">
        <v>225</v>
      </c>
      <c r="E114" s="8" t="str">
        <f t="shared" si="18"/>
        <v>2</v>
      </c>
      <c r="F114" s="9" t="str">
        <f t="shared" si="21"/>
        <v>DERECHOS</v>
      </c>
      <c r="G114" s="8" t="str">
        <f t="shared" si="19"/>
        <v>2</v>
      </c>
      <c r="H114" s="9" t="str">
        <f t="shared" si="22"/>
        <v>Canon</v>
      </c>
      <c r="I114" s="9" t="str">
        <f t="shared" si="14"/>
        <v>008</v>
      </c>
      <c r="J114" s="9" t="str">
        <f t="shared" si="25"/>
        <v>Canon de Producción Ley N° 3009</v>
      </c>
      <c r="K114" s="12" t="s">
        <v>322</v>
      </c>
      <c r="L114" s="10" t="str">
        <f t="shared" si="17"/>
        <v>12.2.2.008</v>
      </c>
      <c r="M114" s="11" t="s">
        <v>321</v>
      </c>
      <c r="O114" s="22"/>
    </row>
    <row r="115" spans="1:15" ht="15.6">
      <c r="A115" s="5" t="str">
        <f t="shared" si="15"/>
        <v>12.2.2.009</v>
      </c>
      <c r="B115" s="6" t="s">
        <v>323</v>
      </c>
      <c r="C115" s="8" t="str">
        <f t="shared" si="16"/>
        <v>12</v>
      </c>
      <c r="D115" s="9" t="s">
        <v>225</v>
      </c>
      <c r="E115" s="8" t="str">
        <f t="shared" si="18"/>
        <v>2</v>
      </c>
      <c r="F115" s="9" t="str">
        <f t="shared" si="21"/>
        <v>DERECHOS</v>
      </c>
      <c r="G115" s="8" t="str">
        <f t="shared" si="19"/>
        <v>2</v>
      </c>
      <c r="H115" s="9" t="str">
        <f t="shared" si="22"/>
        <v>Canon</v>
      </c>
      <c r="I115" s="9" t="str">
        <f t="shared" si="14"/>
        <v>009</v>
      </c>
      <c r="J115" s="9" t="str">
        <f t="shared" si="25"/>
        <v>Canon Prórroga Ley 3117</v>
      </c>
      <c r="K115" s="12" t="s">
        <v>324</v>
      </c>
      <c r="L115" s="10" t="str">
        <f t="shared" si="17"/>
        <v>12.2.2.009</v>
      </c>
      <c r="M115" s="11" t="s">
        <v>323</v>
      </c>
      <c r="O115" s="22"/>
    </row>
    <row r="116" spans="1:15" ht="15.6">
      <c r="A116" s="5" t="str">
        <f t="shared" si="15"/>
        <v>12.2.2.010</v>
      </c>
      <c r="B116" s="6" t="s">
        <v>325</v>
      </c>
      <c r="C116" s="8" t="str">
        <f t="shared" si="16"/>
        <v>12</v>
      </c>
      <c r="D116" s="9" t="s">
        <v>225</v>
      </c>
      <c r="E116" s="8" t="str">
        <f t="shared" si="18"/>
        <v>2</v>
      </c>
      <c r="F116" s="9" t="str">
        <f t="shared" si="21"/>
        <v>DERECHOS</v>
      </c>
      <c r="G116" s="8" t="str">
        <f t="shared" si="19"/>
        <v>2</v>
      </c>
      <c r="H116" s="9" t="str">
        <f t="shared" si="22"/>
        <v>Canon</v>
      </c>
      <c r="I116" s="9" t="str">
        <f t="shared" si="14"/>
        <v>010</v>
      </c>
      <c r="J116" s="9" t="str">
        <f t="shared" si="25"/>
        <v>Canon Renta Extraordinaria Ley 3117</v>
      </c>
      <c r="K116" s="12" t="s">
        <v>326</v>
      </c>
      <c r="L116" s="10" t="str">
        <f t="shared" si="17"/>
        <v>12.2.2.010</v>
      </c>
      <c r="M116" s="11" t="s">
        <v>325</v>
      </c>
      <c r="O116" s="22"/>
    </row>
    <row r="117" spans="1:15" ht="15.6">
      <c r="A117" s="5" t="str">
        <f t="shared" si="15"/>
        <v>12.2.2.011</v>
      </c>
      <c r="B117" s="6" t="s">
        <v>327</v>
      </c>
      <c r="C117" s="8" t="str">
        <f t="shared" si="16"/>
        <v>12</v>
      </c>
      <c r="D117" s="9" t="s">
        <v>225</v>
      </c>
      <c r="E117" s="8" t="str">
        <f t="shared" si="18"/>
        <v>2</v>
      </c>
      <c r="F117" s="9" t="str">
        <f t="shared" si="21"/>
        <v>DERECHOS</v>
      </c>
      <c r="G117" s="8" t="str">
        <f t="shared" si="19"/>
        <v>2</v>
      </c>
      <c r="H117" s="9" t="str">
        <f t="shared" si="22"/>
        <v>Canon</v>
      </c>
      <c r="I117" s="9" t="str">
        <f t="shared" si="14"/>
        <v>011</v>
      </c>
      <c r="J117" s="9" t="str">
        <f t="shared" si="25"/>
        <v>Canon por Servidumbre Ley 3117</v>
      </c>
      <c r="K117" s="12" t="s">
        <v>328</v>
      </c>
      <c r="L117" s="10" t="str">
        <f t="shared" si="17"/>
        <v>12.2.2.011</v>
      </c>
      <c r="M117" s="11" t="s">
        <v>327</v>
      </c>
      <c r="O117" s="22"/>
    </row>
    <row r="118" spans="1:15" ht="15.6">
      <c r="A118" s="5" t="str">
        <f t="shared" si="15"/>
        <v>12.2.2.012</v>
      </c>
      <c r="B118" s="6" t="s">
        <v>329</v>
      </c>
      <c r="C118" s="8" t="str">
        <f t="shared" si="16"/>
        <v>12</v>
      </c>
      <c r="D118" s="9" t="s">
        <v>225</v>
      </c>
      <c r="E118" s="8" t="str">
        <f t="shared" si="18"/>
        <v>2</v>
      </c>
      <c r="F118" s="9" t="str">
        <f t="shared" si="21"/>
        <v>DERECHOS</v>
      </c>
      <c r="G118" s="8" t="str">
        <f t="shared" si="19"/>
        <v>2</v>
      </c>
      <c r="H118" s="9" t="str">
        <f t="shared" si="22"/>
        <v>Canon</v>
      </c>
      <c r="I118" s="9" t="str">
        <f t="shared" si="14"/>
        <v>012</v>
      </c>
      <c r="J118" s="9" t="str">
        <f t="shared" si="25"/>
        <v>Fondo Tecnológico Productivo</v>
      </c>
      <c r="K118" s="12" t="s">
        <v>330</v>
      </c>
      <c r="L118" s="10" t="str">
        <f t="shared" si="17"/>
        <v>12.2.2.012</v>
      </c>
      <c r="M118" s="11" t="s">
        <v>329</v>
      </c>
      <c r="O118" s="22"/>
    </row>
    <row r="119" spans="1:15" ht="15.6">
      <c r="A119" s="5" t="str">
        <f t="shared" si="15"/>
        <v>12.2.2.013</v>
      </c>
      <c r="B119" s="6" t="s">
        <v>331</v>
      </c>
      <c r="C119" s="8" t="str">
        <f t="shared" si="16"/>
        <v>12</v>
      </c>
      <c r="D119" s="9" t="s">
        <v>225</v>
      </c>
      <c r="E119" s="8" t="str">
        <f t="shared" si="18"/>
        <v>2</v>
      </c>
      <c r="F119" s="9" t="str">
        <f t="shared" si="21"/>
        <v>DERECHOS</v>
      </c>
      <c r="G119" s="8" t="str">
        <f t="shared" si="19"/>
        <v>2</v>
      </c>
      <c r="H119" s="9" t="str">
        <f t="shared" si="22"/>
        <v>Canon</v>
      </c>
      <c r="I119" s="9" t="str">
        <f t="shared" si="14"/>
        <v>013</v>
      </c>
      <c r="J119" s="9" t="str">
        <f t="shared" si="25"/>
        <v>Fondo Infraestructura Ley 3117</v>
      </c>
      <c r="K119" s="12" t="s">
        <v>332</v>
      </c>
      <c r="L119" s="10" t="str">
        <f t="shared" si="17"/>
        <v>12.2.2.013</v>
      </c>
      <c r="M119" s="11" t="s">
        <v>331</v>
      </c>
      <c r="O119" s="22"/>
    </row>
    <row r="120" spans="1:15" ht="15.6">
      <c r="A120" s="5" t="str">
        <f t="shared" si="15"/>
        <v>12.2.2.014</v>
      </c>
      <c r="B120" s="6" t="s">
        <v>333</v>
      </c>
      <c r="C120" s="8" t="str">
        <f t="shared" si="16"/>
        <v>12</v>
      </c>
      <c r="D120" s="9" t="s">
        <v>225</v>
      </c>
      <c r="E120" s="8" t="str">
        <f t="shared" si="18"/>
        <v>2</v>
      </c>
      <c r="F120" s="9" t="str">
        <f t="shared" si="21"/>
        <v>DERECHOS</v>
      </c>
      <c r="G120" s="8" t="str">
        <f t="shared" si="19"/>
        <v>2</v>
      </c>
      <c r="H120" s="9" t="str">
        <f t="shared" si="22"/>
        <v>Canon</v>
      </c>
      <c r="I120" s="9" t="str">
        <f t="shared" si="14"/>
        <v>014</v>
      </c>
      <c r="J120" s="9" t="str">
        <f t="shared" si="25"/>
        <v>Fondo Catastral</v>
      </c>
      <c r="K120" s="12" t="s">
        <v>334</v>
      </c>
      <c r="L120" s="10" t="str">
        <f t="shared" si="17"/>
        <v>12.2.2.014</v>
      </c>
      <c r="M120" s="11" t="s">
        <v>333</v>
      </c>
      <c r="O120" s="22"/>
    </row>
    <row r="121" spans="1:15" ht="15.6">
      <c r="A121" s="5" t="str">
        <f t="shared" si="15"/>
        <v>12.2.2.015</v>
      </c>
      <c r="B121" s="6" t="s">
        <v>335</v>
      </c>
      <c r="C121" s="8" t="str">
        <f t="shared" si="16"/>
        <v>12</v>
      </c>
      <c r="D121" s="9" t="s">
        <v>225</v>
      </c>
      <c r="E121" s="8" t="str">
        <f t="shared" si="18"/>
        <v>2</v>
      </c>
      <c r="F121" s="9" t="str">
        <f t="shared" si="21"/>
        <v>DERECHOS</v>
      </c>
      <c r="G121" s="8" t="str">
        <f t="shared" si="19"/>
        <v>2</v>
      </c>
      <c r="H121" s="9" t="str">
        <f t="shared" si="22"/>
        <v>Canon</v>
      </c>
      <c r="I121" s="9" t="str">
        <f t="shared" si="14"/>
        <v>015</v>
      </c>
      <c r="J121" s="9" t="str">
        <f t="shared" si="25"/>
        <v>Fondo Fortalecimiento I.E.S.C.</v>
      </c>
      <c r="K121" s="12" t="s">
        <v>336</v>
      </c>
      <c r="L121" s="10" t="str">
        <f t="shared" si="17"/>
        <v>12.2.2.015</v>
      </c>
      <c r="M121" s="11" t="s">
        <v>335</v>
      </c>
      <c r="O121" s="22"/>
    </row>
    <row r="122" spans="1:15" ht="15.6">
      <c r="A122" s="5" t="str">
        <f t="shared" si="15"/>
        <v>12.2.2.016</v>
      </c>
      <c r="B122" s="6" t="s">
        <v>337</v>
      </c>
      <c r="C122" s="8" t="str">
        <f t="shared" si="16"/>
        <v>12</v>
      </c>
      <c r="D122" s="9" t="s">
        <v>225</v>
      </c>
      <c r="E122" s="8" t="str">
        <f t="shared" si="18"/>
        <v>2</v>
      </c>
      <c r="F122" s="9" t="str">
        <f t="shared" si="21"/>
        <v>DERECHOS</v>
      </c>
      <c r="G122" s="8" t="str">
        <f t="shared" si="19"/>
        <v>2</v>
      </c>
      <c r="H122" s="9" t="str">
        <f t="shared" si="22"/>
        <v>Canon</v>
      </c>
      <c r="I122" s="9" t="str">
        <f t="shared" si="14"/>
        <v>016</v>
      </c>
      <c r="J122" s="9" t="str">
        <f t="shared" si="25"/>
        <v>Fondo Fortalecimiento Sec. Trabajo y SS</v>
      </c>
      <c r="K122" s="12" t="s">
        <v>338</v>
      </c>
      <c r="L122" s="10" t="str">
        <f t="shared" si="17"/>
        <v>12.2.2.016</v>
      </c>
      <c r="M122" s="11" t="s">
        <v>337</v>
      </c>
      <c r="O122" s="22"/>
    </row>
    <row r="123" spans="1:15" ht="15.6">
      <c r="A123" s="5" t="str">
        <f t="shared" si="15"/>
        <v>12.2.2.017</v>
      </c>
      <c r="B123" s="6" t="s">
        <v>339</v>
      </c>
      <c r="C123" s="8" t="str">
        <f t="shared" si="16"/>
        <v>12</v>
      </c>
      <c r="D123" s="9" t="s">
        <v>225</v>
      </c>
      <c r="E123" s="8" t="str">
        <f t="shared" si="18"/>
        <v>2</v>
      </c>
      <c r="F123" s="9" t="str">
        <f t="shared" si="21"/>
        <v>DERECHOS</v>
      </c>
      <c r="G123" s="8" t="str">
        <f t="shared" si="19"/>
        <v>2</v>
      </c>
      <c r="H123" s="9" t="str">
        <f t="shared" si="22"/>
        <v>Canon</v>
      </c>
      <c r="I123" s="9" t="str">
        <f t="shared" si="14"/>
        <v>017</v>
      </c>
      <c r="J123" s="9" t="str">
        <f t="shared" si="25"/>
        <v>Fondo Fortalecimiento -Sub. Medio Ambiente</v>
      </c>
      <c r="K123" s="12" t="s">
        <v>340</v>
      </c>
      <c r="L123" s="10" t="str">
        <f t="shared" si="17"/>
        <v>12.2.2.017</v>
      </c>
      <c r="M123" s="11" t="s">
        <v>339</v>
      </c>
      <c r="O123" s="22"/>
    </row>
    <row r="124" spans="1:15" ht="15.6">
      <c r="A124" s="5" t="str">
        <f t="shared" si="15"/>
        <v>12.2.2.018</v>
      </c>
      <c r="B124" s="6" t="s">
        <v>341</v>
      </c>
      <c r="C124" s="8" t="str">
        <f t="shared" si="16"/>
        <v>12</v>
      </c>
      <c r="D124" s="9" t="s">
        <v>225</v>
      </c>
      <c r="E124" s="8" t="str">
        <f t="shared" si="18"/>
        <v>2</v>
      </c>
      <c r="F124" s="9" t="str">
        <f t="shared" si="21"/>
        <v>DERECHOS</v>
      </c>
      <c r="G124" s="8" t="str">
        <f t="shared" si="19"/>
        <v>2</v>
      </c>
      <c r="H124" s="9" t="str">
        <f t="shared" si="22"/>
        <v>Canon</v>
      </c>
      <c r="I124" s="9" t="str">
        <f t="shared" si="14"/>
        <v>018</v>
      </c>
      <c r="J124" s="9" t="str">
        <f t="shared" si="25"/>
        <v>Fondo Capacitación I.E.S.C.</v>
      </c>
      <c r="K124" s="12" t="s">
        <v>342</v>
      </c>
      <c r="L124" s="10" t="str">
        <f t="shared" si="17"/>
        <v>12.2.2.018</v>
      </c>
      <c r="M124" s="11" t="s">
        <v>341</v>
      </c>
      <c r="O124" s="22"/>
    </row>
    <row r="125" spans="1:15" ht="15.6">
      <c r="A125" s="5" t="str">
        <f t="shared" si="15"/>
        <v>12.2.2.019</v>
      </c>
      <c r="B125" s="6" t="s">
        <v>343</v>
      </c>
      <c r="C125" s="8" t="str">
        <f t="shared" si="16"/>
        <v>12</v>
      </c>
      <c r="D125" s="9" t="s">
        <v>225</v>
      </c>
      <c r="E125" s="8" t="str">
        <f t="shared" si="18"/>
        <v>2</v>
      </c>
      <c r="F125" s="9" t="str">
        <f t="shared" si="21"/>
        <v>DERECHOS</v>
      </c>
      <c r="G125" s="8" t="str">
        <f t="shared" si="19"/>
        <v>2</v>
      </c>
      <c r="H125" s="9" t="str">
        <f t="shared" si="22"/>
        <v>Canon</v>
      </c>
      <c r="I125" s="9" t="str">
        <f t="shared" si="14"/>
        <v>019</v>
      </c>
      <c r="J125" s="9" t="str">
        <f t="shared" si="25"/>
        <v>Fondo Capacitación Sec. Trabajo y SS</v>
      </c>
      <c r="K125" s="12" t="s">
        <v>344</v>
      </c>
      <c r="L125" s="10" t="str">
        <f t="shared" si="17"/>
        <v>12.2.2.019</v>
      </c>
      <c r="M125" s="11" t="s">
        <v>343</v>
      </c>
      <c r="O125" s="20"/>
    </row>
    <row r="126" spans="1:15" ht="15.6">
      <c r="A126" s="5" t="str">
        <f t="shared" si="15"/>
        <v>12.2.2.020</v>
      </c>
      <c r="B126" s="6" t="s">
        <v>345</v>
      </c>
      <c r="C126" s="8" t="str">
        <f t="shared" si="16"/>
        <v>12</v>
      </c>
      <c r="D126" s="9" t="s">
        <v>225</v>
      </c>
      <c r="E126" s="8" t="str">
        <f t="shared" si="18"/>
        <v>2</v>
      </c>
      <c r="F126" s="9" t="str">
        <f t="shared" si="21"/>
        <v>DERECHOS</v>
      </c>
      <c r="G126" s="8" t="str">
        <f t="shared" si="19"/>
        <v>2</v>
      </c>
      <c r="H126" s="9" t="str">
        <f t="shared" si="22"/>
        <v>Canon</v>
      </c>
      <c r="I126" s="9" t="str">
        <f t="shared" si="14"/>
        <v>020</v>
      </c>
      <c r="J126" s="9" t="str">
        <f t="shared" si="25"/>
        <v>Fondo Capacitación Sub. Medio Ambiente</v>
      </c>
      <c r="K126" s="12" t="s">
        <v>346</v>
      </c>
      <c r="L126" s="10" t="str">
        <f t="shared" si="17"/>
        <v>12.2.2.020</v>
      </c>
      <c r="M126" s="11" t="s">
        <v>345</v>
      </c>
      <c r="O126" s="20"/>
    </row>
    <row r="127" spans="1:15" ht="15.6">
      <c r="A127" s="5" t="str">
        <f t="shared" si="15"/>
        <v>12.2.2.021</v>
      </c>
      <c r="B127" s="6" t="s">
        <v>347</v>
      </c>
      <c r="C127" s="8" t="str">
        <f t="shared" si="16"/>
        <v>12</v>
      </c>
      <c r="D127" s="9" t="s">
        <v>225</v>
      </c>
      <c r="E127" s="8" t="str">
        <f t="shared" si="18"/>
        <v>2</v>
      </c>
      <c r="F127" s="9" t="str">
        <f t="shared" si="21"/>
        <v>DERECHOS</v>
      </c>
      <c r="G127" s="8" t="str">
        <f t="shared" si="19"/>
        <v>2</v>
      </c>
      <c r="H127" s="9" t="str">
        <f t="shared" si="22"/>
        <v>Canon</v>
      </c>
      <c r="I127" s="9" t="str">
        <f t="shared" si="14"/>
        <v>021</v>
      </c>
      <c r="J127" s="9" t="str">
        <f t="shared" si="25"/>
        <v>Canon de Cateo</v>
      </c>
      <c r="K127" s="12" t="s">
        <v>348</v>
      </c>
      <c r="L127" s="10" t="str">
        <f t="shared" si="17"/>
        <v>12.2.2.021</v>
      </c>
      <c r="M127" s="11" t="s">
        <v>347</v>
      </c>
      <c r="O127" s="20"/>
    </row>
    <row r="128" spans="1:15" ht="15.6">
      <c r="A128" s="5" t="str">
        <f t="shared" si="15"/>
        <v>12.2.2.022</v>
      </c>
      <c r="B128" s="6" t="s">
        <v>349</v>
      </c>
      <c r="C128" s="8" t="str">
        <f t="shared" si="16"/>
        <v>12</v>
      </c>
      <c r="D128" s="9" t="s">
        <v>225</v>
      </c>
      <c r="E128" s="8" t="str">
        <f t="shared" si="18"/>
        <v>2</v>
      </c>
      <c r="F128" s="9" t="str">
        <f t="shared" si="21"/>
        <v>DERECHOS</v>
      </c>
      <c r="G128" s="8" t="str">
        <f t="shared" si="19"/>
        <v>2</v>
      </c>
      <c r="H128" s="9" t="str">
        <f t="shared" si="22"/>
        <v>Canon</v>
      </c>
      <c r="I128" s="9" t="str">
        <f t="shared" si="14"/>
        <v>022</v>
      </c>
      <c r="J128" s="9" t="str">
        <f t="shared" si="25"/>
        <v xml:space="preserve">Canon de Riesgo </v>
      </c>
      <c r="K128" s="12" t="s">
        <v>350</v>
      </c>
      <c r="L128" s="10" t="str">
        <f t="shared" si="17"/>
        <v>12.2.2.022</v>
      </c>
      <c r="M128" s="11" t="s">
        <v>349</v>
      </c>
      <c r="O128" s="20"/>
    </row>
    <row r="129" spans="1:15" ht="15.6">
      <c r="A129" s="5" t="str">
        <f t="shared" si="15"/>
        <v>12.2.2.023</v>
      </c>
      <c r="B129" s="8" t="s">
        <v>351</v>
      </c>
      <c r="C129" s="8" t="str">
        <f t="shared" si="16"/>
        <v>12</v>
      </c>
      <c r="D129" s="9" t="s">
        <v>225</v>
      </c>
      <c r="E129" s="8" t="str">
        <f t="shared" si="18"/>
        <v>2</v>
      </c>
      <c r="F129" s="9" t="str">
        <f t="shared" si="21"/>
        <v>DERECHOS</v>
      </c>
      <c r="G129" s="8" t="str">
        <f t="shared" si="19"/>
        <v>2</v>
      </c>
      <c r="H129" s="9" t="str">
        <f t="shared" si="22"/>
        <v>Canon</v>
      </c>
      <c r="I129" s="9" t="str">
        <f t="shared" si="14"/>
        <v>023</v>
      </c>
      <c r="J129" s="9" t="s">
        <v>351</v>
      </c>
      <c r="K129" s="12" t="s">
        <v>352</v>
      </c>
      <c r="L129" s="10"/>
      <c r="M129" s="11"/>
      <c r="O129" s="20"/>
    </row>
    <row r="130" spans="1:15" ht="15.6">
      <c r="A130" s="5" t="str">
        <f t="shared" si="15"/>
        <v>12.2.2.099</v>
      </c>
      <c r="B130" s="6" t="s">
        <v>295</v>
      </c>
      <c r="C130" s="8" t="str">
        <f t="shared" si="16"/>
        <v>12</v>
      </c>
      <c r="D130" s="9" t="s">
        <v>225</v>
      </c>
      <c r="E130" s="8" t="str">
        <f t="shared" si="18"/>
        <v>2</v>
      </c>
      <c r="F130" s="9" t="str">
        <f>IF(E130="0","",IF(E130=E128,F128,MID($K130,12,60)))</f>
        <v>DERECHOS</v>
      </c>
      <c r="G130" s="8" t="str">
        <f t="shared" si="19"/>
        <v>2</v>
      </c>
      <c r="H130" s="9" t="str">
        <f>IF(G130="0","",IF(G130=G128,H128,MID($K130,12,60)))</f>
        <v>Canon</v>
      </c>
      <c r="I130" s="9" t="str">
        <f t="shared" si="14"/>
        <v>099</v>
      </c>
      <c r="J130" s="9" t="str">
        <f t="shared" si="25"/>
        <v>Otros</v>
      </c>
      <c r="K130" s="12" t="s">
        <v>353</v>
      </c>
      <c r="L130" s="10" t="str">
        <f t="shared" si="17"/>
        <v>12.2.2.099</v>
      </c>
      <c r="M130" s="11" t="s">
        <v>295</v>
      </c>
      <c r="O130" s="22"/>
    </row>
    <row r="131" spans="1:15" ht="15.6">
      <c r="A131" s="5" t="str">
        <f t="shared" si="15"/>
        <v>12.2.9.000</v>
      </c>
      <c r="B131" s="6" t="s">
        <v>354</v>
      </c>
      <c r="C131" s="8" t="str">
        <f t="shared" si="16"/>
        <v>12</v>
      </c>
      <c r="D131" s="9" t="s">
        <v>225</v>
      </c>
      <c r="E131" s="8" t="str">
        <f t="shared" si="18"/>
        <v>2</v>
      </c>
      <c r="F131" s="9" t="str">
        <f t="shared" si="21"/>
        <v>DERECHOS</v>
      </c>
      <c r="G131" s="8" t="str">
        <f t="shared" si="19"/>
        <v>9</v>
      </c>
      <c r="H131" s="9" t="str">
        <f t="shared" si="22"/>
        <v xml:space="preserve">Otros </v>
      </c>
      <c r="I131" s="9" t="str">
        <f t="shared" si="14"/>
        <v>000</v>
      </c>
      <c r="J131" s="9" t="str">
        <f t="shared" si="25"/>
        <v/>
      </c>
      <c r="K131" s="12" t="s">
        <v>355</v>
      </c>
      <c r="L131" s="10" t="str">
        <f t="shared" si="17"/>
        <v>12.2.9.000</v>
      </c>
      <c r="M131" s="11" t="s">
        <v>354</v>
      </c>
      <c r="O131" s="22"/>
    </row>
    <row r="132" spans="1:15" ht="15.6">
      <c r="A132" s="5" t="str">
        <f t="shared" si="15"/>
        <v>12.3.0.000</v>
      </c>
      <c r="B132" s="6" t="s">
        <v>356</v>
      </c>
      <c r="C132" s="8" t="str">
        <f t="shared" ref="C132:C195" si="26">+LEFT(K132,2)</f>
        <v>12</v>
      </c>
      <c r="D132" s="9" t="s">
        <v>225</v>
      </c>
      <c r="E132" s="8" t="str">
        <f t="shared" si="18"/>
        <v>3</v>
      </c>
      <c r="F132" s="9" t="str">
        <f t="shared" si="21"/>
        <v>PRIMAS</v>
      </c>
      <c r="G132" s="8" t="str">
        <f t="shared" si="19"/>
        <v>0</v>
      </c>
      <c r="H132" s="9" t="str">
        <f t="shared" si="22"/>
        <v/>
      </c>
      <c r="I132" s="9" t="str">
        <f t="shared" si="14"/>
        <v>000</v>
      </c>
      <c r="J132" s="9"/>
      <c r="K132" s="10" t="s">
        <v>357</v>
      </c>
      <c r="L132" s="10" t="str">
        <f t="shared" si="17"/>
        <v>12.3.0.000</v>
      </c>
      <c r="M132" s="11" t="s">
        <v>356</v>
      </c>
      <c r="O132" s="22"/>
    </row>
    <row r="133" spans="1:15" ht="15.6">
      <c r="A133" s="5" t="str">
        <f t="shared" si="15"/>
        <v>12.4.0.000</v>
      </c>
      <c r="B133" s="6" t="s">
        <v>358</v>
      </c>
      <c r="C133" s="8" t="str">
        <f t="shared" si="26"/>
        <v>12</v>
      </c>
      <c r="D133" s="9" t="s">
        <v>225</v>
      </c>
      <c r="E133" s="8" t="str">
        <f t="shared" si="18"/>
        <v>4</v>
      </c>
      <c r="F133" s="9" t="str">
        <f t="shared" si="21"/>
        <v>REGALIAS</v>
      </c>
      <c r="G133" s="8" t="str">
        <f t="shared" si="19"/>
        <v>0</v>
      </c>
      <c r="H133" s="9" t="str">
        <f t="shared" si="22"/>
        <v/>
      </c>
      <c r="I133" s="9" t="str">
        <f t="shared" si="14"/>
        <v>000</v>
      </c>
      <c r="J133" s="9"/>
      <c r="K133" s="10" t="s">
        <v>359</v>
      </c>
      <c r="L133" s="10" t="str">
        <f t="shared" si="17"/>
        <v>12.4.0.000</v>
      </c>
      <c r="M133" s="11" t="s">
        <v>358</v>
      </c>
      <c r="O133" s="22"/>
    </row>
    <row r="134" spans="1:15" ht="15.6">
      <c r="A134" s="5" t="str">
        <f t="shared" si="15"/>
        <v>12.4.1.000</v>
      </c>
      <c r="B134" s="6" t="s">
        <v>360</v>
      </c>
      <c r="C134" s="8" t="str">
        <f t="shared" si="26"/>
        <v>12</v>
      </c>
      <c r="D134" s="9" t="s">
        <v>225</v>
      </c>
      <c r="E134" s="8" t="str">
        <f t="shared" si="18"/>
        <v>4</v>
      </c>
      <c r="F134" s="9" t="str">
        <f t="shared" ref="F134:F197" si="27">IF(E134="0","",IF(E134=E133,F133,MID($K134,12,60)))</f>
        <v>REGALIAS</v>
      </c>
      <c r="G134" s="8" t="str">
        <f t="shared" si="19"/>
        <v>1</v>
      </c>
      <c r="H134" s="9" t="str">
        <f t="shared" si="22"/>
        <v>Hidrocarburíferas</v>
      </c>
      <c r="I134" s="9" t="str">
        <f t="shared" si="14"/>
        <v>000</v>
      </c>
      <c r="J134" s="9" t="str">
        <f t="shared" ref="J134:J139" si="28">IF(I134="000","",MID($K134,12,60))</f>
        <v/>
      </c>
      <c r="K134" s="12" t="s">
        <v>361</v>
      </c>
      <c r="L134" s="10" t="str">
        <f t="shared" si="17"/>
        <v>12.4.1.000</v>
      </c>
      <c r="M134" s="11" t="s">
        <v>360</v>
      </c>
      <c r="O134" s="22"/>
    </row>
    <row r="135" spans="1:15" ht="15.6">
      <c r="A135" s="5" t="str">
        <f t="shared" si="15"/>
        <v>12.4.1.001</v>
      </c>
      <c r="B135" s="6" t="s">
        <v>362</v>
      </c>
      <c r="C135" s="8" t="str">
        <f t="shared" si="26"/>
        <v>12</v>
      </c>
      <c r="D135" s="9" t="s">
        <v>225</v>
      </c>
      <c r="E135" s="8" t="str">
        <f t="shared" si="18"/>
        <v>4</v>
      </c>
      <c r="F135" s="9" t="str">
        <f t="shared" si="27"/>
        <v>REGALIAS</v>
      </c>
      <c r="G135" s="8" t="str">
        <f t="shared" si="19"/>
        <v>1</v>
      </c>
      <c r="H135" s="9" t="str">
        <f t="shared" si="22"/>
        <v>Hidrocarburíferas</v>
      </c>
      <c r="I135" s="9" t="str">
        <f t="shared" ref="I135:I199" si="29">+MID($K135,8,3)</f>
        <v>001</v>
      </c>
      <c r="J135" s="9" t="str">
        <f t="shared" si="28"/>
        <v>Petroleras</v>
      </c>
      <c r="K135" s="12" t="s">
        <v>363</v>
      </c>
      <c r="L135" s="10" t="str">
        <f t="shared" si="17"/>
        <v>12.4.1.001</v>
      </c>
      <c r="M135" s="11" t="s">
        <v>362</v>
      </c>
      <c r="O135" s="22"/>
    </row>
    <row r="136" spans="1:15" ht="15.6">
      <c r="A136" s="5" t="str">
        <f t="shared" ref="A136:A200" si="30">+CONCATENATE(C136,".",E136,".",G136,".",I136)</f>
        <v>12.4.1.002</v>
      </c>
      <c r="B136" s="6" t="s">
        <v>364</v>
      </c>
      <c r="C136" s="8" t="str">
        <f t="shared" si="26"/>
        <v>12</v>
      </c>
      <c r="D136" s="9" t="s">
        <v>225</v>
      </c>
      <c r="E136" s="8" t="str">
        <f t="shared" si="18"/>
        <v>4</v>
      </c>
      <c r="F136" s="9" t="str">
        <f t="shared" si="27"/>
        <v>REGALIAS</v>
      </c>
      <c r="G136" s="8" t="str">
        <f t="shared" si="19"/>
        <v>1</v>
      </c>
      <c r="H136" s="9" t="str">
        <f t="shared" si="22"/>
        <v>Hidrocarburíferas</v>
      </c>
      <c r="I136" s="9" t="str">
        <f t="shared" si="29"/>
        <v>002</v>
      </c>
      <c r="J136" s="9" t="str">
        <f t="shared" si="28"/>
        <v>Gasíferas</v>
      </c>
      <c r="K136" s="12" t="s">
        <v>365</v>
      </c>
      <c r="L136" s="10" t="str">
        <f t="shared" ref="L136:L200" si="31">+CONCATENATE(C136,".",E136,".",G136,".",I136)</f>
        <v>12.4.1.002</v>
      </c>
      <c r="M136" s="11" t="s">
        <v>364</v>
      </c>
      <c r="O136" s="20"/>
    </row>
    <row r="137" spans="1:15" ht="15.6">
      <c r="A137" s="5" t="str">
        <f t="shared" si="30"/>
        <v>12.4.2.000</v>
      </c>
      <c r="B137" s="6" t="s">
        <v>366</v>
      </c>
      <c r="C137" s="8" t="str">
        <f t="shared" si="26"/>
        <v>12</v>
      </c>
      <c r="D137" s="9" t="s">
        <v>225</v>
      </c>
      <c r="E137" s="8" t="str">
        <f t="shared" ref="E137:E201" si="32">+MID(K137,4,1)</f>
        <v>4</v>
      </c>
      <c r="F137" s="9" t="str">
        <f t="shared" si="27"/>
        <v>REGALIAS</v>
      </c>
      <c r="G137" s="8" t="str">
        <f t="shared" ref="G137:G201" si="33">+MID(K137,6,1)</f>
        <v>2</v>
      </c>
      <c r="H137" s="9" t="str">
        <f t="shared" si="22"/>
        <v xml:space="preserve">Mineras </v>
      </c>
      <c r="I137" s="9" t="str">
        <f t="shared" si="29"/>
        <v>000</v>
      </c>
      <c r="J137" s="9" t="str">
        <f t="shared" si="28"/>
        <v/>
      </c>
      <c r="K137" s="12" t="s">
        <v>367</v>
      </c>
      <c r="L137" s="10" t="str">
        <f t="shared" si="31"/>
        <v>12.4.2.000</v>
      </c>
      <c r="M137" s="11" t="s">
        <v>366</v>
      </c>
      <c r="O137" s="20"/>
    </row>
    <row r="138" spans="1:15" ht="15.6">
      <c r="A138" s="5" t="str">
        <f t="shared" si="30"/>
        <v>12.4.3.000</v>
      </c>
      <c r="B138" s="6" t="s">
        <v>368</v>
      </c>
      <c r="C138" s="8" t="str">
        <f t="shared" si="26"/>
        <v>12</v>
      </c>
      <c r="D138" s="9" t="s">
        <v>225</v>
      </c>
      <c r="E138" s="8" t="str">
        <f t="shared" si="32"/>
        <v>4</v>
      </c>
      <c r="F138" s="9" t="str">
        <f t="shared" si="27"/>
        <v>REGALIAS</v>
      </c>
      <c r="G138" s="8" t="str">
        <f t="shared" si="33"/>
        <v>3</v>
      </c>
      <c r="H138" s="9" t="str">
        <f t="shared" si="22"/>
        <v>Hidroeléctricas</v>
      </c>
      <c r="I138" s="9" t="str">
        <f t="shared" si="29"/>
        <v>000</v>
      </c>
      <c r="J138" s="9" t="str">
        <f t="shared" si="28"/>
        <v/>
      </c>
      <c r="K138" s="12" t="s">
        <v>369</v>
      </c>
      <c r="L138" s="10" t="str">
        <f t="shared" si="31"/>
        <v>12.4.3.000</v>
      </c>
      <c r="M138" s="11" t="s">
        <v>368</v>
      </c>
      <c r="O138" s="22"/>
    </row>
    <row r="139" spans="1:15" ht="15.6">
      <c r="A139" s="5" t="str">
        <f t="shared" si="30"/>
        <v>12.4.4.000</v>
      </c>
      <c r="B139" s="6" t="s">
        <v>370</v>
      </c>
      <c r="C139" s="8" t="str">
        <f t="shared" si="26"/>
        <v>12</v>
      </c>
      <c r="D139" s="9" t="s">
        <v>225</v>
      </c>
      <c r="E139" s="8" t="str">
        <f t="shared" si="32"/>
        <v>4</v>
      </c>
      <c r="F139" s="9" t="str">
        <f t="shared" si="27"/>
        <v>REGALIAS</v>
      </c>
      <c r="G139" s="8" t="str">
        <f t="shared" si="33"/>
        <v>4</v>
      </c>
      <c r="H139" s="9" t="str">
        <f t="shared" si="22"/>
        <v xml:space="preserve">Ingresos por Regalías a Clasificar </v>
      </c>
      <c r="I139" s="9" t="str">
        <f t="shared" si="29"/>
        <v>000</v>
      </c>
      <c r="J139" s="9" t="str">
        <f t="shared" si="28"/>
        <v/>
      </c>
      <c r="K139" s="12" t="s">
        <v>371</v>
      </c>
      <c r="L139" s="10" t="str">
        <f t="shared" si="31"/>
        <v>12.4.4.000</v>
      </c>
      <c r="M139" s="11" t="s">
        <v>370</v>
      </c>
      <c r="O139" s="22"/>
    </row>
    <row r="140" spans="1:15" ht="15.6">
      <c r="A140" s="5" t="str">
        <f t="shared" si="30"/>
        <v>12.5.0.000</v>
      </c>
      <c r="B140" s="6" t="s">
        <v>372</v>
      </c>
      <c r="C140" s="8" t="str">
        <f t="shared" si="26"/>
        <v>12</v>
      </c>
      <c r="D140" s="9" t="s">
        <v>225</v>
      </c>
      <c r="E140" s="8" t="str">
        <f t="shared" si="32"/>
        <v>5</v>
      </c>
      <c r="F140" s="9" t="str">
        <f t="shared" si="27"/>
        <v>ALQUILERES</v>
      </c>
      <c r="G140" s="8" t="str">
        <f t="shared" si="33"/>
        <v>0</v>
      </c>
      <c r="H140" s="9" t="str">
        <f t="shared" si="22"/>
        <v/>
      </c>
      <c r="I140" s="9" t="str">
        <f t="shared" si="29"/>
        <v>000</v>
      </c>
      <c r="J140" s="9"/>
      <c r="K140" s="10" t="s">
        <v>373</v>
      </c>
      <c r="L140" s="10" t="str">
        <f t="shared" si="31"/>
        <v>12.5.0.000</v>
      </c>
      <c r="M140" s="11" t="s">
        <v>372</v>
      </c>
      <c r="O140" s="22"/>
    </row>
    <row r="141" spans="1:15" ht="15.6">
      <c r="A141" s="5" t="str">
        <f t="shared" si="30"/>
        <v>12.8.1.000</v>
      </c>
      <c r="B141" s="6" t="s">
        <v>374</v>
      </c>
      <c r="C141" s="8" t="str">
        <f t="shared" si="26"/>
        <v>12</v>
      </c>
      <c r="D141" s="9" t="s">
        <v>225</v>
      </c>
      <c r="E141" s="8" t="str">
        <f t="shared" si="32"/>
        <v>8</v>
      </c>
      <c r="F141" s="9" t="str">
        <f t="shared" si="27"/>
        <v>Alquiler de Inmuebles</v>
      </c>
      <c r="G141" s="8" t="str">
        <f t="shared" si="33"/>
        <v>1</v>
      </c>
      <c r="H141" s="9" t="str">
        <f t="shared" si="22"/>
        <v>Alquiler de Inmuebles</v>
      </c>
      <c r="I141" s="9" t="str">
        <f t="shared" si="29"/>
        <v>000</v>
      </c>
      <c r="J141" s="9" t="str">
        <f t="shared" ref="J141:J143" si="34">IF(I141="000","",MID($K141,12,60))</f>
        <v/>
      </c>
      <c r="K141" s="12" t="s">
        <v>375</v>
      </c>
      <c r="L141" s="10" t="str">
        <f t="shared" si="31"/>
        <v>12.8.1.000</v>
      </c>
      <c r="M141" s="11" t="s">
        <v>374</v>
      </c>
      <c r="O141" s="20"/>
    </row>
    <row r="142" spans="1:15" ht="15.6">
      <c r="A142" s="5" t="str">
        <f t="shared" si="30"/>
        <v>12.8.2.000</v>
      </c>
      <c r="B142" s="6" t="s">
        <v>376</v>
      </c>
      <c r="C142" s="8" t="str">
        <f t="shared" si="26"/>
        <v>12</v>
      </c>
      <c r="D142" s="9" t="s">
        <v>225</v>
      </c>
      <c r="E142" s="8" t="str">
        <f t="shared" si="32"/>
        <v>8</v>
      </c>
      <c r="F142" s="9" t="str">
        <f t="shared" si="27"/>
        <v>Alquiler de Inmuebles</v>
      </c>
      <c r="G142" s="8" t="str">
        <f t="shared" si="33"/>
        <v>2</v>
      </c>
      <c r="H142" s="9" t="str">
        <f t="shared" si="22"/>
        <v>Alquiler de Equipos</v>
      </c>
      <c r="I142" s="9" t="str">
        <f t="shared" si="29"/>
        <v>000</v>
      </c>
      <c r="J142" s="9" t="str">
        <f t="shared" si="34"/>
        <v/>
      </c>
      <c r="K142" s="12" t="s">
        <v>377</v>
      </c>
      <c r="L142" s="10" t="str">
        <f t="shared" si="31"/>
        <v>12.8.2.000</v>
      </c>
      <c r="M142" s="11" t="s">
        <v>376</v>
      </c>
      <c r="O142" s="20"/>
    </row>
    <row r="143" spans="1:15" ht="15.6">
      <c r="A143" s="5" t="str">
        <f t="shared" si="30"/>
        <v>12.8.9.000</v>
      </c>
      <c r="B143" s="6" t="s">
        <v>378</v>
      </c>
      <c r="C143" s="8" t="str">
        <f t="shared" si="26"/>
        <v>12</v>
      </c>
      <c r="D143" s="9" t="s">
        <v>225</v>
      </c>
      <c r="E143" s="8" t="str">
        <f t="shared" si="32"/>
        <v>8</v>
      </c>
      <c r="F143" s="9" t="str">
        <f t="shared" si="27"/>
        <v>Alquiler de Inmuebles</v>
      </c>
      <c r="G143" s="8" t="str">
        <f t="shared" si="33"/>
        <v>9</v>
      </c>
      <c r="H143" s="9" t="str">
        <f t="shared" si="22"/>
        <v>Otros Alquileres</v>
      </c>
      <c r="I143" s="9" t="str">
        <f t="shared" si="29"/>
        <v>000</v>
      </c>
      <c r="J143" s="9" t="str">
        <f t="shared" si="34"/>
        <v/>
      </c>
      <c r="K143" s="12" t="s">
        <v>379</v>
      </c>
      <c r="L143" s="10" t="str">
        <f t="shared" si="31"/>
        <v>12.8.9.000</v>
      </c>
      <c r="M143" s="11" t="s">
        <v>378</v>
      </c>
      <c r="O143" s="22"/>
    </row>
    <row r="144" spans="1:15" ht="15.6">
      <c r="A144" s="5" t="str">
        <f t="shared" si="30"/>
        <v>12.6.0.000</v>
      </c>
      <c r="B144" s="6" t="s">
        <v>380</v>
      </c>
      <c r="C144" s="8" t="str">
        <f t="shared" si="26"/>
        <v>12</v>
      </c>
      <c r="D144" s="9" t="s">
        <v>225</v>
      </c>
      <c r="E144" s="8" t="str">
        <f t="shared" si="32"/>
        <v>6</v>
      </c>
      <c r="F144" s="9" t="str">
        <f t="shared" si="27"/>
        <v>MULTAS</v>
      </c>
      <c r="G144" s="8" t="str">
        <f t="shared" si="33"/>
        <v>0</v>
      </c>
      <c r="H144" s="9" t="str">
        <f t="shared" si="22"/>
        <v/>
      </c>
      <c r="I144" s="9" t="str">
        <f t="shared" si="29"/>
        <v>000</v>
      </c>
      <c r="J144" s="9"/>
      <c r="K144" s="10" t="s">
        <v>381</v>
      </c>
      <c r="L144" s="10" t="str">
        <f t="shared" si="31"/>
        <v>12.6.0.000</v>
      </c>
      <c r="M144" s="11" t="s">
        <v>380</v>
      </c>
      <c r="O144" s="22"/>
    </row>
    <row r="145" spans="1:15" ht="15.6">
      <c r="A145" s="5" t="str">
        <f t="shared" si="30"/>
        <v>12.6.1.000</v>
      </c>
      <c r="B145" s="6" t="s">
        <v>382</v>
      </c>
      <c r="C145" s="8" t="str">
        <f t="shared" si="26"/>
        <v>12</v>
      </c>
      <c r="D145" s="9" t="s">
        <v>225</v>
      </c>
      <c r="E145" s="8" t="str">
        <f t="shared" si="32"/>
        <v>6</v>
      </c>
      <c r="F145" s="9" t="str">
        <f t="shared" si="27"/>
        <v>MULTAS</v>
      </c>
      <c r="G145" s="8" t="str">
        <f t="shared" si="33"/>
        <v>1</v>
      </c>
      <c r="H145" s="9" t="str">
        <f t="shared" si="22"/>
        <v>P/Infracción</v>
      </c>
      <c r="I145" s="9" t="str">
        <f t="shared" si="29"/>
        <v>000</v>
      </c>
      <c r="J145" s="9" t="str">
        <f t="shared" ref="J145:J167" si="35">IF(I145="000","",MID($K145,12,60))</f>
        <v/>
      </c>
      <c r="K145" s="12" t="s">
        <v>383</v>
      </c>
      <c r="L145" s="10" t="str">
        <f t="shared" si="31"/>
        <v>12.6.1.000</v>
      </c>
      <c r="M145" s="11" t="s">
        <v>382</v>
      </c>
      <c r="O145" s="22"/>
    </row>
    <row r="146" spans="1:15" ht="15.6">
      <c r="A146" s="5" t="str">
        <f t="shared" si="30"/>
        <v>12.6.1.001</v>
      </c>
      <c r="B146" s="6" t="s">
        <v>384</v>
      </c>
      <c r="C146" s="8" t="str">
        <f t="shared" si="26"/>
        <v>12</v>
      </c>
      <c r="D146" s="9" t="s">
        <v>225</v>
      </c>
      <c r="E146" s="8" t="str">
        <f t="shared" si="32"/>
        <v>6</v>
      </c>
      <c r="F146" s="9" t="str">
        <f t="shared" si="27"/>
        <v>MULTAS</v>
      </c>
      <c r="G146" s="8" t="str">
        <f t="shared" si="33"/>
        <v>1</v>
      </c>
      <c r="H146" s="9" t="str">
        <f t="shared" ref="H146:H209" si="36">IF(G146="0","",IF(G146=G145,H145,MID($K146,12,60)))</f>
        <v>P/Infracción</v>
      </c>
      <c r="I146" s="9" t="str">
        <f t="shared" si="29"/>
        <v>001</v>
      </c>
      <c r="J146" s="9" t="str">
        <f t="shared" si="35"/>
        <v>Multas Ministerio de Trabajo</v>
      </c>
      <c r="K146" s="12" t="s">
        <v>385</v>
      </c>
      <c r="L146" s="10" t="str">
        <f t="shared" si="31"/>
        <v>12.6.1.001</v>
      </c>
      <c r="M146" s="11" t="s">
        <v>384</v>
      </c>
      <c r="O146" s="22"/>
    </row>
    <row r="147" spans="1:15" ht="15.6">
      <c r="A147" s="5" t="str">
        <f t="shared" si="30"/>
        <v>12.6.1.002</v>
      </c>
      <c r="B147" s="6" t="s">
        <v>386</v>
      </c>
      <c r="C147" s="8" t="str">
        <f t="shared" si="26"/>
        <v>12</v>
      </c>
      <c r="D147" s="9" t="s">
        <v>225</v>
      </c>
      <c r="E147" s="8" t="str">
        <f t="shared" si="32"/>
        <v>6</v>
      </c>
      <c r="F147" s="9" t="str">
        <f t="shared" si="27"/>
        <v>MULTAS</v>
      </c>
      <c r="G147" s="8" t="str">
        <f t="shared" si="33"/>
        <v>1</v>
      </c>
      <c r="H147" s="9" t="str">
        <f t="shared" si="36"/>
        <v>P/Infracción</v>
      </c>
      <c r="I147" s="9" t="str">
        <f t="shared" si="29"/>
        <v>002</v>
      </c>
      <c r="J147" s="9" t="str">
        <f t="shared" si="35"/>
        <v>Multas Dirección Provincial de Transporte</v>
      </c>
      <c r="K147" s="12" t="s">
        <v>387</v>
      </c>
      <c r="L147" s="10" t="str">
        <f t="shared" si="31"/>
        <v>12.6.1.002</v>
      </c>
      <c r="M147" s="11" t="s">
        <v>386</v>
      </c>
      <c r="O147" s="22"/>
    </row>
    <row r="148" spans="1:15" ht="15.6">
      <c r="A148" s="5" t="str">
        <f t="shared" si="30"/>
        <v>12.6.1.003</v>
      </c>
      <c r="B148" s="6" t="s">
        <v>388</v>
      </c>
      <c r="C148" s="8" t="str">
        <f t="shared" si="26"/>
        <v>12</v>
      </c>
      <c r="D148" s="9" t="s">
        <v>225</v>
      </c>
      <c r="E148" s="8" t="str">
        <f t="shared" si="32"/>
        <v>6</v>
      </c>
      <c r="F148" s="9" t="str">
        <f t="shared" si="27"/>
        <v>MULTAS</v>
      </c>
      <c r="G148" s="8" t="str">
        <f t="shared" si="33"/>
        <v>1</v>
      </c>
      <c r="H148" s="9" t="str">
        <f t="shared" si="36"/>
        <v>P/Infracción</v>
      </c>
      <c r="I148" s="9" t="str">
        <f t="shared" si="29"/>
        <v>003</v>
      </c>
      <c r="J148" s="9" t="str">
        <f t="shared" si="35"/>
        <v>Multas A.G.V.P.</v>
      </c>
      <c r="K148" s="12" t="s">
        <v>389</v>
      </c>
      <c r="L148" s="10" t="str">
        <f t="shared" si="31"/>
        <v>12.6.1.003</v>
      </c>
      <c r="M148" s="11" t="s">
        <v>388</v>
      </c>
      <c r="O148" s="22"/>
    </row>
    <row r="149" spans="1:15" ht="15.6">
      <c r="A149" s="5" t="str">
        <f t="shared" si="30"/>
        <v>12.6.1.004</v>
      </c>
      <c r="B149" s="6" t="s">
        <v>390</v>
      </c>
      <c r="C149" s="8" t="str">
        <f t="shared" si="26"/>
        <v>12</v>
      </c>
      <c r="D149" s="9" t="s">
        <v>225</v>
      </c>
      <c r="E149" s="8" t="str">
        <f t="shared" si="32"/>
        <v>6</v>
      </c>
      <c r="F149" s="9" t="str">
        <f t="shared" si="27"/>
        <v>MULTAS</v>
      </c>
      <c r="G149" s="8" t="str">
        <f t="shared" si="33"/>
        <v>1</v>
      </c>
      <c r="H149" s="9" t="str">
        <f t="shared" si="36"/>
        <v>P/Infracción</v>
      </c>
      <c r="I149" s="9" t="str">
        <f t="shared" si="29"/>
        <v>004</v>
      </c>
      <c r="J149" s="9" t="str">
        <f t="shared" si="35"/>
        <v>Multas Fondo Provincial de Pesca</v>
      </c>
      <c r="K149" s="12" t="s">
        <v>391</v>
      </c>
      <c r="L149" s="10" t="str">
        <f t="shared" si="31"/>
        <v>12.6.1.004</v>
      </c>
      <c r="M149" s="11" t="s">
        <v>390</v>
      </c>
      <c r="O149" s="22"/>
    </row>
    <row r="150" spans="1:15" ht="15.6">
      <c r="A150" s="5" t="str">
        <f t="shared" si="30"/>
        <v>12.6.1.005</v>
      </c>
      <c r="B150" s="6" t="s">
        <v>392</v>
      </c>
      <c r="C150" s="8" t="str">
        <f t="shared" si="26"/>
        <v>12</v>
      </c>
      <c r="D150" s="9" t="s">
        <v>225</v>
      </c>
      <c r="E150" s="8" t="str">
        <f t="shared" si="32"/>
        <v>6</v>
      </c>
      <c r="F150" s="9" t="str">
        <f t="shared" si="27"/>
        <v>MULTAS</v>
      </c>
      <c r="G150" s="8" t="str">
        <f t="shared" si="33"/>
        <v>1</v>
      </c>
      <c r="H150" s="9" t="str">
        <f t="shared" si="36"/>
        <v>P/Infracción</v>
      </c>
      <c r="I150" s="9" t="str">
        <f t="shared" si="29"/>
        <v>005</v>
      </c>
      <c r="J150" s="9" t="str">
        <f t="shared" si="35"/>
        <v>Multas Fdo. Revegetación</v>
      </c>
      <c r="K150" s="12" t="s">
        <v>393</v>
      </c>
      <c r="L150" s="10" t="str">
        <f t="shared" si="31"/>
        <v>12.6.1.005</v>
      </c>
      <c r="M150" s="11" t="s">
        <v>392</v>
      </c>
      <c r="O150" s="22"/>
    </row>
    <row r="151" spans="1:15" ht="15.6">
      <c r="A151" s="5" t="str">
        <f t="shared" si="30"/>
        <v>12.6.1.006</v>
      </c>
      <c r="B151" s="6" t="s">
        <v>394</v>
      </c>
      <c r="C151" s="8" t="str">
        <f t="shared" si="26"/>
        <v>12</v>
      </c>
      <c r="D151" s="9" t="s">
        <v>225</v>
      </c>
      <c r="E151" s="8" t="str">
        <f t="shared" si="32"/>
        <v>6</v>
      </c>
      <c r="F151" s="9" t="str">
        <f t="shared" si="27"/>
        <v>MULTAS</v>
      </c>
      <c r="G151" s="8" t="str">
        <f t="shared" si="33"/>
        <v>1</v>
      </c>
      <c r="H151" s="9" t="str">
        <f t="shared" si="36"/>
        <v>P/Infracción</v>
      </c>
      <c r="I151" s="9" t="str">
        <f t="shared" si="29"/>
        <v>006</v>
      </c>
      <c r="J151" s="9" t="str">
        <f t="shared" si="35"/>
        <v>Multas IESC Ley 3117</v>
      </c>
      <c r="K151" s="12" t="s">
        <v>395</v>
      </c>
      <c r="L151" s="10" t="str">
        <f t="shared" si="31"/>
        <v>12.6.1.006</v>
      </c>
      <c r="M151" s="11" t="s">
        <v>394</v>
      </c>
      <c r="O151" s="22"/>
    </row>
    <row r="152" spans="1:15" ht="15.6">
      <c r="A152" s="5" t="str">
        <f t="shared" si="30"/>
        <v>12.6.1.007</v>
      </c>
      <c r="B152" s="6" t="s">
        <v>396</v>
      </c>
      <c r="C152" s="8" t="str">
        <f t="shared" si="26"/>
        <v>12</v>
      </c>
      <c r="D152" s="9" t="s">
        <v>225</v>
      </c>
      <c r="E152" s="8" t="str">
        <f t="shared" si="32"/>
        <v>6</v>
      </c>
      <c r="F152" s="9" t="str">
        <f t="shared" si="27"/>
        <v>MULTAS</v>
      </c>
      <c r="G152" s="8" t="str">
        <f t="shared" si="33"/>
        <v>1</v>
      </c>
      <c r="H152" s="9" t="str">
        <f t="shared" si="36"/>
        <v>P/Infracción</v>
      </c>
      <c r="I152" s="9" t="str">
        <f t="shared" si="29"/>
        <v>007</v>
      </c>
      <c r="J152" s="9" t="str">
        <f t="shared" si="35"/>
        <v>Multas Dirección Provincial de Comercio</v>
      </c>
      <c r="K152" s="12" t="s">
        <v>397</v>
      </c>
      <c r="L152" s="10" t="str">
        <f t="shared" si="31"/>
        <v>12.6.1.007</v>
      </c>
      <c r="M152" s="11" t="s">
        <v>396</v>
      </c>
      <c r="O152" s="22"/>
    </row>
    <row r="153" spans="1:15" ht="15.6">
      <c r="A153" s="5" t="str">
        <f t="shared" si="30"/>
        <v>12.6.1.008</v>
      </c>
      <c r="B153" s="6" t="s">
        <v>398</v>
      </c>
      <c r="C153" s="8" t="str">
        <f t="shared" si="26"/>
        <v>12</v>
      </c>
      <c r="D153" s="9" t="s">
        <v>225</v>
      </c>
      <c r="E153" s="8" t="str">
        <f t="shared" si="32"/>
        <v>6</v>
      </c>
      <c r="F153" s="9" t="str">
        <f t="shared" si="27"/>
        <v>MULTAS</v>
      </c>
      <c r="G153" s="8" t="str">
        <f t="shared" si="33"/>
        <v>1</v>
      </c>
      <c r="H153" s="9" t="str">
        <f t="shared" si="36"/>
        <v>P/Infracción</v>
      </c>
      <c r="I153" s="9" t="str">
        <f t="shared" si="29"/>
        <v>008</v>
      </c>
      <c r="J153" s="9" t="str">
        <f t="shared" si="35"/>
        <v>Multas de Minería</v>
      </c>
      <c r="K153" s="12" t="s">
        <v>399</v>
      </c>
      <c r="L153" s="10" t="str">
        <f t="shared" si="31"/>
        <v>12.6.1.008</v>
      </c>
      <c r="M153" s="11" t="s">
        <v>398</v>
      </c>
      <c r="O153" s="22"/>
    </row>
    <row r="154" spans="1:15" ht="15.6">
      <c r="A154" s="5" t="str">
        <f t="shared" si="30"/>
        <v>12.6.1.009</v>
      </c>
      <c r="B154" s="6" t="s">
        <v>400</v>
      </c>
      <c r="C154" s="8" t="str">
        <f t="shared" si="26"/>
        <v>12</v>
      </c>
      <c r="D154" s="9" t="s">
        <v>225</v>
      </c>
      <c r="E154" s="8" t="str">
        <f t="shared" si="32"/>
        <v>6</v>
      </c>
      <c r="F154" s="9" t="str">
        <f t="shared" si="27"/>
        <v>MULTAS</v>
      </c>
      <c r="G154" s="8" t="str">
        <f t="shared" si="33"/>
        <v>1</v>
      </c>
      <c r="H154" s="9" t="str">
        <f t="shared" si="36"/>
        <v>P/Infracción</v>
      </c>
      <c r="I154" s="9" t="str">
        <f t="shared" si="29"/>
        <v>009</v>
      </c>
      <c r="J154" s="9" t="str">
        <f t="shared" si="35"/>
        <v>Multas Fondo de Gestión de Residuos Urbanos Sólidos</v>
      </c>
      <c r="K154" s="12" t="s">
        <v>401</v>
      </c>
      <c r="L154" s="10" t="str">
        <f t="shared" si="31"/>
        <v>12.6.1.009</v>
      </c>
      <c r="M154" s="11" t="s">
        <v>400</v>
      </c>
      <c r="O154" s="22"/>
    </row>
    <row r="155" spans="1:15" ht="15.6">
      <c r="A155" s="5" t="str">
        <f t="shared" si="30"/>
        <v>12.6.1.010</v>
      </c>
      <c r="B155" s="6" t="s">
        <v>402</v>
      </c>
      <c r="C155" s="8" t="str">
        <f t="shared" si="26"/>
        <v>12</v>
      </c>
      <c r="D155" s="9" t="s">
        <v>225</v>
      </c>
      <c r="E155" s="8" t="str">
        <f t="shared" si="32"/>
        <v>6</v>
      </c>
      <c r="F155" s="9" t="str">
        <f t="shared" si="27"/>
        <v>MULTAS</v>
      </c>
      <c r="G155" s="8" t="str">
        <f t="shared" si="33"/>
        <v>1</v>
      </c>
      <c r="H155" s="9" t="str">
        <f t="shared" si="36"/>
        <v>P/Infracción</v>
      </c>
      <c r="I155" s="9" t="str">
        <f t="shared" si="29"/>
        <v>010</v>
      </c>
      <c r="J155" s="9" t="str">
        <f t="shared" si="35"/>
        <v>Multas Ley 500 Tribunal de Cuentas</v>
      </c>
      <c r="K155" s="12" t="s">
        <v>403</v>
      </c>
      <c r="L155" s="10" t="str">
        <f t="shared" si="31"/>
        <v>12.6.1.010</v>
      </c>
      <c r="M155" s="11" t="s">
        <v>402</v>
      </c>
      <c r="O155" s="22"/>
    </row>
    <row r="156" spans="1:15" ht="15.6">
      <c r="A156" s="5" t="str">
        <f t="shared" si="30"/>
        <v>12.6.1.099</v>
      </c>
      <c r="B156" s="6" t="s">
        <v>404</v>
      </c>
      <c r="C156" s="8" t="str">
        <f t="shared" si="26"/>
        <v>12</v>
      </c>
      <c r="D156" s="9" t="s">
        <v>225</v>
      </c>
      <c r="E156" s="8" t="str">
        <f t="shared" si="32"/>
        <v>6</v>
      </c>
      <c r="F156" s="9" t="str">
        <f t="shared" si="27"/>
        <v>MULTAS</v>
      </c>
      <c r="G156" s="8" t="str">
        <f t="shared" si="33"/>
        <v>1</v>
      </c>
      <c r="H156" s="9" t="str">
        <f t="shared" si="36"/>
        <v>P/Infracción</v>
      </c>
      <c r="I156" s="9" t="str">
        <f t="shared" si="29"/>
        <v>099</v>
      </c>
      <c r="J156" s="9" t="str">
        <f t="shared" si="35"/>
        <v>Otras Multas por Infracción</v>
      </c>
      <c r="K156" s="12" t="s">
        <v>405</v>
      </c>
      <c r="L156" s="10" t="str">
        <f t="shared" si="31"/>
        <v>12.6.1.099</v>
      </c>
      <c r="M156" s="11" t="s">
        <v>404</v>
      </c>
      <c r="O156" s="22"/>
    </row>
    <row r="157" spans="1:15" ht="15.6">
      <c r="A157" s="5" t="str">
        <f t="shared" si="30"/>
        <v>12.6.2.000</v>
      </c>
      <c r="B157" s="6" t="s">
        <v>406</v>
      </c>
      <c r="C157" s="8" t="str">
        <f t="shared" si="26"/>
        <v>12</v>
      </c>
      <c r="D157" s="9" t="s">
        <v>225</v>
      </c>
      <c r="E157" s="8" t="str">
        <f t="shared" si="32"/>
        <v>6</v>
      </c>
      <c r="F157" s="9" t="str">
        <f t="shared" si="27"/>
        <v>MULTAS</v>
      </c>
      <c r="G157" s="8" t="str">
        <f t="shared" si="33"/>
        <v>2</v>
      </c>
      <c r="H157" s="9" t="str">
        <f t="shared" si="36"/>
        <v>P/Fallos</v>
      </c>
      <c r="I157" s="9" t="str">
        <f t="shared" si="29"/>
        <v>000</v>
      </c>
      <c r="J157" s="9" t="str">
        <f t="shared" si="35"/>
        <v/>
      </c>
      <c r="K157" s="12" t="s">
        <v>407</v>
      </c>
      <c r="L157" s="10" t="str">
        <f t="shared" si="31"/>
        <v>12.6.2.000</v>
      </c>
      <c r="M157" s="11" t="s">
        <v>406</v>
      </c>
      <c r="O157" s="22"/>
    </row>
    <row r="158" spans="1:15" ht="15.6">
      <c r="A158" s="5" t="str">
        <f t="shared" si="30"/>
        <v>12.6.2.001</v>
      </c>
      <c r="B158" s="6" t="s">
        <v>408</v>
      </c>
      <c r="C158" s="8" t="str">
        <f t="shared" si="26"/>
        <v>12</v>
      </c>
      <c r="D158" s="9" t="s">
        <v>225</v>
      </c>
      <c r="E158" s="8" t="str">
        <f t="shared" si="32"/>
        <v>6</v>
      </c>
      <c r="F158" s="9" t="str">
        <f t="shared" si="27"/>
        <v>MULTAS</v>
      </c>
      <c r="G158" s="8" t="str">
        <f t="shared" si="33"/>
        <v>2</v>
      </c>
      <c r="H158" s="9" t="str">
        <f t="shared" si="36"/>
        <v>P/Fallos</v>
      </c>
      <c r="I158" s="9" t="str">
        <f t="shared" si="29"/>
        <v>001</v>
      </c>
      <c r="J158" s="9" t="str">
        <f t="shared" si="35"/>
        <v>Multas por Fallos S/Actos Adm. (Tribunal de Cuentas)</v>
      </c>
      <c r="K158" s="12" t="s">
        <v>409</v>
      </c>
      <c r="L158" s="10" t="str">
        <f t="shared" si="31"/>
        <v>12.6.2.001</v>
      </c>
      <c r="M158" s="11" t="s">
        <v>408</v>
      </c>
      <c r="O158" s="22"/>
    </row>
    <row r="159" spans="1:15" ht="15.6">
      <c r="A159" s="5" t="str">
        <f t="shared" si="30"/>
        <v>12.6.2.099</v>
      </c>
      <c r="B159" s="6" t="s">
        <v>410</v>
      </c>
      <c r="C159" s="8" t="str">
        <f t="shared" si="26"/>
        <v>12</v>
      </c>
      <c r="D159" s="9" t="s">
        <v>225</v>
      </c>
      <c r="E159" s="8" t="str">
        <f t="shared" si="32"/>
        <v>6</v>
      </c>
      <c r="F159" s="9" t="str">
        <f t="shared" si="27"/>
        <v>MULTAS</v>
      </c>
      <c r="G159" s="8" t="str">
        <f t="shared" si="33"/>
        <v>2</v>
      </c>
      <c r="H159" s="9" t="str">
        <f t="shared" si="36"/>
        <v>P/Fallos</v>
      </c>
      <c r="I159" s="9" t="str">
        <f t="shared" si="29"/>
        <v>099</v>
      </c>
      <c r="J159" s="9" t="str">
        <f t="shared" si="35"/>
        <v>Otras Multas por Fallos</v>
      </c>
      <c r="K159" s="12" t="s">
        <v>411</v>
      </c>
      <c r="L159" s="10" t="str">
        <f t="shared" si="31"/>
        <v>12.6.2.099</v>
      </c>
      <c r="M159" s="11" t="s">
        <v>410</v>
      </c>
      <c r="O159" s="22"/>
    </row>
    <row r="160" spans="1:15" ht="15.6">
      <c r="A160" s="5" t="str">
        <f t="shared" si="30"/>
        <v>12.6.3.000</v>
      </c>
      <c r="B160" s="6" t="s">
        <v>412</v>
      </c>
      <c r="C160" s="8" t="str">
        <f t="shared" si="26"/>
        <v>12</v>
      </c>
      <c r="D160" s="9" t="s">
        <v>225</v>
      </c>
      <c r="E160" s="8" t="str">
        <f t="shared" si="32"/>
        <v>6</v>
      </c>
      <c r="F160" s="9" t="str">
        <f t="shared" si="27"/>
        <v>MULTAS</v>
      </c>
      <c r="G160" s="8" t="str">
        <f t="shared" si="33"/>
        <v>3</v>
      </c>
      <c r="H160" s="9" t="str">
        <f t="shared" si="36"/>
        <v>P/Incumplimientos</v>
      </c>
      <c r="I160" s="9" t="str">
        <f t="shared" si="29"/>
        <v>000</v>
      </c>
      <c r="J160" s="9" t="str">
        <f t="shared" si="35"/>
        <v/>
      </c>
      <c r="K160" s="12" t="s">
        <v>413</v>
      </c>
      <c r="L160" s="10" t="str">
        <f t="shared" si="31"/>
        <v>12.6.3.000</v>
      </c>
      <c r="M160" s="11" t="s">
        <v>412</v>
      </c>
      <c r="O160" s="22"/>
    </row>
    <row r="161" spans="1:15" ht="15.6">
      <c r="A161" s="5" t="str">
        <f t="shared" si="30"/>
        <v>12.6.3.001</v>
      </c>
      <c r="B161" s="6" t="s">
        <v>414</v>
      </c>
      <c r="C161" s="8" t="str">
        <f t="shared" si="26"/>
        <v>12</v>
      </c>
      <c r="D161" s="9" t="s">
        <v>225</v>
      </c>
      <c r="E161" s="8" t="str">
        <f t="shared" si="32"/>
        <v>6</v>
      </c>
      <c r="F161" s="9" t="str">
        <f t="shared" si="27"/>
        <v>MULTAS</v>
      </c>
      <c r="G161" s="8" t="str">
        <f t="shared" si="33"/>
        <v>3</v>
      </c>
      <c r="H161" s="9" t="str">
        <f t="shared" si="36"/>
        <v>P/Incumplimientos</v>
      </c>
      <c r="I161" s="9" t="str">
        <f t="shared" si="29"/>
        <v>001</v>
      </c>
      <c r="J161" s="9" t="str">
        <f t="shared" si="35"/>
        <v>Multas por Incumplimientos - Ministerio de Trabajo.</v>
      </c>
      <c r="K161" s="12" t="s">
        <v>415</v>
      </c>
      <c r="L161" s="10" t="str">
        <f t="shared" si="31"/>
        <v>12.6.3.001</v>
      </c>
      <c r="M161" s="11" t="s">
        <v>414</v>
      </c>
      <c r="O161" s="22"/>
    </row>
    <row r="162" spans="1:15" ht="15.6">
      <c r="A162" s="5" t="str">
        <f t="shared" si="30"/>
        <v>12.6.3.002</v>
      </c>
      <c r="B162" s="6" t="s">
        <v>416</v>
      </c>
      <c r="C162" s="8" t="str">
        <f t="shared" si="26"/>
        <v>12</v>
      </c>
      <c r="D162" s="9" t="s">
        <v>225</v>
      </c>
      <c r="E162" s="8" t="str">
        <f t="shared" si="32"/>
        <v>6</v>
      </c>
      <c r="F162" s="9" t="str">
        <f t="shared" si="27"/>
        <v>MULTAS</v>
      </c>
      <c r="G162" s="8" t="str">
        <f t="shared" si="33"/>
        <v>3</v>
      </c>
      <c r="H162" s="9" t="str">
        <f t="shared" si="36"/>
        <v>P/Incumplimientos</v>
      </c>
      <c r="I162" s="9" t="str">
        <f t="shared" si="29"/>
        <v>002</v>
      </c>
      <c r="J162" s="9" t="str">
        <f t="shared" si="35"/>
        <v>Multas por Incumplimientos - Policía de la Provincia.</v>
      </c>
      <c r="K162" s="12" t="s">
        <v>417</v>
      </c>
      <c r="L162" s="10" t="str">
        <f t="shared" si="31"/>
        <v>12.6.3.002</v>
      </c>
      <c r="M162" s="11" t="s">
        <v>416</v>
      </c>
      <c r="O162" s="22"/>
    </row>
    <row r="163" spans="1:15" ht="15.6">
      <c r="A163" s="5" t="str">
        <f t="shared" si="30"/>
        <v>12.6.3.003</v>
      </c>
      <c r="B163" s="6" t="s">
        <v>418</v>
      </c>
      <c r="C163" s="8" t="str">
        <f t="shared" si="26"/>
        <v>12</v>
      </c>
      <c r="D163" s="9" t="s">
        <v>225</v>
      </c>
      <c r="E163" s="8" t="str">
        <f t="shared" si="32"/>
        <v>6</v>
      </c>
      <c r="F163" s="9" t="str">
        <f t="shared" si="27"/>
        <v>MULTAS</v>
      </c>
      <c r="G163" s="8" t="str">
        <f t="shared" si="33"/>
        <v>3</v>
      </c>
      <c r="H163" s="9" t="str">
        <f t="shared" si="36"/>
        <v>P/Incumplimientos</v>
      </c>
      <c r="I163" s="9" t="str">
        <f t="shared" si="29"/>
        <v>003</v>
      </c>
      <c r="J163" s="9" t="str">
        <f t="shared" si="35"/>
        <v>Multas por Incumplimientos (Instituto Provincial de Vivienda</v>
      </c>
      <c r="K163" s="12" t="s">
        <v>419</v>
      </c>
      <c r="L163" s="10" t="str">
        <f t="shared" si="31"/>
        <v>12.6.3.003</v>
      </c>
      <c r="M163" s="11" t="s">
        <v>418</v>
      </c>
      <c r="O163" s="22"/>
    </row>
    <row r="164" spans="1:15" ht="15.6">
      <c r="A164" s="5" t="str">
        <f t="shared" si="30"/>
        <v>12.6.3.004</v>
      </c>
      <c r="B164" s="6" t="s">
        <v>420</v>
      </c>
      <c r="C164" s="8" t="str">
        <f t="shared" si="26"/>
        <v>12</v>
      </c>
      <c r="D164" s="9" t="s">
        <v>225</v>
      </c>
      <c r="E164" s="8" t="str">
        <f t="shared" si="32"/>
        <v>6</v>
      </c>
      <c r="F164" s="9" t="str">
        <f t="shared" si="27"/>
        <v>MULTAS</v>
      </c>
      <c r="G164" s="8" t="str">
        <f t="shared" si="33"/>
        <v>3</v>
      </c>
      <c r="H164" s="9" t="str">
        <f t="shared" si="36"/>
        <v>P/Incumplimientos</v>
      </c>
      <c r="I164" s="9" t="str">
        <f t="shared" si="29"/>
        <v>004</v>
      </c>
      <c r="J164" s="9" t="str">
        <f t="shared" si="35"/>
        <v>Multas por Incumplimientos (EUCOP)</v>
      </c>
      <c r="K164" s="12" t="s">
        <v>421</v>
      </c>
      <c r="L164" s="10" t="str">
        <f t="shared" si="31"/>
        <v>12.6.3.004</v>
      </c>
      <c r="M164" s="11" t="s">
        <v>420</v>
      </c>
      <c r="O164" s="22"/>
    </row>
    <row r="165" spans="1:15" ht="15.6">
      <c r="A165" s="5" t="str">
        <f t="shared" si="30"/>
        <v>12.6.3.099</v>
      </c>
      <c r="B165" s="6" t="s">
        <v>422</v>
      </c>
      <c r="C165" s="8" t="str">
        <f t="shared" si="26"/>
        <v>12</v>
      </c>
      <c r="D165" s="9" t="s">
        <v>225</v>
      </c>
      <c r="E165" s="8" t="str">
        <f t="shared" si="32"/>
        <v>6</v>
      </c>
      <c r="F165" s="9" t="str">
        <f t="shared" si="27"/>
        <v>MULTAS</v>
      </c>
      <c r="G165" s="8" t="str">
        <f t="shared" si="33"/>
        <v>3</v>
      </c>
      <c r="H165" s="9" t="str">
        <f t="shared" si="36"/>
        <v>P/Incumplimientos</v>
      </c>
      <c r="I165" s="9" t="str">
        <f t="shared" si="29"/>
        <v>099</v>
      </c>
      <c r="J165" s="9" t="str">
        <f t="shared" si="35"/>
        <v>Otras Multas por Incumplimientos</v>
      </c>
      <c r="K165" s="12" t="s">
        <v>423</v>
      </c>
      <c r="L165" s="10" t="str">
        <f t="shared" si="31"/>
        <v>12.6.3.099</v>
      </c>
      <c r="M165" s="11" t="s">
        <v>422</v>
      </c>
      <c r="O165" s="20"/>
    </row>
    <row r="166" spans="1:15" ht="15.6">
      <c r="A166" s="5" t="str">
        <f t="shared" si="30"/>
        <v>12.6.9.000</v>
      </c>
      <c r="B166" s="6" t="s">
        <v>424</v>
      </c>
      <c r="C166" s="8" t="str">
        <f t="shared" si="26"/>
        <v>12</v>
      </c>
      <c r="D166" s="9" t="s">
        <v>225</v>
      </c>
      <c r="E166" s="8" t="str">
        <f t="shared" si="32"/>
        <v>6</v>
      </c>
      <c r="F166" s="9" t="str">
        <f t="shared" si="27"/>
        <v>MULTAS</v>
      </c>
      <c r="G166" s="8" t="str">
        <f t="shared" si="33"/>
        <v>9</v>
      </c>
      <c r="H166" s="9" t="str">
        <f t="shared" si="36"/>
        <v xml:space="preserve">Otras Multas </v>
      </c>
      <c r="I166" s="9" t="str">
        <f t="shared" si="29"/>
        <v>000</v>
      </c>
      <c r="J166" s="9" t="str">
        <f t="shared" si="35"/>
        <v/>
      </c>
      <c r="K166" s="12" t="s">
        <v>425</v>
      </c>
      <c r="L166" s="10" t="str">
        <f t="shared" si="31"/>
        <v>12.6.9.000</v>
      </c>
      <c r="M166" s="11" t="s">
        <v>424</v>
      </c>
      <c r="O166" s="20"/>
    </row>
    <row r="167" spans="1:15" ht="15.6">
      <c r="A167" s="5" t="str">
        <f t="shared" si="30"/>
        <v>12.7.0.000</v>
      </c>
      <c r="B167" s="6" t="s">
        <v>426</v>
      </c>
      <c r="C167" s="8" t="str">
        <f t="shared" si="26"/>
        <v>12</v>
      </c>
      <c r="D167" s="9" t="s">
        <v>225</v>
      </c>
      <c r="E167" s="8">
        <v>7</v>
      </c>
      <c r="F167" s="9" t="s">
        <v>426</v>
      </c>
      <c r="G167" s="8">
        <v>0</v>
      </c>
      <c r="H167" s="9"/>
      <c r="I167" s="9" t="str">
        <f t="shared" si="29"/>
        <v>000</v>
      </c>
      <c r="J167" s="9" t="str">
        <f t="shared" si="35"/>
        <v/>
      </c>
      <c r="K167" s="26" t="s">
        <v>427</v>
      </c>
      <c r="L167" s="10" t="str">
        <f t="shared" si="31"/>
        <v>12.7.0.000</v>
      </c>
      <c r="M167" s="24" t="s">
        <v>426</v>
      </c>
      <c r="O167" s="20"/>
    </row>
    <row r="168" spans="1:15" ht="15.6">
      <c r="A168" s="5" t="str">
        <f t="shared" si="30"/>
        <v>12.9.0.000</v>
      </c>
      <c r="B168" s="6" t="s">
        <v>428</v>
      </c>
      <c r="C168" s="8" t="str">
        <f t="shared" si="26"/>
        <v>12</v>
      </c>
      <c r="D168" s="9" t="s">
        <v>225</v>
      </c>
      <c r="E168" s="8" t="str">
        <f t="shared" si="32"/>
        <v>9</v>
      </c>
      <c r="F168" s="9" t="str">
        <f>IF(E168="0","",IF(E168=E166,F166,MID($K168,12,60)))</f>
        <v>OTROS NO TRIBUTARIOS</v>
      </c>
      <c r="G168" s="8" t="str">
        <f t="shared" si="33"/>
        <v>0</v>
      </c>
      <c r="H168" s="9" t="str">
        <f>IF(G168="0","",IF(G168=G166,H166,MID($K168,12,60)))</f>
        <v/>
      </c>
      <c r="I168" s="9" t="str">
        <f t="shared" si="29"/>
        <v>000</v>
      </c>
      <c r="J168" s="9"/>
      <c r="K168" s="10" t="s">
        <v>429</v>
      </c>
      <c r="L168" s="10" t="str">
        <f t="shared" si="31"/>
        <v>12.9.0.000</v>
      </c>
      <c r="M168" s="26" t="s">
        <v>429</v>
      </c>
    </row>
    <row r="169" spans="1:15" ht="15.6">
      <c r="A169" s="5" t="str">
        <f t="shared" si="30"/>
        <v>12.9.1.000</v>
      </c>
      <c r="B169" s="6" t="s">
        <v>430</v>
      </c>
      <c r="C169" s="8" t="str">
        <f t="shared" si="26"/>
        <v>12</v>
      </c>
      <c r="D169" s="9" t="s">
        <v>225</v>
      </c>
      <c r="E169" s="8" t="str">
        <f t="shared" si="32"/>
        <v>9</v>
      </c>
      <c r="F169" s="9" t="str">
        <f t="shared" si="27"/>
        <v>OTROS NO TRIBUTARIOS</v>
      </c>
      <c r="G169" s="8" t="str">
        <f t="shared" si="33"/>
        <v>1</v>
      </c>
      <c r="H169" s="9" t="str">
        <f t="shared" si="36"/>
        <v>Ventas de Pliegos</v>
      </c>
      <c r="I169" s="9" t="str">
        <f t="shared" si="29"/>
        <v>000</v>
      </c>
      <c r="J169" s="9" t="str">
        <f t="shared" ref="J169:J175" si="37">IF(I169="000","",MID($K169,12,60))</f>
        <v/>
      </c>
      <c r="K169" s="12" t="s">
        <v>431</v>
      </c>
      <c r="L169" s="10" t="str">
        <f t="shared" si="31"/>
        <v>12.9.1.000</v>
      </c>
      <c r="M169" s="27" t="s">
        <v>431</v>
      </c>
    </row>
    <row r="170" spans="1:15" ht="15.6">
      <c r="A170" s="5" t="str">
        <f t="shared" si="30"/>
        <v>12.9.2.000</v>
      </c>
      <c r="B170" s="6" t="s">
        <v>432</v>
      </c>
      <c r="C170" s="8" t="str">
        <f t="shared" si="26"/>
        <v>12</v>
      </c>
      <c r="D170" s="9" t="s">
        <v>225</v>
      </c>
      <c r="E170" s="8" t="str">
        <f t="shared" si="32"/>
        <v>9</v>
      </c>
      <c r="F170" s="9" t="str">
        <f>IF(E170="0","",IF(E170=E169,F169,MID($K170,12,60)))</f>
        <v>OTROS NO TRIBUTARIOS</v>
      </c>
      <c r="G170" s="8" t="str">
        <f t="shared" si="33"/>
        <v>2</v>
      </c>
      <c r="H170" s="9" t="str">
        <f>IF(G170="0","",IF(G170=G169,H169,MID($K170,12,60)))</f>
        <v>IESC - Auditoría y Control</v>
      </c>
      <c r="I170" s="9" t="str">
        <f t="shared" si="29"/>
        <v>000</v>
      </c>
      <c r="J170" s="9" t="str">
        <f t="shared" si="37"/>
        <v/>
      </c>
      <c r="K170" s="12" t="s">
        <v>433</v>
      </c>
      <c r="L170" s="10" t="str">
        <f t="shared" si="31"/>
        <v>12.9.2.000</v>
      </c>
      <c r="M170" s="27" t="s">
        <v>433</v>
      </c>
    </row>
    <row r="171" spans="1:15" ht="15.6">
      <c r="A171" s="5" t="str">
        <f t="shared" si="30"/>
        <v>12.9.3.000</v>
      </c>
      <c r="B171" s="6" t="s">
        <v>434</v>
      </c>
      <c r="C171" s="8" t="str">
        <f t="shared" si="26"/>
        <v>12</v>
      </c>
      <c r="D171" s="9" t="s">
        <v>225</v>
      </c>
      <c r="E171" s="8" t="str">
        <f t="shared" si="32"/>
        <v>9</v>
      </c>
      <c r="F171" s="9" t="str">
        <f t="shared" si="27"/>
        <v>OTROS NO TRIBUTARIOS</v>
      </c>
      <c r="G171" s="8" t="str">
        <f t="shared" si="33"/>
        <v>3</v>
      </c>
      <c r="H171" s="9" t="str">
        <f t="shared" si="36"/>
        <v>IDUV</v>
      </c>
      <c r="I171" s="9" t="str">
        <f t="shared" si="29"/>
        <v>000</v>
      </c>
      <c r="J171" s="9" t="str">
        <f t="shared" si="37"/>
        <v/>
      </c>
      <c r="K171" s="12" t="s">
        <v>435</v>
      </c>
      <c r="L171" s="10" t="str">
        <f t="shared" si="31"/>
        <v>12.9.3.000</v>
      </c>
      <c r="M171" s="27" t="s">
        <v>435</v>
      </c>
    </row>
    <row r="172" spans="1:15" ht="15.6">
      <c r="A172" s="5" t="str">
        <f t="shared" si="30"/>
        <v>12.9.7.000</v>
      </c>
      <c r="B172" s="6" t="s">
        <v>436</v>
      </c>
      <c r="C172" s="8" t="str">
        <f t="shared" si="26"/>
        <v>12</v>
      </c>
      <c r="D172" s="9" t="s">
        <v>225</v>
      </c>
      <c r="E172" s="8" t="str">
        <f t="shared" si="32"/>
        <v>9</v>
      </c>
      <c r="F172" s="9" t="str">
        <f t="shared" si="27"/>
        <v>OTROS NO TRIBUTARIOS</v>
      </c>
      <c r="G172" s="8" t="str">
        <f t="shared" si="33"/>
        <v>7</v>
      </c>
      <c r="H172" s="9" t="str">
        <f t="shared" si="36"/>
        <v>Aporte Especial PAE LLC</v>
      </c>
      <c r="I172" s="9" t="str">
        <f t="shared" si="29"/>
        <v>000</v>
      </c>
      <c r="J172" s="9" t="str">
        <f t="shared" si="37"/>
        <v/>
      </c>
      <c r="K172" s="12" t="s">
        <v>437</v>
      </c>
      <c r="L172" s="10" t="str">
        <f t="shared" si="31"/>
        <v>12.9.7.000</v>
      </c>
      <c r="M172" s="27" t="s">
        <v>437</v>
      </c>
    </row>
    <row r="173" spans="1:15" ht="15.6">
      <c r="A173" s="5" t="str">
        <f t="shared" si="30"/>
        <v>12.9.8.000</v>
      </c>
      <c r="B173" s="6" t="s">
        <v>295</v>
      </c>
      <c r="C173" s="8" t="str">
        <f t="shared" si="26"/>
        <v>12</v>
      </c>
      <c r="D173" s="9" t="s">
        <v>225</v>
      </c>
      <c r="E173" s="8" t="str">
        <f t="shared" si="32"/>
        <v>9</v>
      </c>
      <c r="F173" s="9" t="str">
        <f t="shared" si="27"/>
        <v>OTROS NO TRIBUTARIOS</v>
      </c>
      <c r="G173" s="8" t="str">
        <f t="shared" si="33"/>
        <v>8</v>
      </c>
      <c r="H173" s="9" t="str">
        <f t="shared" si="36"/>
        <v>Otros</v>
      </c>
      <c r="I173" s="9" t="str">
        <f t="shared" si="29"/>
        <v>000</v>
      </c>
      <c r="J173" s="9" t="str">
        <f t="shared" si="37"/>
        <v/>
      </c>
      <c r="K173" s="12" t="s">
        <v>438</v>
      </c>
      <c r="L173" s="10" t="str">
        <f t="shared" si="31"/>
        <v>12.9.8.000</v>
      </c>
      <c r="M173" s="27" t="s">
        <v>438</v>
      </c>
    </row>
    <row r="174" spans="1:15" ht="15.6">
      <c r="A174" s="5" t="str">
        <f t="shared" si="30"/>
        <v>12.9.6.099</v>
      </c>
      <c r="B174" s="6" t="s">
        <v>439</v>
      </c>
      <c r="C174" s="8" t="str">
        <f t="shared" si="26"/>
        <v>12</v>
      </c>
      <c r="D174" s="9" t="s">
        <v>225</v>
      </c>
      <c r="E174" s="8" t="str">
        <f t="shared" si="32"/>
        <v>9</v>
      </c>
      <c r="F174" s="9" t="str">
        <f t="shared" si="27"/>
        <v>OTROS NO TRIBUTARIOS</v>
      </c>
      <c r="G174" s="8" t="str">
        <f t="shared" si="33"/>
        <v>6</v>
      </c>
      <c r="H174" s="9" t="str">
        <f t="shared" si="36"/>
        <v>Otros Fondos</v>
      </c>
      <c r="I174" s="9" t="str">
        <f t="shared" si="29"/>
        <v>099</v>
      </c>
      <c r="J174" s="9" t="str">
        <f t="shared" si="37"/>
        <v>Otros Fondos</v>
      </c>
      <c r="K174" s="12" t="s">
        <v>440</v>
      </c>
      <c r="L174" s="10" t="str">
        <f t="shared" si="31"/>
        <v>12.9.6.099</v>
      </c>
      <c r="M174" s="11" t="s">
        <v>439</v>
      </c>
      <c r="O174" s="22" t="s">
        <v>437</v>
      </c>
    </row>
    <row r="175" spans="1:15" ht="15.6">
      <c r="A175" s="5" t="str">
        <f t="shared" si="30"/>
        <v>12.9.9.000</v>
      </c>
      <c r="B175" s="6" t="s">
        <v>295</v>
      </c>
      <c r="C175" s="8" t="str">
        <f t="shared" si="26"/>
        <v>12</v>
      </c>
      <c r="D175" s="9" t="s">
        <v>225</v>
      </c>
      <c r="E175" s="8" t="str">
        <f t="shared" si="32"/>
        <v>9</v>
      </c>
      <c r="F175" s="9" t="str">
        <f t="shared" si="27"/>
        <v>OTROS NO TRIBUTARIOS</v>
      </c>
      <c r="G175" s="8" t="str">
        <f t="shared" si="33"/>
        <v>9</v>
      </c>
      <c r="H175" s="9" t="str">
        <f t="shared" si="36"/>
        <v>Otros</v>
      </c>
      <c r="I175" s="9" t="str">
        <f t="shared" si="29"/>
        <v>000</v>
      </c>
      <c r="J175" s="9" t="str">
        <f t="shared" si="37"/>
        <v/>
      </c>
      <c r="K175" s="12" t="s">
        <v>441</v>
      </c>
      <c r="L175" s="10" t="str">
        <f t="shared" si="31"/>
        <v>12.9.9.000</v>
      </c>
      <c r="M175" s="11" t="s">
        <v>295</v>
      </c>
      <c r="O175" s="22" t="s">
        <v>438</v>
      </c>
    </row>
    <row r="176" spans="1:15" ht="15.6">
      <c r="A176" s="5" t="str">
        <f t="shared" si="30"/>
        <v>13.0.0.000</v>
      </c>
      <c r="B176" s="6" t="s">
        <v>442</v>
      </c>
      <c r="C176" s="7" t="str">
        <f t="shared" si="26"/>
        <v>13</v>
      </c>
      <c r="D176" s="7" t="s">
        <v>443</v>
      </c>
      <c r="E176" s="8" t="str">
        <f t="shared" si="32"/>
        <v>0</v>
      </c>
      <c r="F176" s="9" t="str">
        <f t="shared" si="27"/>
        <v/>
      </c>
      <c r="G176" s="8" t="str">
        <f t="shared" si="33"/>
        <v>0</v>
      </c>
      <c r="H176" s="9" t="str">
        <f t="shared" si="36"/>
        <v/>
      </c>
      <c r="I176" s="9" t="str">
        <f t="shared" si="29"/>
        <v>000</v>
      </c>
      <c r="J176" s="9"/>
      <c r="K176" s="10" t="s">
        <v>444</v>
      </c>
      <c r="L176" s="10" t="str">
        <f t="shared" si="31"/>
        <v>13.0.0.000</v>
      </c>
      <c r="M176" s="11" t="s">
        <v>442</v>
      </c>
      <c r="O176" s="22" t="s">
        <v>440</v>
      </c>
    </row>
    <row r="177" spans="1:15" ht="15.6">
      <c r="A177" s="5" t="str">
        <f t="shared" si="30"/>
        <v>13.1.0.000</v>
      </c>
      <c r="B177" s="6" t="s">
        <v>445</v>
      </c>
      <c r="C177" s="8" t="str">
        <f t="shared" si="26"/>
        <v>13</v>
      </c>
      <c r="D177" s="9" t="s">
        <v>443</v>
      </c>
      <c r="E177" s="8" t="str">
        <f t="shared" si="32"/>
        <v>1</v>
      </c>
      <c r="F177" s="9" t="str">
        <f t="shared" si="27"/>
        <v>A LA SEGURIDAD SOCIAL</v>
      </c>
      <c r="G177" s="8" t="str">
        <f t="shared" si="33"/>
        <v>0</v>
      </c>
      <c r="H177" s="9" t="str">
        <f t="shared" si="36"/>
        <v/>
      </c>
      <c r="I177" s="9" t="str">
        <f t="shared" si="29"/>
        <v>000</v>
      </c>
      <c r="J177" s="9"/>
      <c r="K177" s="12" t="s">
        <v>446</v>
      </c>
      <c r="L177" s="10" t="str">
        <f t="shared" si="31"/>
        <v>13.1.0.000</v>
      </c>
      <c r="M177" s="11" t="s">
        <v>445</v>
      </c>
      <c r="O177" s="22" t="s">
        <v>441</v>
      </c>
    </row>
    <row r="178" spans="1:15" ht="15.6">
      <c r="A178" s="5" t="str">
        <f t="shared" si="30"/>
        <v>13.1.1.000</v>
      </c>
      <c r="B178" s="6" t="s">
        <v>447</v>
      </c>
      <c r="C178" s="8" t="str">
        <f t="shared" si="26"/>
        <v>13</v>
      </c>
      <c r="D178" s="9" t="s">
        <v>443</v>
      </c>
      <c r="E178" s="8" t="str">
        <f t="shared" si="32"/>
        <v>1</v>
      </c>
      <c r="F178" s="9" t="str">
        <f t="shared" si="27"/>
        <v>A LA SEGURIDAD SOCIAL</v>
      </c>
      <c r="G178" s="8" t="str">
        <f t="shared" si="33"/>
        <v>1</v>
      </c>
      <c r="H178" s="9" t="str">
        <f t="shared" si="36"/>
        <v>Aportes y/o Contribuciones Patronales Caja de Previsión Soci</v>
      </c>
      <c r="I178" s="9" t="str">
        <f t="shared" si="29"/>
        <v>000</v>
      </c>
      <c r="J178" s="9" t="str">
        <f t="shared" ref="J178:J180" si="38">IF(I178="000","",MID($K178,12,60))</f>
        <v/>
      </c>
      <c r="K178" s="12" t="s">
        <v>448</v>
      </c>
      <c r="L178" s="10" t="str">
        <f t="shared" si="31"/>
        <v>13.1.1.000</v>
      </c>
      <c r="M178" s="11" t="s">
        <v>447</v>
      </c>
    </row>
    <row r="179" spans="1:15" ht="15.6">
      <c r="A179" s="5" t="str">
        <f t="shared" si="30"/>
        <v>13.1.2.000</v>
      </c>
      <c r="B179" s="6" t="s">
        <v>449</v>
      </c>
      <c r="C179" s="8" t="str">
        <f t="shared" si="26"/>
        <v>13</v>
      </c>
      <c r="D179" s="9" t="s">
        <v>443</v>
      </c>
      <c r="E179" s="8" t="str">
        <f t="shared" si="32"/>
        <v>1</v>
      </c>
      <c r="F179" s="9" t="str">
        <f t="shared" si="27"/>
        <v>A LA SEGURIDAD SOCIAL</v>
      </c>
      <c r="G179" s="8" t="str">
        <f t="shared" si="33"/>
        <v>2</v>
      </c>
      <c r="H179" s="9" t="str">
        <f t="shared" si="36"/>
        <v>Aportes Personales Caja de Previsión Social</v>
      </c>
      <c r="I179" s="9" t="str">
        <f t="shared" si="29"/>
        <v>000</v>
      </c>
      <c r="J179" s="9" t="str">
        <f t="shared" si="38"/>
        <v/>
      </c>
      <c r="K179" s="12" t="s">
        <v>450</v>
      </c>
      <c r="L179" s="10" t="str">
        <f t="shared" si="31"/>
        <v>13.1.2.000</v>
      </c>
      <c r="M179" s="11" t="s">
        <v>449</v>
      </c>
    </row>
    <row r="180" spans="1:15" ht="15.6">
      <c r="A180" s="5" t="str">
        <f t="shared" si="30"/>
        <v>13.1.3.000</v>
      </c>
      <c r="B180" s="6" t="s">
        <v>354</v>
      </c>
      <c r="C180" s="8" t="str">
        <f t="shared" si="26"/>
        <v>13</v>
      </c>
      <c r="D180" s="9" t="s">
        <v>443</v>
      </c>
      <c r="E180" s="8" t="str">
        <f t="shared" si="32"/>
        <v>1</v>
      </c>
      <c r="F180" s="9" t="str">
        <f t="shared" si="27"/>
        <v>A LA SEGURIDAD SOCIAL</v>
      </c>
      <c r="G180" s="8" t="str">
        <f t="shared" si="33"/>
        <v>3</v>
      </c>
      <c r="H180" s="9" t="str">
        <f t="shared" si="36"/>
        <v xml:space="preserve">Otros </v>
      </c>
      <c r="I180" s="9" t="str">
        <f t="shared" si="29"/>
        <v>000</v>
      </c>
      <c r="J180" s="9" t="str">
        <f t="shared" si="38"/>
        <v/>
      </c>
      <c r="K180" s="12" t="s">
        <v>451</v>
      </c>
      <c r="L180" s="10" t="str">
        <f t="shared" si="31"/>
        <v>13.1.3.000</v>
      </c>
      <c r="M180" s="11" t="s">
        <v>354</v>
      </c>
    </row>
    <row r="181" spans="1:15" ht="15.6">
      <c r="A181" s="5" t="str">
        <f t="shared" si="30"/>
        <v>13.2.0.000</v>
      </c>
      <c r="B181" s="6" t="s">
        <v>452</v>
      </c>
      <c r="C181" s="8" t="str">
        <f t="shared" si="26"/>
        <v>13</v>
      </c>
      <c r="D181" s="9" t="s">
        <v>443</v>
      </c>
      <c r="E181" s="8" t="str">
        <f t="shared" si="32"/>
        <v>2</v>
      </c>
      <c r="F181" s="9" t="str">
        <f t="shared" si="27"/>
        <v>A LA OBRA SOCIAL</v>
      </c>
      <c r="G181" s="8" t="str">
        <f t="shared" si="33"/>
        <v>0</v>
      </c>
      <c r="H181" s="9" t="str">
        <f t="shared" si="36"/>
        <v/>
      </c>
      <c r="I181" s="9" t="str">
        <f t="shared" si="29"/>
        <v>000</v>
      </c>
      <c r="J181" s="9"/>
      <c r="K181" s="12" t="s">
        <v>453</v>
      </c>
      <c r="L181" s="10" t="str">
        <f t="shared" si="31"/>
        <v>13.2.0.000</v>
      </c>
      <c r="M181" s="11" t="s">
        <v>452</v>
      </c>
    </row>
    <row r="182" spans="1:15" ht="15.6">
      <c r="A182" s="5" t="str">
        <f t="shared" si="30"/>
        <v>13.2.1.000</v>
      </c>
      <c r="B182" s="6" t="s">
        <v>454</v>
      </c>
      <c r="C182" s="8" t="str">
        <f t="shared" si="26"/>
        <v>13</v>
      </c>
      <c r="D182" s="9" t="s">
        <v>443</v>
      </c>
      <c r="E182" s="8" t="str">
        <f t="shared" si="32"/>
        <v>2</v>
      </c>
      <c r="F182" s="9" t="str">
        <f t="shared" si="27"/>
        <v>A LA OBRA SOCIAL</v>
      </c>
      <c r="G182" s="8" t="str">
        <f t="shared" si="33"/>
        <v>1</v>
      </c>
      <c r="H182" s="9" t="str">
        <f t="shared" si="36"/>
        <v xml:space="preserve">Contribuciones Patronales C.S.S. </v>
      </c>
      <c r="I182" s="9" t="str">
        <f t="shared" si="29"/>
        <v>000</v>
      </c>
      <c r="J182" s="9" t="str">
        <f t="shared" ref="J182:J184" si="39">IF(I182="000","",MID($K182,12,60))</f>
        <v/>
      </c>
      <c r="K182" s="12" t="s">
        <v>455</v>
      </c>
      <c r="L182" s="10" t="str">
        <f t="shared" si="31"/>
        <v>13.2.1.000</v>
      </c>
      <c r="M182" s="11" t="s">
        <v>454</v>
      </c>
    </row>
    <row r="183" spans="1:15" ht="15.6">
      <c r="A183" s="5" t="str">
        <f t="shared" si="30"/>
        <v>13.2.2.000</v>
      </c>
      <c r="B183" s="6" t="s">
        <v>456</v>
      </c>
      <c r="C183" s="8" t="str">
        <f t="shared" si="26"/>
        <v>13</v>
      </c>
      <c r="D183" s="9" t="s">
        <v>443</v>
      </c>
      <c r="E183" s="8" t="str">
        <f t="shared" si="32"/>
        <v>2</v>
      </c>
      <c r="F183" s="9" t="str">
        <f t="shared" si="27"/>
        <v>A LA OBRA SOCIAL</v>
      </c>
      <c r="G183" s="8" t="str">
        <f t="shared" si="33"/>
        <v>2</v>
      </c>
      <c r="H183" s="9" t="str">
        <f t="shared" si="36"/>
        <v>Aportes Personales C.S.S.</v>
      </c>
      <c r="I183" s="9" t="str">
        <f t="shared" si="29"/>
        <v>000</v>
      </c>
      <c r="J183" s="9" t="str">
        <f t="shared" si="39"/>
        <v/>
      </c>
      <c r="K183" s="12" t="s">
        <v>457</v>
      </c>
      <c r="L183" s="10" t="str">
        <f t="shared" si="31"/>
        <v>13.2.2.000</v>
      </c>
      <c r="M183" s="11" t="s">
        <v>456</v>
      </c>
    </row>
    <row r="184" spans="1:15" ht="15.6">
      <c r="A184" s="5" t="str">
        <f t="shared" si="30"/>
        <v>13.2.3.000</v>
      </c>
      <c r="B184" s="6" t="s">
        <v>295</v>
      </c>
      <c r="C184" s="8" t="str">
        <f t="shared" si="26"/>
        <v>13</v>
      </c>
      <c r="D184" s="9" t="s">
        <v>443</v>
      </c>
      <c r="E184" s="8" t="str">
        <f t="shared" si="32"/>
        <v>2</v>
      </c>
      <c r="F184" s="9" t="str">
        <f t="shared" si="27"/>
        <v>A LA OBRA SOCIAL</v>
      </c>
      <c r="G184" s="8" t="str">
        <f t="shared" si="33"/>
        <v>3</v>
      </c>
      <c r="H184" s="9" t="str">
        <f t="shared" si="36"/>
        <v>Otros</v>
      </c>
      <c r="I184" s="9" t="str">
        <f t="shared" si="29"/>
        <v>000</v>
      </c>
      <c r="J184" s="9" t="str">
        <f t="shared" si="39"/>
        <v/>
      </c>
      <c r="K184" s="12" t="s">
        <v>458</v>
      </c>
      <c r="L184" s="10" t="str">
        <f t="shared" si="31"/>
        <v>13.2.3.000</v>
      </c>
      <c r="M184" s="11" t="s">
        <v>295</v>
      </c>
    </row>
    <row r="185" spans="1:15" ht="15.6">
      <c r="A185" s="5" t="str">
        <f t="shared" si="30"/>
        <v>13.3.0.000</v>
      </c>
      <c r="B185" s="6" t="s">
        <v>459</v>
      </c>
      <c r="C185" s="8" t="str">
        <f t="shared" si="26"/>
        <v>13</v>
      </c>
      <c r="D185" s="9" t="s">
        <v>443</v>
      </c>
      <c r="E185" s="8" t="str">
        <f t="shared" si="32"/>
        <v>3</v>
      </c>
      <c r="F185" s="9" t="str">
        <f t="shared" si="27"/>
        <v>OTRAS ENTIDADES</v>
      </c>
      <c r="G185" s="8" t="str">
        <f t="shared" si="33"/>
        <v>0</v>
      </c>
      <c r="H185" s="9" t="str">
        <f t="shared" si="36"/>
        <v/>
      </c>
      <c r="I185" s="9" t="str">
        <f t="shared" si="29"/>
        <v>000</v>
      </c>
      <c r="J185" s="9"/>
      <c r="K185" s="12" t="s">
        <v>460</v>
      </c>
      <c r="L185" s="10" t="str">
        <f t="shared" si="31"/>
        <v>13.3.0.000</v>
      </c>
      <c r="M185" s="11" t="s">
        <v>459</v>
      </c>
    </row>
    <row r="186" spans="1:15" customFormat="1" ht="15.6">
      <c r="A186" s="5" t="str">
        <f t="shared" si="30"/>
        <v>14.0.0.000</v>
      </c>
      <c r="B186" s="6" t="s">
        <v>461</v>
      </c>
      <c r="C186" s="7" t="str">
        <f t="shared" si="26"/>
        <v>14</v>
      </c>
      <c r="D186" s="7" t="s">
        <v>461</v>
      </c>
      <c r="E186" s="8" t="str">
        <f t="shared" si="32"/>
        <v>0</v>
      </c>
      <c r="F186" s="9" t="str">
        <f t="shared" si="27"/>
        <v/>
      </c>
      <c r="G186" s="8" t="str">
        <f t="shared" si="33"/>
        <v>0</v>
      </c>
      <c r="H186" s="9" t="str">
        <f t="shared" si="36"/>
        <v/>
      </c>
      <c r="I186" s="9" t="str">
        <f t="shared" si="29"/>
        <v>000</v>
      </c>
      <c r="J186" s="28"/>
      <c r="K186" s="10" t="s">
        <v>462</v>
      </c>
      <c r="L186" s="10" t="str">
        <f t="shared" si="31"/>
        <v>14.0.0.000</v>
      </c>
      <c r="M186" s="11" t="s">
        <v>461</v>
      </c>
    </row>
    <row r="187" spans="1:15" ht="15.6">
      <c r="A187" s="5" t="str">
        <f t="shared" si="30"/>
        <v>14.1.0.000</v>
      </c>
      <c r="B187" s="6" t="s">
        <v>463</v>
      </c>
      <c r="C187" s="8" t="str">
        <f t="shared" si="26"/>
        <v>14</v>
      </c>
      <c r="D187" s="9" t="s">
        <v>461</v>
      </c>
      <c r="E187" s="8" t="str">
        <f t="shared" si="32"/>
        <v>1</v>
      </c>
      <c r="F187" s="9" t="str">
        <f t="shared" si="27"/>
        <v>VENTAS DE BIENES</v>
      </c>
      <c r="G187" s="8" t="str">
        <f t="shared" si="33"/>
        <v>0</v>
      </c>
      <c r="H187" s="9" t="str">
        <f t="shared" si="36"/>
        <v/>
      </c>
      <c r="I187" s="9" t="str">
        <f t="shared" si="29"/>
        <v>000</v>
      </c>
      <c r="J187" s="9"/>
      <c r="K187" s="12" t="s">
        <v>464</v>
      </c>
      <c r="L187" s="10" t="str">
        <f t="shared" si="31"/>
        <v>14.1.0.000</v>
      </c>
      <c r="M187" s="11" t="s">
        <v>463</v>
      </c>
    </row>
    <row r="188" spans="1:15" ht="15.6">
      <c r="A188" s="5" t="str">
        <f t="shared" si="30"/>
        <v>14.1.1.000</v>
      </c>
      <c r="B188" s="6" t="s">
        <v>465</v>
      </c>
      <c r="C188" s="8" t="str">
        <f t="shared" si="26"/>
        <v>14</v>
      </c>
      <c r="D188" s="9" t="s">
        <v>461</v>
      </c>
      <c r="E188" s="8" t="str">
        <f t="shared" si="32"/>
        <v>1</v>
      </c>
      <c r="F188" s="9" t="str">
        <f t="shared" si="27"/>
        <v>VENTAS DE BIENES</v>
      </c>
      <c r="G188" s="8" t="str">
        <f t="shared" si="33"/>
        <v>1</v>
      </c>
      <c r="H188" s="9" t="str">
        <f t="shared" si="36"/>
        <v>Venta de Bienes</v>
      </c>
      <c r="I188" s="9" t="str">
        <f t="shared" si="29"/>
        <v>000</v>
      </c>
      <c r="J188" s="9" t="str">
        <f t="shared" ref="J188:J189" si="40">IF(I188="000","",MID($K188,12,60))</f>
        <v/>
      </c>
      <c r="K188" s="12" t="s">
        <v>466</v>
      </c>
      <c r="L188" s="10" t="str">
        <f t="shared" si="31"/>
        <v>14.1.1.000</v>
      </c>
      <c r="M188" s="11" t="s">
        <v>465</v>
      </c>
    </row>
    <row r="189" spans="1:15" ht="15.6">
      <c r="A189" s="5" t="str">
        <f t="shared" si="30"/>
        <v>14.1.9.000</v>
      </c>
      <c r="B189" s="6" t="s">
        <v>467</v>
      </c>
      <c r="C189" s="8" t="str">
        <f t="shared" si="26"/>
        <v>14</v>
      </c>
      <c r="D189" s="9" t="s">
        <v>461</v>
      </c>
      <c r="E189" s="8" t="str">
        <f t="shared" si="32"/>
        <v>1</v>
      </c>
      <c r="F189" s="9" t="str">
        <f t="shared" si="27"/>
        <v>VENTAS DE BIENES</v>
      </c>
      <c r="G189" s="8" t="str">
        <f t="shared" si="33"/>
        <v>9</v>
      </c>
      <c r="H189" s="9" t="str">
        <f t="shared" si="36"/>
        <v>Otras Ventas de Bienes</v>
      </c>
      <c r="I189" s="9" t="str">
        <f t="shared" si="29"/>
        <v>000</v>
      </c>
      <c r="J189" s="9" t="str">
        <f t="shared" si="40"/>
        <v/>
      </c>
      <c r="K189" s="12" t="s">
        <v>468</v>
      </c>
      <c r="L189" s="10" t="str">
        <f t="shared" si="31"/>
        <v>14.1.9.000</v>
      </c>
      <c r="M189" s="11" t="s">
        <v>467</v>
      </c>
    </row>
    <row r="190" spans="1:15" ht="15.6">
      <c r="A190" s="5" t="str">
        <f t="shared" si="30"/>
        <v>14.2.0.000</v>
      </c>
      <c r="B190" s="6" t="s">
        <v>469</v>
      </c>
      <c r="C190" s="8" t="str">
        <f t="shared" si="26"/>
        <v>14</v>
      </c>
      <c r="D190" s="9" t="s">
        <v>461</v>
      </c>
      <c r="E190" s="8" t="str">
        <f t="shared" si="32"/>
        <v>2</v>
      </c>
      <c r="F190" s="9" t="str">
        <f t="shared" si="27"/>
        <v>VENTA DE SERVICIOS</v>
      </c>
      <c r="G190" s="8" t="str">
        <f t="shared" si="33"/>
        <v>0</v>
      </c>
      <c r="H190" s="9" t="str">
        <f t="shared" si="36"/>
        <v/>
      </c>
      <c r="I190" s="9" t="str">
        <f t="shared" si="29"/>
        <v>000</v>
      </c>
      <c r="J190" s="9"/>
      <c r="K190" s="12" t="s">
        <v>470</v>
      </c>
      <c r="L190" s="10" t="str">
        <f t="shared" si="31"/>
        <v>14.2.0.000</v>
      </c>
      <c r="M190" s="11" t="s">
        <v>469</v>
      </c>
    </row>
    <row r="191" spans="1:15" ht="15.6">
      <c r="A191" s="5" t="str">
        <f t="shared" si="30"/>
        <v>14.2.1.000</v>
      </c>
      <c r="B191" s="6" t="s">
        <v>471</v>
      </c>
      <c r="C191" s="8" t="str">
        <f t="shared" si="26"/>
        <v>14</v>
      </c>
      <c r="D191" s="9" t="s">
        <v>461</v>
      </c>
      <c r="E191" s="8" t="str">
        <f t="shared" si="32"/>
        <v>2</v>
      </c>
      <c r="F191" s="9" t="str">
        <f t="shared" si="27"/>
        <v>VENTA DE SERVICIOS</v>
      </c>
      <c r="G191" s="8" t="str">
        <f t="shared" si="33"/>
        <v>1</v>
      </c>
      <c r="H191" s="9" t="str">
        <f t="shared" si="36"/>
        <v>Policía Adicional</v>
      </c>
      <c r="I191" s="9" t="str">
        <f t="shared" si="29"/>
        <v>000</v>
      </c>
      <c r="J191" s="9" t="str">
        <f t="shared" ref="J191:J200" si="41">IF(I191="000","",MID($K191,12,60))</f>
        <v/>
      </c>
      <c r="K191" s="12" t="s">
        <v>472</v>
      </c>
      <c r="L191" s="10" t="str">
        <f t="shared" si="31"/>
        <v>14.2.1.000</v>
      </c>
      <c r="M191" s="11" t="s">
        <v>471</v>
      </c>
    </row>
    <row r="192" spans="1:15" ht="15.6">
      <c r="A192" s="5" t="str">
        <f t="shared" si="30"/>
        <v>14.2.2.000</v>
      </c>
      <c r="B192" s="6" t="s">
        <v>473</v>
      </c>
      <c r="C192" s="8" t="str">
        <f t="shared" si="26"/>
        <v>14</v>
      </c>
      <c r="D192" s="9" t="s">
        <v>461</v>
      </c>
      <c r="E192" s="8" t="str">
        <f t="shared" si="32"/>
        <v>2</v>
      </c>
      <c r="F192" s="9" t="str">
        <f t="shared" si="27"/>
        <v>VENTA DE SERVICIOS</v>
      </c>
      <c r="G192" s="8" t="str">
        <f t="shared" si="33"/>
        <v>2</v>
      </c>
      <c r="H192" s="9" t="str">
        <f t="shared" si="36"/>
        <v>Boletín Oficial</v>
      </c>
      <c r="I192" s="9" t="str">
        <f t="shared" si="29"/>
        <v>000</v>
      </c>
      <c r="J192" s="9" t="str">
        <f t="shared" si="41"/>
        <v/>
      </c>
      <c r="K192" s="12" t="s">
        <v>474</v>
      </c>
      <c r="L192" s="10" t="str">
        <f t="shared" si="31"/>
        <v>14.2.2.000</v>
      </c>
      <c r="M192" s="11" t="s">
        <v>473</v>
      </c>
    </row>
    <row r="193" spans="1:13" ht="15.6">
      <c r="A193" s="5" t="str">
        <f t="shared" si="30"/>
        <v>14.2.3.000</v>
      </c>
      <c r="B193" s="6" t="s">
        <v>475</v>
      </c>
      <c r="C193" s="8" t="str">
        <f t="shared" si="26"/>
        <v>14</v>
      </c>
      <c r="D193" s="9" t="s">
        <v>461</v>
      </c>
      <c r="E193" s="8" t="str">
        <f t="shared" si="32"/>
        <v>2</v>
      </c>
      <c r="F193" s="9" t="str">
        <f t="shared" si="27"/>
        <v>VENTA DE SERVICIOS</v>
      </c>
      <c r="G193" s="8" t="str">
        <f t="shared" si="33"/>
        <v>3</v>
      </c>
      <c r="H193" s="9" t="str">
        <f t="shared" si="36"/>
        <v>Fondos de Publicidad LU 14</v>
      </c>
      <c r="I193" s="9" t="str">
        <f t="shared" si="29"/>
        <v>000</v>
      </c>
      <c r="J193" s="9" t="str">
        <f t="shared" si="41"/>
        <v/>
      </c>
      <c r="K193" s="12" t="s">
        <v>476</v>
      </c>
      <c r="L193" s="10" t="str">
        <f t="shared" si="31"/>
        <v>14.2.3.000</v>
      </c>
      <c r="M193" s="11" t="s">
        <v>475</v>
      </c>
    </row>
    <row r="194" spans="1:13" ht="15.6">
      <c r="A194" s="5" t="str">
        <f t="shared" si="30"/>
        <v>14.2.7.000</v>
      </c>
      <c r="B194" s="6" t="s">
        <v>477</v>
      </c>
      <c r="C194" s="8" t="str">
        <f t="shared" si="26"/>
        <v>14</v>
      </c>
      <c r="D194" s="9" t="s">
        <v>461</v>
      </c>
      <c r="E194" s="8" t="str">
        <f t="shared" si="32"/>
        <v>2</v>
      </c>
      <c r="F194" s="9" t="str">
        <f t="shared" si="27"/>
        <v>VENTA DE SERVICIOS</v>
      </c>
      <c r="G194" s="8" t="str">
        <f t="shared" si="33"/>
        <v>7</v>
      </c>
      <c r="H194" s="9" t="str">
        <f t="shared" si="36"/>
        <v>Canal 9 Publicidad</v>
      </c>
      <c r="I194" s="9" t="str">
        <f t="shared" si="29"/>
        <v>000</v>
      </c>
      <c r="J194" s="9" t="str">
        <f t="shared" si="41"/>
        <v/>
      </c>
      <c r="K194" s="12" t="s">
        <v>478</v>
      </c>
      <c r="L194" s="10" t="str">
        <f t="shared" si="31"/>
        <v>14.2.7.000</v>
      </c>
      <c r="M194" s="11" t="s">
        <v>477</v>
      </c>
    </row>
    <row r="195" spans="1:13" ht="15.6">
      <c r="A195" s="5" t="str">
        <f t="shared" si="30"/>
        <v>14.2.8.000</v>
      </c>
      <c r="B195" s="6" t="s">
        <v>479</v>
      </c>
      <c r="C195" s="8" t="str">
        <f t="shared" si="26"/>
        <v>14</v>
      </c>
      <c r="D195" s="9" t="s">
        <v>461</v>
      </c>
      <c r="E195" s="8" t="str">
        <f t="shared" si="32"/>
        <v>2</v>
      </c>
      <c r="F195" s="9" t="str">
        <f t="shared" si="27"/>
        <v>VENTA DE SERVICIOS</v>
      </c>
      <c r="G195" s="8" t="str">
        <f t="shared" si="33"/>
        <v>8</v>
      </c>
      <c r="H195" s="9" t="str">
        <f t="shared" si="36"/>
        <v>A.G.V.P.</v>
      </c>
      <c r="I195" s="9" t="str">
        <f t="shared" si="29"/>
        <v>000</v>
      </c>
      <c r="J195" s="9" t="str">
        <f t="shared" si="41"/>
        <v/>
      </c>
      <c r="K195" s="12" t="s">
        <v>480</v>
      </c>
      <c r="L195" s="10" t="str">
        <f t="shared" si="31"/>
        <v>14.2.8.000</v>
      </c>
      <c r="M195" s="11" t="s">
        <v>479</v>
      </c>
    </row>
    <row r="196" spans="1:13" ht="15.6">
      <c r="A196" s="5" t="str">
        <f t="shared" si="30"/>
        <v>14.2.8.001</v>
      </c>
      <c r="B196" s="6" t="s">
        <v>481</v>
      </c>
      <c r="C196" s="8" t="str">
        <f t="shared" ref="C196:C263" si="42">+LEFT(K196,2)</f>
        <v>14</v>
      </c>
      <c r="D196" s="9" t="s">
        <v>461</v>
      </c>
      <c r="E196" s="8" t="str">
        <f t="shared" si="32"/>
        <v>2</v>
      </c>
      <c r="F196" s="9" t="str">
        <f t="shared" si="27"/>
        <v>VENTA DE SERVICIOS</v>
      </c>
      <c r="G196" s="8" t="str">
        <f t="shared" si="33"/>
        <v>8</v>
      </c>
      <c r="H196" s="9" t="str">
        <f t="shared" si="36"/>
        <v>A.G.V.P.</v>
      </c>
      <c r="I196" s="9" t="str">
        <f t="shared" si="29"/>
        <v>001</v>
      </c>
      <c r="J196" s="9" t="str">
        <f t="shared" si="41"/>
        <v>A.G.V.P. Alquiler de Máquinas y Servicios</v>
      </c>
      <c r="K196" s="12" t="s">
        <v>482</v>
      </c>
      <c r="L196" s="10" t="str">
        <f t="shared" si="31"/>
        <v>14.2.8.001</v>
      </c>
      <c r="M196" s="11" t="s">
        <v>481</v>
      </c>
    </row>
    <row r="197" spans="1:13" ht="15.6">
      <c r="A197" s="5" t="str">
        <f t="shared" si="30"/>
        <v>14.2.8.002</v>
      </c>
      <c r="B197" s="6" t="s">
        <v>483</v>
      </c>
      <c r="C197" s="8" t="str">
        <f t="shared" si="42"/>
        <v>14</v>
      </c>
      <c r="D197" s="9" t="s">
        <v>461</v>
      </c>
      <c r="E197" s="8" t="str">
        <f t="shared" si="32"/>
        <v>2</v>
      </c>
      <c r="F197" s="9" t="str">
        <f t="shared" si="27"/>
        <v>VENTA DE SERVICIOS</v>
      </c>
      <c r="G197" s="8" t="str">
        <f t="shared" si="33"/>
        <v>8</v>
      </c>
      <c r="H197" s="9" t="str">
        <f t="shared" si="36"/>
        <v>A.G.V.P.</v>
      </c>
      <c r="I197" s="9" t="str">
        <f t="shared" si="29"/>
        <v>002</v>
      </c>
      <c r="J197" s="9" t="str">
        <f t="shared" si="41"/>
        <v>A.G.V.P. Trabajos de Laboratorio</v>
      </c>
      <c r="K197" s="12" t="s">
        <v>484</v>
      </c>
      <c r="L197" s="10" t="str">
        <f t="shared" si="31"/>
        <v>14.2.8.002</v>
      </c>
      <c r="M197" s="11" t="s">
        <v>483</v>
      </c>
    </row>
    <row r="198" spans="1:13" ht="15.6">
      <c r="A198" s="5" t="str">
        <f t="shared" si="30"/>
        <v>14.2.8.003</v>
      </c>
      <c r="B198" s="6" t="s">
        <v>485</v>
      </c>
      <c r="C198" s="8" t="str">
        <f t="shared" si="42"/>
        <v>14</v>
      </c>
      <c r="D198" s="9" t="s">
        <v>461</v>
      </c>
      <c r="E198" s="8" t="str">
        <f t="shared" si="32"/>
        <v>2</v>
      </c>
      <c r="F198" s="9" t="str">
        <f t="shared" ref="F198:F202" si="43">IF(E198="0","",IF(E198=E197,F197,MID($K198,12,60)))</f>
        <v>VENTA DE SERVICIOS</v>
      </c>
      <c r="G198" s="8" t="str">
        <f t="shared" si="33"/>
        <v>8</v>
      </c>
      <c r="H198" s="9" t="str">
        <f t="shared" si="36"/>
        <v>A.G.V.P.</v>
      </c>
      <c r="I198" s="9" t="str">
        <f t="shared" si="29"/>
        <v>003</v>
      </c>
      <c r="J198" s="9" t="str">
        <f t="shared" si="41"/>
        <v>A.G.V.P. Recupero Convenio FOMICRUZ S.E.</v>
      </c>
      <c r="K198" s="12" t="s">
        <v>486</v>
      </c>
      <c r="L198" s="10" t="str">
        <f t="shared" si="31"/>
        <v>14.2.8.003</v>
      </c>
      <c r="M198" s="11" t="s">
        <v>485</v>
      </c>
    </row>
    <row r="199" spans="1:13" ht="15.6">
      <c r="A199" s="5" t="str">
        <f t="shared" si="30"/>
        <v>14.2.8.004</v>
      </c>
      <c r="B199" s="6" t="s">
        <v>487</v>
      </c>
      <c r="C199" s="8" t="str">
        <f t="shared" si="42"/>
        <v>14</v>
      </c>
      <c r="D199" s="9" t="s">
        <v>461</v>
      </c>
      <c r="E199" s="8" t="str">
        <f t="shared" si="32"/>
        <v>2</v>
      </c>
      <c r="F199" s="9" t="str">
        <f t="shared" si="43"/>
        <v>VENTA DE SERVICIOS</v>
      </c>
      <c r="G199" s="8" t="str">
        <f t="shared" si="33"/>
        <v>8</v>
      </c>
      <c r="H199" s="9" t="str">
        <f t="shared" si="36"/>
        <v>A.G.V.P.</v>
      </c>
      <c r="I199" s="9" t="str">
        <f t="shared" si="29"/>
        <v>004</v>
      </c>
      <c r="J199" s="9" t="str">
        <f t="shared" si="41"/>
        <v>A.G.V.P. CONVENIO CAPACITACION C.P.E</v>
      </c>
      <c r="K199" s="12" t="s">
        <v>488</v>
      </c>
      <c r="L199" s="10" t="str">
        <f t="shared" si="31"/>
        <v>14.2.8.004</v>
      </c>
      <c r="M199" s="11" t="s">
        <v>487</v>
      </c>
    </row>
    <row r="200" spans="1:13" ht="15.6">
      <c r="A200" s="5" t="str">
        <f t="shared" si="30"/>
        <v>14.2.6.000</v>
      </c>
      <c r="B200" s="6" t="s">
        <v>489</v>
      </c>
      <c r="C200" s="8" t="str">
        <f t="shared" si="42"/>
        <v>14</v>
      </c>
      <c r="D200" s="9" t="s">
        <v>461</v>
      </c>
      <c r="E200" s="8" t="str">
        <f t="shared" si="32"/>
        <v>2</v>
      </c>
      <c r="F200" s="9" t="str">
        <f t="shared" si="43"/>
        <v>VENTA DE SERVICIOS</v>
      </c>
      <c r="G200" s="8" t="str">
        <f t="shared" si="33"/>
        <v>6</v>
      </c>
      <c r="H200" s="9" t="str">
        <f t="shared" si="36"/>
        <v>Escribanía Mayor de Gobierno Honorarios</v>
      </c>
      <c r="I200" s="9" t="str">
        <f t="shared" ref="I200:I266" si="44">+MID($K200,8,3)</f>
        <v>000</v>
      </c>
      <c r="J200" s="9" t="str">
        <f t="shared" si="41"/>
        <v/>
      </c>
      <c r="K200" s="12" t="s">
        <v>490</v>
      </c>
      <c r="L200" s="10" t="str">
        <f t="shared" si="31"/>
        <v>14.2.6.000</v>
      </c>
      <c r="M200" s="11" t="s">
        <v>489</v>
      </c>
    </row>
    <row r="201" spans="1:13" ht="15.6">
      <c r="A201" s="5" t="str">
        <f t="shared" ref="A201:A265" si="45">+CONCATENATE(C201,".",E201,".",G201,".",I201)</f>
        <v>14.3.0.000</v>
      </c>
      <c r="B201" s="6" t="s">
        <v>491</v>
      </c>
      <c r="C201" s="8" t="str">
        <f t="shared" si="42"/>
        <v>14</v>
      </c>
      <c r="D201" s="9" t="s">
        <v>461</v>
      </c>
      <c r="E201" s="8" t="str">
        <f t="shared" si="32"/>
        <v>3</v>
      </c>
      <c r="F201" s="9" t="str">
        <f t="shared" si="43"/>
        <v>VTA. DE BS. Y SS. DE LAS ADMINISTRACIONES</v>
      </c>
      <c r="G201" s="8" t="str">
        <f t="shared" si="33"/>
        <v>0</v>
      </c>
      <c r="H201" s="9" t="str">
        <f t="shared" si="36"/>
        <v/>
      </c>
      <c r="I201" s="9" t="str">
        <f t="shared" si="44"/>
        <v>000</v>
      </c>
      <c r="J201" s="9"/>
      <c r="K201" s="12" t="s">
        <v>492</v>
      </c>
      <c r="L201" s="10" t="str">
        <f t="shared" ref="L201:L268" si="46">+CONCATENATE(C201,".",E201,".",G201,".",I201)</f>
        <v>14.3.0.000</v>
      </c>
      <c r="M201" s="11" t="s">
        <v>491</v>
      </c>
    </row>
    <row r="202" spans="1:13" ht="15.6">
      <c r="A202" s="5" t="str">
        <f t="shared" si="45"/>
        <v>14.3.1.000</v>
      </c>
      <c r="B202" s="6" t="s">
        <v>493</v>
      </c>
      <c r="C202" s="8" t="str">
        <f t="shared" si="42"/>
        <v>14</v>
      </c>
      <c r="D202" s="9" t="s">
        <v>461</v>
      </c>
      <c r="E202" s="8" t="str">
        <f t="shared" ref="E202:E269" si="47">+MID(K202,4,1)</f>
        <v>3</v>
      </c>
      <c r="F202" s="9" t="str">
        <f t="shared" si="43"/>
        <v>VTA. DE BS. Y SS. DE LAS ADMINISTRACIONES</v>
      </c>
      <c r="G202" s="8" t="str">
        <f t="shared" ref="G202:G269" si="48">+MID(K202,6,1)</f>
        <v>1</v>
      </c>
      <c r="H202" s="9" t="str">
        <f t="shared" si="36"/>
        <v>Otras Ventas de Bs. y Servicios</v>
      </c>
      <c r="I202" s="9" t="str">
        <f t="shared" si="44"/>
        <v>000</v>
      </c>
      <c r="J202" s="9" t="str">
        <f>IF(I202="000","",MID($K202,12,60))</f>
        <v/>
      </c>
      <c r="K202" s="12" t="s">
        <v>494</v>
      </c>
      <c r="L202" s="10" t="str">
        <f t="shared" si="46"/>
        <v>14.3.1.000</v>
      </c>
      <c r="M202" s="11" t="s">
        <v>493</v>
      </c>
    </row>
    <row r="203" spans="1:13" customFormat="1" ht="15.6">
      <c r="A203" s="5" t="str">
        <f t="shared" si="45"/>
        <v>15.0.0.000</v>
      </c>
      <c r="B203" s="6" t="s">
        <v>495</v>
      </c>
      <c r="C203" s="7" t="str">
        <f t="shared" si="42"/>
        <v>15</v>
      </c>
      <c r="D203" s="7" t="s">
        <v>495</v>
      </c>
      <c r="E203" s="8" t="str">
        <f t="shared" si="47"/>
        <v>0</v>
      </c>
      <c r="F203" s="9" t="str">
        <f>IF(E203="0","",IF(E203=E202,F202,MID($K203,12,60)))</f>
        <v/>
      </c>
      <c r="G203" s="8" t="str">
        <f t="shared" si="48"/>
        <v>0</v>
      </c>
      <c r="H203" s="9" t="str">
        <f>IF(G203="0","",IF(G203=G202,H202,MID($K203,12,60)))</f>
        <v/>
      </c>
      <c r="I203" s="9" t="str">
        <f t="shared" si="44"/>
        <v>000</v>
      </c>
      <c r="J203" s="28"/>
      <c r="K203" s="10" t="s">
        <v>496</v>
      </c>
      <c r="L203" s="10" t="str">
        <f t="shared" si="46"/>
        <v>15.0.0.000</v>
      </c>
      <c r="M203" s="11" t="s">
        <v>495</v>
      </c>
    </row>
    <row r="204" spans="1:13" ht="15.6">
      <c r="A204" s="5" t="str">
        <f t="shared" si="45"/>
        <v>15.1.0.000</v>
      </c>
      <c r="B204" s="6" t="s">
        <v>497</v>
      </c>
      <c r="C204" s="8" t="str">
        <f t="shared" si="42"/>
        <v>15</v>
      </c>
      <c r="D204" s="9" t="s">
        <v>495</v>
      </c>
      <c r="E204" s="8" t="str">
        <f t="shared" si="47"/>
        <v>1</v>
      </c>
      <c r="F204" s="9" t="str">
        <f t="shared" ref="F204:F267" si="49">IF(E204="0","",IF(E204=E203,F203,MID($K204,12,60)))</f>
        <v>VENTA BRUTA DE BIENES</v>
      </c>
      <c r="G204" s="8" t="str">
        <f t="shared" si="48"/>
        <v>0</v>
      </c>
      <c r="H204" s="9" t="str">
        <f t="shared" si="36"/>
        <v/>
      </c>
      <c r="I204" s="9" t="str">
        <f t="shared" si="44"/>
        <v>000</v>
      </c>
      <c r="J204" s="9"/>
      <c r="K204" s="12" t="s">
        <v>498</v>
      </c>
      <c r="L204" s="10" t="str">
        <f t="shared" si="46"/>
        <v>15.1.0.000</v>
      </c>
      <c r="M204" s="11" t="s">
        <v>497</v>
      </c>
    </row>
    <row r="205" spans="1:13" ht="15.6">
      <c r="A205" s="5" t="str">
        <f t="shared" si="45"/>
        <v>15.2.0.000</v>
      </c>
      <c r="B205" s="6" t="s">
        <v>499</v>
      </c>
      <c r="C205" s="8" t="str">
        <f t="shared" si="42"/>
        <v>15</v>
      </c>
      <c r="D205" s="9" t="s">
        <v>495</v>
      </c>
      <c r="E205" s="8" t="str">
        <f t="shared" si="47"/>
        <v>2</v>
      </c>
      <c r="F205" s="9" t="str">
        <f t="shared" si="49"/>
        <v>VENTA BRUTA DE SERVICIOS</v>
      </c>
      <c r="G205" s="8" t="str">
        <f t="shared" si="48"/>
        <v>0</v>
      </c>
      <c r="H205" s="9" t="str">
        <f t="shared" si="36"/>
        <v/>
      </c>
      <c r="I205" s="9" t="str">
        <f t="shared" si="44"/>
        <v>000</v>
      </c>
      <c r="J205" s="9"/>
      <c r="K205" s="12" t="s">
        <v>500</v>
      </c>
      <c r="L205" s="10" t="str">
        <f t="shared" si="46"/>
        <v>15.2.0.000</v>
      </c>
      <c r="M205" s="11" t="s">
        <v>499</v>
      </c>
    </row>
    <row r="206" spans="1:13" ht="15.6">
      <c r="A206" s="5" t="str">
        <f t="shared" si="45"/>
        <v>15.2.1.000</v>
      </c>
      <c r="B206" s="6" t="s">
        <v>501</v>
      </c>
      <c r="C206" s="8" t="str">
        <f t="shared" si="42"/>
        <v>15</v>
      </c>
      <c r="D206" s="9" t="s">
        <v>495</v>
      </c>
      <c r="E206" s="8" t="str">
        <f t="shared" si="47"/>
        <v>2</v>
      </c>
      <c r="F206" s="9" t="str">
        <f t="shared" si="49"/>
        <v>VENTA BRUTA DE SERVICIOS</v>
      </c>
      <c r="G206" s="8" t="str">
        <f t="shared" si="48"/>
        <v>1</v>
      </c>
      <c r="H206" s="9" t="str">
        <f t="shared" si="36"/>
        <v>Venta de Espacios Publicitarios</v>
      </c>
      <c r="I206" s="9" t="str">
        <f t="shared" si="44"/>
        <v>000</v>
      </c>
      <c r="J206" s="9" t="str">
        <f t="shared" ref="J206:J208" si="50">IF(I206="000","",MID($K206,12,60))</f>
        <v/>
      </c>
      <c r="K206" s="12" t="s">
        <v>502</v>
      </c>
      <c r="L206" s="10" t="str">
        <f t="shared" si="46"/>
        <v>15.2.1.000</v>
      </c>
      <c r="M206" s="11" t="s">
        <v>501</v>
      </c>
    </row>
    <row r="207" spans="1:13" ht="15.6">
      <c r="A207" s="5" t="str">
        <f t="shared" si="45"/>
        <v>15.2.2.000</v>
      </c>
      <c r="B207" s="6" t="s">
        <v>503</v>
      </c>
      <c r="C207" s="8" t="str">
        <f t="shared" si="42"/>
        <v>15</v>
      </c>
      <c r="D207" s="9" t="s">
        <v>495</v>
      </c>
      <c r="E207" s="8" t="str">
        <f t="shared" si="47"/>
        <v>2</v>
      </c>
      <c r="F207" s="9" t="str">
        <f t="shared" si="49"/>
        <v>VENTA BRUTA DE SERVICIOS</v>
      </c>
      <c r="G207" s="8" t="str">
        <f t="shared" si="48"/>
        <v>2</v>
      </c>
      <c r="H207" s="9" t="str">
        <f t="shared" si="36"/>
        <v>Ingresos de Operación Obra Social</v>
      </c>
      <c r="I207" s="9" t="str">
        <f t="shared" si="44"/>
        <v>000</v>
      </c>
      <c r="J207" s="9" t="str">
        <f t="shared" si="50"/>
        <v/>
      </c>
      <c r="K207" s="12" t="s">
        <v>504</v>
      </c>
      <c r="L207" s="10" t="str">
        <f t="shared" si="46"/>
        <v>15.2.2.000</v>
      </c>
      <c r="M207" s="11" t="s">
        <v>503</v>
      </c>
    </row>
    <row r="208" spans="1:13" ht="15.6">
      <c r="A208" s="5" t="str">
        <f t="shared" si="45"/>
        <v>15.2.9.000</v>
      </c>
      <c r="B208" s="6" t="s">
        <v>505</v>
      </c>
      <c r="C208" s="8" t="str">
        <f t="shared" si="42"/>
        <v>15</v>
      </c>
      <c r="D208" s="9" t="s">
        <v>495</v>
      </c>
      <c r="E208" s="8" t="str">
        <f t="shared" si="47"/>
        <v>2</v>
      </c>
      <c r="F208" s="9" t="str">
        <f t="shared" si="49"/>
        <v>VENTA BRUTA DE SERVICIOS</v>
      </c>
      <c r="G208" s="8" t="str">
        <f t="shared" si="48"/>
        <v>9</v>
      </c>
      <c r="H208" s="9" t="str">
        <f t="shared" si="36"/>
        <v xml:space="preserve">Otros ingresos de operación </v>
      </c>
      <c r="I208" s="9" t="str">
        <f t="shared" si="44"/>
        <v>000</v>
      </c>
      <c r="J208" s="9" t="str">
        <f t="shared" si="50"/>
        <v/>
      </c>
      <c r="K208" s="12" t="s">
        <v>506</v>
      </c>
      <c r="L208" s="10" t="str">
        <f t="shared" si="46"/>
        <v>15.2.9.000</v>
      </c>
      <c r="M208" s="11" t="s">
        <v>505</v>
      </c>
    </row>
    <row r="209" spans="1:13" ht="15.6">
      <c r="A209" s="5" t="str">
        <f t="shared" si="45"/>
        <v>15.9.0.000</v>
      </c>
      <c r="B209" s="6" t="s">
        <v>507</v>
      </c>
      <c r="C209" s="8" t="str">
        <f t="shared" si="42"/>
        <v>15</v>
      </c>
      <c r="D209" s="9" t="s">
        <v>495</v>
      </c>
      <c r="E209" s="8" t="str">
        <f t="shared" si="47"/>
        <v>9</v>
      </c>
      <c r="F209" s="9" t="str">
        <f t="shared" si="49"/>
        <v>OTROS INGRESOS DE OPERACION</v>
      </c>
      <c r="G209" s="8" t="str">
        <f t="shared" si="48"/>
        <v>0</v>
      </c>
      <c r="H209" s="9" t="str">
        <f t="shared" si="36"/>
        <v/>
      </c>
      <c r="I209" s="9" t="str">
        <f t="shared" si="44"/>
        <v>000</v>
      </c>
      <c r="J209" s="9"/>
      <c r="K209" s="12" t="s">
        <v>508</v>
      </c>
      <c r="L209" s="10" t="str">
        <f t="shared" si="46"/>
        <v>15.9.0.000</v>
      </c>
      <c r="M209" s="11" t="s">
        <v>507</v>
      </c>
    </row>
    <row r="210" spans="1:13" ht="15.6">
      <c r="A210" s="5" t="str">
        <f t="shared" si="45"/>
        <v>15.9.1.000</v>
      </c>
      <c r="B210" s="6" t="s">
        <v>509</v>
      </c>
      <c r="C210" s="8" t="str">
        <f t="shared" si="42"/>
        <v>15</v>
      </c>
      <c r="D210" s="9" t="s">
        <v>495</v>
      </c>
      <c r="E210" s="8" t="str">
        <f t="shared" si="47"/>
        <v>9</v>
      </c>
      <c r="F210" s="9" t="str">
        <f t="shared" si="49"/>
        <v>OTROS INGRESOS DE OPERACION</v>
      </c>
      <c r="G210" s="8" t="str">
        <f t="shared" si="48"/>
        <v>1</v>
      </c>
      <c r="H210" s="9" t="str">
        <f t="shared" ref="H210:H273" si="51">IF(G210="0","",IF(G210=G209,H209,MID($K210,12,60)))</f>
        <v>Ingresos Juegos de Azar</v>
      </c>
      <c r="I210" s="9" t="str">
        <f t="shared" si="44"/>
        <v>000</v>
      </c>
      <c r="J210" s="9" t="str">
        <f t="shared" ref="J210:J215" si="52">IF(I210="000","",MID($K210,12,60))</f>
        <v/>
      </c>
      <c r="K210" s="12" t="s">
        <v>510</v>
      </c>
      <c r="L210" s="10" t="str">
        <f t="shared" si="46"/>
        <v>15.9.1.000</v>
      </c>
      <c r="M210" s="11" t="s">
        <v>509</v>
      </c>
    </row>
    <row r="211" spans="1:13" ht="15.6">
      <c r="A211" s="5" t="str">
        <f t="shared" si="45"/>
        <v>15.9.1.001</v>
      </c>
      <c r="B211" s="6" t="s">
        <v>511</v>
      </c>
      <c r="C211" s="8" t="str">
        <f t="shared" si="42"/>
        <v>15</v>
      </c>
      <c r="D211" s="9" t="s">
        <v>495</v>
      </c>
      <c r="E211" s="8" t="str">
        <f t="shared" si="47"/>
        <v>9</v>
      </c>
      <c r="F211" s="9" t="str">
        <f t="shared" si="49"/>
        <v>OTROS INGRESOS DE OPERACION</v>
      </c>
      <c r="G211" s="8" t="str">
        <f t="shared" si="48"/>
        <v>1</v>
      </c>
      <c r="H211" s="9" t="str">
        <f t="shared" si="51"/>
        <v>Ingresos Juegos de Azar</v>
      </c>
      <c r="I211" s="9" t="str">
        <f t="shared" si="44"/>
        <v>001</v>
      </c>
      <c r="J211" s="9" t="str">
        <f t="shared" si="52"/>
        <v>L.O.A.S</v>
      </c>
      <c r="K211" s="12" t="s">
        <v>512</v>
      </c>
      <c r="L211" s="10" t="str">
        <f t="shared" si="46"/>
        <v>15.9.1.001</v>
      </c>
      <c r="M211" s="11" t="s">
        <v>511</v>
      </c>
    </row>
    <row r="212" spans="1:13" ht="15.6">
      <c r="A212" s="5" t="str">
        <f t="shared" si="45"/>
        <v>15.9.2.000</v>
      </c>
      <c r="B212" s="6" t="s">
        <v>295</v>
      </c>
      <c r="C212" s="8" t="str">
        <f t="shared" si="42"/>
        <v>15</v>
      </c>
      <c r="D212" s="9" t="s">
        <v>495</v>
      </c>
      <c r="E212" s="8" t="str">
        <f t="shared" si="47"/>
        <v>9</v>
      </c>
      <c r="F212" s="9" t="str">
        <f t="shared" si="49"/>
        <v>OTROS INGRESOS DE OPERACION</v>
      </c>
      <c r="G212" s="8" t="str">
        <f t="shared" si="48"/>
        <v>2</v>
      </c>
      <c r="H212" s="9" t="str">
        <f t="shared" si="51"/>
        <v>Otros</v>
      </c>
      <c r="I212" s="9" t="str">
        <f t="shared" si="44"/>
        <v>000</v>
      </c>
      <c r="J212" s="9" t="str">
        <f t="shared" si="52"/>
        <v/>
      </c>
      <c r="K212" s="12" t="s">
        <v>513</v>
      </c>
      <c r="L212" s="10" t="str">
        <f t="shared" si="46"/>
        <v>15.9.2.000</v>
      </c>
      <c r="M212" s="11" t="s">
        <v>295</v>
      </c>
    </row>
    <row r="213" spans="1:13" ht="15.6">
      <c r="A213" s="5" t="str">
        <f t="shared" si="45"/>
        <v>15.9.2.001</v>
      </c>
      <c r="B213" s="6" t="s">
        <v>514</v>
      </c>
      <c r="C213" s="8" t="str">
        <f t="shared" si="42"/>
        <v>15</v>
      </c>
      <c r="D213" s="9" t="s">
        <v>495</v>
      </c>
      <c r="E213" s="8" t="str">
        <f t="shared" si="47"/>
        <v>9</v>
      </c>
      <c r="F213" s="9" t="str">
        <f t="shared" si="49"/>
        <v>OTROS INGRESOS DE OPERACION</v>
      </c>
      <c r="G213" s="8" t="str">
        <f t="shared" si="48"/>
        <v>2</v>
      </c>
      <c r="H213" s="9" t="str">
        <f t="shared" si="51"/>
        <v>Otros</v>
      </c>
      <c r="I213" s="9" t="str">
        <f t="shared" si="44"/>
        <v>001</v>
      </c>
      <c r="J213" s="9" t="str">
        <f t="shared" si="52"/>
        <v>Servicios Públicos S.E</v>
      </c>
      <c r="K213" s="12" t="s">
        <v>515</v>
      </c>
      <c r="L213" s="10" t="str">
        <f t="shared" si="46"/>
        <v>15.9.2.001</v>
      </c>
      <c r="M213" s="11" t="s">
        <v>514</v>
      </c>
    </row>
    <row r="214" spans="1:13" ht="15.6">
      <c r="A214" s="5" t="str">
        <f t="shared" si="45"/>
        <v>15.9.2.002</v>
      </c>
      <c r="B214" s="6" t="s">
        <v>516</v>
      </c>
      <c r="C214" s="8" t="str">
        <f t="shared" si="42"/>
        <v>15</v>
      </c>
      <c r="D214" s="9" t="s">
        <v>495</v>
      </c>
      <c r="E214" s="8" t="str">
        <f t="shared" si="47"/>
        <v>9</v>
      </c>
      <c r="F214" s="9" t="str">
        <f t="shared" si="49"/>
        <v>OTROS INGRESOS DE OPERACION</v>
      </c>
      <c r="G214" s="8" t="str">
        <f t="shared" si="48"/>
        <v>2</v>
      </c>
      <c r="H214" s="9" t="str">
        <f t="shared" si="51"/>
        <v>Otros</v>
      </c>
      <c r="I214" s="9" t="str">
        <f t="shared" si="44"/>
        <v>002</v>
      </c>
      <c r="J214" s="9" t="str">
        <f t="shared" si="52"/>
        <v>FOMICRUZ S.E.</v>
      </c>
      <c r="K214" s="12" t="s">
        <v>517</v>
      </c>
      <c r="L214" s="10" t="str">
        <f t="shared" si="46"/>
        <v>15.9.2.002</v>
      </c>
      <c r="M214" s="11" t="s">
        <v>516</v>
      </c>
    </row>
    <row r="215" spans="1:13" ht="15.6">
      <c r="A215" s="5" t="str">
        <f t="shared" si="45"/>
        <v>15.9.2.003</v>
      </c>
      <c r="B215" s="6" t="s">
        <v>518</v>
      </c>
      <c r="C215" s="8" t="str">
        <f t="shared" si="42"/>
        <v>15</v>
      </c>
      <c r="D215" s="9" t="s">
        <v>495</v>
      </c>
      <c r="E215" s="8" t="str">
        <f t="shared" si="47"/>
        <v>9</v>
      </c>
      <c r="F215" s="9" t="str">
        <f t="shared" si="49"/>
        <v>OTROS INGRESOS DE OPERACION</v>
      </c>
      <c r="G215" s="8" t="str">
        <f t="shared" si="48"/>
        <v>2</v>
      </c>
      <c r="H215" s="9" t="str">
        <f t="shared" si="51"/>
        <v>Otros</v>
      </c>
      <c r="I215" s="9" t="str">
        <f t="shared" si="44"/>
        <v>003</v>
      </c>
      <c r="J215" s="9" t="str">
        <f t="shared" si="52"/>
        <v xml:space="preserve">ISPRO </v>
      </c>
      <c r="K215" s="12" t="s">
        <v>519</v>
      </c>
      <c r="L215" s="10" t="str">
        <f t="shared" si="46"/>
        <v>15.9.2.003</v>
      </c>
      <c r="M215" s="11" t="s">
        <v>518</v>
      </c>
    </row>
    <row r="216" spans="1:13" customFormat="1" ht="15.6">
      <c r="A216" s="5" t="str">
        <f t="shared" si="45"/>
        <v>16.0.0.000</v>
      </c>
      <c r="B216" s="6" t="s">
        <v>520</v>
      </c>
      <c r="C216" s="7" t="str">
        <f t="shared" si="42"/>
        <v>16</v>
      </c>
      <c r="D216" s="7" t="s">
        <v>520</v>
      </c>
      <c r="E216" s="8" t="str">
        <f t="shared" si="47"/>
        <v>0</v>
      </c>
      <c r="F216" s="9" t="str">
        <f t="shared" si="49"/>
        <v/>
      </c>
      <c r="G216" s="8" t="str">
        <f t="shared" si="48"/>
        <v>0</v>
      </c>
      <c r="H216" s="9" t="str">
        <f t="shared" si="51"/>
        <v/>
      </c>
      <c r="I216" s="9" t="str">
        <f t="shared" si="44"/>
        <v>000</v>
      </c>
      <c r="J216" s="28"/>
      <c r="K216" s="10" t="s">
        <v>521</v>
      </c>
      <c r="L216" s="10" t="str">
        <f t="shared" si="46"/>
        <v>16.0.0.000</v>
      </c>
      <c r="M216" s="11" t="s">
        <v>520</v>
      </c>
    </row>
    <row r="217" spans="1:13" ht="15.6">
      <c r="A217" s="5" t="str">
        <f t="shared" si="45"/>
        <v>16.1.0.000</v>
      </c>
      <c r="B217" s="6" t="s">
        <v>522</v>
      </c>
      <c r="C217" s="8" t="str">
        <f t="shared" si="42"/>
        <v>16</v>
      </c>
      <c r="D217" s="9" t="s">
        <v>520</v>
      </c>
      <c r="E217" s="8" t="str">
        <f t="shared" si="47"/>
        <v>1</v>
      </c>
      <c r="F217" s="9" t="str">
        <f t="shared" si="49"/>
        <v>INTERESES POR PRÉSTAMOS</v>
      </c>
      <c r="G217" s="8" t="str">
        <f t="shared" si="48"/>
        <v>0</v>
      </c>
      <c r="H217" s="9" t="str">
        <f t="shared" si="51"/>
        <v/>
      </c>
      <c r="I217" s="9" t="str">
        <f t="shared" si="44"/>
        <v>000</v>
      </c>
      <c r="J217" s="9"/>
      <c r="K217" s="12" t="s">
        <v>523</v>
      </c>
      <c r="L217" s="10" t="str">
        <f t="shared" si="46"/>
        <v>16.1.0.000</v>
      </c>
      <c r="M217" s="11" t="s">
        <v>522</v>
      </c>
    </row>
    <row r="218" spans="1:13" ht="15.6">
      <c r="A218" s="5" t="str">
        <f t="shared" si="45"/>
        <v>16.1.1.000</v>
      </c>
      <c r="B218" s="6" t="s">
        <v>524</v>
      </c>
      <c r="C218" s="8" t="str">
        <f t="shared" si="42"/>
        <v>16</v>
      </c>
      <c r="D218" s="9" t="s">
        <v>520</v>
      </c>
      <c r="E218" s="8" t="str">
        <f t="shared" si="47"/>
        <v>1</v>
      </c>
      <c r="F218" s="9" t="str">
        <f t="shared" si="49"/>
        <v>INTERESES POR PRÉSTAMOS</v>
      </c>
      <c r="G218" s="8" t="str">
        <f t="shared" si="48"/>
        <v>1</v>
      </c>
      <c r="H218" s="9" t="str">
        <f t="shared" si="51"/>
        <v>Intereses por Préstamos en Moneda Nacional</v>
      </c>
      <c r="I218" s="9" t="str">
        <f t="shared" si="44"/>
        <v>000</v>
      </c>
      <c r="J218" s="9" t="str">
        <f t="shared" ref="J218:J219" si="53">IF(I218="000","",MID($K218,12,60))</f>
        <v/>
      </c>
      <c r="K218" s="12" t="s">
        <v>525</v>
      </c>
      <c r="L218" s="10" t="str">
        <f t="shared" si="46"/>
        <v>16.1.1.000</v>
      </c>
      <c r="M218" s="11" t="s">
        <v>524</v>
      </c>
    </row>
    <row r="219" spans="1:13" ht="15.6">
      <c r="A219" s="5" t="str">
        <f t="shared" si="45"/>
        <v>16.1.2.000</v>
      </c>
      <c r="B219" s="6" t="s">
        <v>526</v>
      </c>
      <c r="C219" s="8" t="str">
        <f t="shared" si="42"/>
        <v>16</v>
      </c>
      <c r="D219" s="9" t="s">
        <v>520</v>
      </c>
      <c r="E219" s="8" t="str">
        <f t="shared" si="47"/>
        <v>1</v>
      </c>
      <c r="F219" s="9" t="str">
        <f t="shared" si="49"/>
        <v>INTERESES POR PRÉSTAMOS</v>
      </c>
      <c r="G219" s="8" t="str">
        <f t="shared" si="48"/>
        <v>2</v>
      </c>
      <c r="H219" s="9" t="str">
        <f t="shared" si="51"/>
        <v>Intereses por Préstamos en Moneda Extranjera</v>
      </c>
      <c r="I219" s="9" t="str">
        <f t="shared" si="44"/>
        <v>000</v>
      </c>
      <c r="J219" s="9" t="str">
        <f t="shared" si="53"/>
        <v/>
      </c>
      <c r="K219" s="12" t="s">
        <v>527</v>
      </c>
      <c r="L219" s="10" t="str">
        <f t="shared" si="46"/>
        <v>16.1.2.000</v>
      </c>
      <c r="M219" s="11" t="s">
        <v>526</v>
      </c>
    </row>
    <row r="220" spans="1:13" ht="15.6">
      <c r="A220" s="5" t="str">
        <f t="shared" si="45"/>
        <v>16.2.0.000</v>
      </c>
      <c r="B220" s="6" t="s">
        <v>528</v>
      </c>
      <c r="C220" s="8" t="str">
        <f t="shared" si="42"/>
        <v>16</v>
      </c>
      <c r="D220" s="9" t="s">
        <v>520</v>
      </c>
      <c r="E220" s="8" t="str">
        <f t="shared" si="47"/>
        <v>2</v>
      </c>
      <c r="F220" s="9" t="str">
        <f t="shared" si="49"/>
        <v>INTERESES POR DEPOSITOS</v>
      </c>
      <c r="G220" s="8" t="str">
        <f t="shared" si="48"/>
        <v>0</v>
      </c>
      <c r="H220" s="9" t="str">
        <f t="shared" si="51"/>
        <v/>
      </c>
      <c r="I220" s="9" t="str">
        <f t="shared" si="44"/>
        <v>000</v>
      </c>
      <c r="J220" s="9"/>
      <c r="K220" s="12" t="s">
        <v>529</v>
      </c>
      <c r="L220" s="10" t="str">
        <f t="shared" si="46"/>
        <v>16.2.0.000</v>
      </c>
      <c r="M220" s="11" t="s">
        <v>528</v>
      </c>
    </row>
    <row r="221" spans="1:13" ht="15.6">
      <c r="A221" s="5" t="str">
        <f t="shared" si="45"/>
        <v>16.2.1.000</v>
      </c>
      <c r="B221" s="6" t="s">
        <v>530</v>
      </c>
      <c r="C221" s="8" t="str">
        <f t="shared" si="42"/>
        <v>16</v>
      </c>
      <c r="D221" s="9" t="s">
        <v>520</v>
      </c>
      <c r="E221" s="8" t="str">
        <f t="shared" si="47"/>
        <v>2</v>
      </c>
      <c r="F221" s="9" t="str">
        <f t="shared" si="49"/>
        <v>INTERESES POR DEPOSITOS</v>
      </c>
      <c r="G221" s="8" t="str">
        <f t="shared" si="48"/>
        <v>1</v>
      </c>
      <c r="H221" s="9" t="str">
        <f t="shared" si="51"/>
        <v>Intereses por Depósitos en Moneda Nacional</v>
      </c>
      <c r="I221" s="9" t="str">
        <f t="shared" si="44"/>
        <v>000</v>
      </c>
      <c r="J221" s="9" t="str">
        <f t="shared" ref="J221:J222" si="54">IF(I221="000","",MID($K221,12,60))</f>
        <v/>
      </c>
      <c r="K221" s="12" t="s">
        <v>531</v>
      </c>
      <c r="L221" s="10" t="str">
        <f t="shared" si="46"/>
        <v>16.2.1.000</v>
      </c>
      <c r="M221" s="11" t="s">
        <v>530</v>
      </c>
    </row>
    <row r="222" spans="1:13" ht="15.6">
      <c r="A222" s="5" t="str">
        <f t="shared" si="45"/>
        <v>16.2.2.000</v>
      </c>
      <c r="B222" s="6" t="s">
        <v>532</v>
      </c>
      <c r="C222" s="8" t="str">
        <f t="shared" si="42"/>
        <v>16</v>
      </c>
      <c r="D222" s="9" t="s">
        <v>520</v>
      </c>
      <c r="E222" s="8" t="str">
        <f t="shared" si="47"/>
        <v>2</v>
      </c>
      <c r="F222" s="9" t="str">
        <f t="shared" si="49"/>
        <v>INTERESES POR DEPOSITOS</v>
      </c>
      <c r="G222" s="8" t="str">
        <f t="shared" si="48"/>
        <v>2</v>
      </c>
      <c r="H222" s="9" t="str">
        <f t="shared" si="51"/>
        <v>Intereses por Depósitos en Moneda Extranjera</v>
      </c>
      <c r="I222" s="9" t="str">
        <f t="shared" si="44"/>
        <v>000</v>
      </c>
      <c r="J222" s="9" t="str">
        <f t="shared" si="54"/>
        <v/>
      </c>
      <c r="K222" s="12" t="s">
        <v>533</v>
      </c>
      <c r="L222" s="10" t="str">
        <f t="shared" si="46"/>
        <v>16.2.2.000</v>
      </c>
      <c r="M222" s="11" t="s">
        <v>532</v>
      </c>
    </row>
    <row r="223" spans="1:13" ht="15.6">
      <c r="A223" s="5" t="str">
        <f t="shared" si="45"/>
        <v>16.3.0.000</v>
      </c>
      <c r="B223" s="6" t="s">
        <v>534</v>
      </c>
      <c r="C223" s="8" t="str">
        <f t="shared" si="42"/>
        <v>16</v>
      </c>
      <c r="D223" s="9" t="s">
        <v>520</v>
      </c>
      <c r="E223" s="8" t="str">
        <f t="shared" si="47"/>
        <v>3</v>
      </c>
      <c r="F223" s="9" t="str">
        <f t="shared" si="49"/>
        <v>INTERESES POR TITULOS Y VALORES</v>
      </c>
      <c r="G223" s="8" t="str">
        <f t="shared" si="48"/>
        <v>0</v>
      </c>
      <c r="H223" s="9" t="str">
        <f t="shared" si="51"/>
        <v/>
      </c>
      <c r="I223" s="9" t="str">
        <f t="shared" si="44"/>
        <v>000</v>
      </c>
      <c r="J223" s="9"/>
      <c r="K223" s="12" t="s">
        <v>535</v>
      </c>
      <c r="L223" s="10" t="str">
        <f t="shared" si="46"/>
        <v>16.3.0.000</v>
      </c>
      <c r="M223" s="11" t="s">
        <v>534</v>
      </c>
    </row>
    <row r="224" spans="1:13" ht="15.6">
      <c r="A224" s="5" t="str">
        <f t="shared" si="45"/>
        <v>16.3.1.000</v>
      </c>
      <c r="B224" s="6" t="s">
        <v>536</v>
      </c>
      <c r="C224" s="8" t="str">
        <f t="shared" si="42"/>
        <v>16</v>
      </c>
      <c r="D224" s="9" t="s">
        <v>520</v>
      </c>
      <c r="E224" s="8" t="str">
        <f t="shared" si="47"/>
        <v>3</v>
      </c>
      <c r="F224" s="9" t="str">
        <f t="shared" si="49"/>
        <v>INTERESES POR TITULOS Y VALORES</v>
      </c>
      <c r="G224" s="8" t="str">
        <f t="shared" si="48"/>
        <v>1</v>
      </c>
      <c r="H224" s="9" t="str">
        <f t="shared" si="51"/>
        <v>Intereses por Títulos y Valores en Moneda Nacional</v>
      </c>
      <c r="I224" s="9" t="str">
        <f t="shared" si="44"/>
        <v>000</v>
      </c>
      <c r="J224" s="9" t="str">
        <f t="shared" ref="J224:J225" si="55">IF(I224="000","",MID($K224,12,60))</f>
        <v/>
      </c>
      <c r="K224" s="12" t="s">
        <v>537</v>
      </c>
      <c r="L224" s="10" t="str">
        <f t="shared" si="46"/>
        <v>16.3.1.000</v>
      </c>
      <c r="M224" s="11" t="s">
        <v>536</v>
      </c>
    </row>
    <row r="225" spans="1:13" ht="15.6">
      <c r="A225" s="5" t="str">
        <f t="shared" si="45"/>
        <v>16.3.2.000</v>
      </c>
      <c r="B225" s="6" t="s">
        <v>538</v>
      </c>
      <c r="C225" s="8" t="str">
        <f t="shared" si="42"/>
        <v>16</v>
      </c>
      <c r="D225" s="9" t="s">
        <v>520</v>
      </c>
      <c r="E225" s="8" t="str">
        <f t="shared" si="47"/>
        <v>3</v>
      </c>
      <c r="F225" s="9" t="str">
        <f t="shared" si="49"/>
        <v>INTERESES POR TITULOS Y VALORES</v>
      </c>
      <c r="G225" s="8" t="str">
        <f t="shared" si="48"/>
        <v>2</v>
      </c>
      <c r="H225" s="9" t="str">
        <f t="shared" si="51"/>
        <v>Intereses por Títulos y Valores en Moneda Extranjera</v>
      </c>
      <c r="I225" s="9" t="str">
        <f t="shared" si="44"/>
        <v>000</v>
      </c>
      <c r="J225" s="9" t="str">
        <f t="shared" si="55"/>
        <v/>
      </c>
      <c r="K225" s="12" t="s">
        <v>539</v>
      </c>
      <c r="L225" s="10" t="str">
        <f t="shared" si="46"/>
        <v>16.3.2.000</v>
      </c>
      <c r="M225" s="11" t="s">
        <v>538</v>
      </c>
    </row>
    <row r="226" spans="1:13" ht="15.6">
      <c r="A226" s="5" t="str">
        <f t="shared" si="45"/>
        <v>16.4.0.000</v>
      </c>
      <c r="B226" s="6" t="s">
        <v>540</v>
      </c>
      <c r="C226" s="8" t="str">
        <f t="shared" si="42"/>
        <v>16</v>
      </c>
      <c r="D226" s="9" t="s">
        <v>520</v>
      </c>
      <c r="E226" s="8" t="str">
        <f t="shared" si="47"/>
        <v>4</v>
      </c>
      <c r="F226" s="9" t="str">
        <f t="shared" si="49"/>
        <v>UTILIDADES POR INVERSIONES EMPRESARIALES</v>
      </c>
      <c r="G226" s="8" t="str">
        <f t="shared" si="48"/>
        <v>0</v>
      </c>
      <c r="H226" s="9" t="str">
        <f t="shared" si="51"/>
        <v/>
      </c>
      <c r="I226" s="9" t="str">
        <f t="shared" si="44"/>
        <v>000</v>
      </c>
      <c r="J226" s="9"/>
      <c r="K226" s="12" t="s">
        <v>541</v>
      </c>
      <c r="L226" s="10" t="str">
        <f t="shared" si="46"/>
        <v>16.4.0.000</v>
      </c>
      <c r="M226" s="11" t="s">
        <v>540</v>
      </c>
    </row>
    <row r="227" spans="1:13" ht="15.6">
      <c r="A227" s="5" t="str">
        <f t="shared" si="45"/>
        <v>16.4.1.000</v>
      </c>
      <c r="B227" s="6" t="s">
        <v>542</v>
      </c>
      <c r="C227" s="8" t="str">
        <f t="shared" si="42"/>
        <v>16</v>
      </c>
      <c r="D227" s="9" t="s">
        <v>520</v>
      </c>
      <c r="E227" s="8" t="str">
        <f t="shared" si="47"/>
        <v>4</v>
      </c>
      <c r="F227" s="9" t="str">
        <f t="shared" si="49"/>
        <v>UTILIDADES POR INVERSIONES EMPRESARIALES</v>
      </c>
      <c r="G227" s="8" t="str">
        <f t="shared" si="48"/>
        <v>1</v>
      </c>
      <c r="H227" s="9" t="str">
        <f t="shared" si="51"/>
        <v>UTILIDADES POR INVERSIONES EMPRESARIALES</v>
      </c>
      <c r="I227" s="9" t="str">
        <f t="shared" si="44"/>
        <v>000</v>
      </c>
      <c r="J227" s="9"/>
      <c r="K227" s="12" t="s">
        <v>543</v>
      </c>
      <c r="L227" s="10" t="str">
        <f t="shared" si="46"/>
        <v>16.4.1.000</v>
      </c>
      <c r="M227" s="11" t="s">
        <v>542</v>
      </c>
    </row>
    <row r="228" spans="1:13" ht="15.6">
      <c r="A228" s="5" t="str">
        <f t="shared" si="45"/>
        <v>16.5.0.000</v>
      </c>
      <c r="B228" s="6" t="s">
        <v>544</v>
      </c>
      <c r="C228" s="8" t="str">
        <f t="shared" si="42"/>
        <v>16</v>
      </c>
      <c r="D228" s="9" t="s">
        <v>520</v>
      </c>
      <c r="E228" s="8" t="str">
        <f t="shared" si="47"/>
        <v>5</v>
      </c>
      <c r="F228" s="9" t="str">
        <f>IF(E228="0","",IF(E228=E226,F226,MID($K228,12,60)))</f>
        <v>ARRENDAMIENTO DE TIERRAS Y TERRENOS</v>
      </c>
      <c r="G228" s="8" t="str">
        <f t="shared" si="48"/>
        <v>0</v>
      </c>
      <c r="H228" s="9" t="str">
        <f t="shared" si="51"/>
        <v/>
      </c>
      <c r="I228" s="9" t="str">
        <f t="shared" si="44"/>
        <v>000</v>
      </c>
      <c r="J228" s="9"/>
      <c r="K228" s="12" t="s">
        <v>545</v>
      </c>
      <c r="L228" s="10" t="str">
        <f t="shared" si="46"/>
        <v>16.5.0.000</v>
      </c>
      <c r="M228" s="11" t="s">
        <v>544</v>
      </c>
    </row>
    <row r="229" spans="1:13" ht="15.6">
      <c r="A229" s="5" t="str">
        <f t="shared" si="45"/>
        <v>16.6.0.000</v>
      </c>
      <c r="B229" s="6" t="s">
        <v>546</v>
      </c>
      <c r="C229" s="8" t="str">
        <f t="shared" si="42"/>
        <v>16</v>
      </c>
      <c r="D229" s="9" t="s">
        <v>520</v>
      </c>
      <c r="E229" s="8" t="str">
        <f t="shared" si="47"/>
        <v>6</v>
      </c>
      <c r="F229" s="9" t="str">
        <f t="shared" si="49"/>
        <v>RENTAS SOBRE BIENES INTANGIBLES</v>
      </c>
      <c r="G229" s="8" t="str">
        <f t="shared" si="48"/>
        <v>0</v>
      </c>
      <c r="H229" s="9" t="str">
        <f t="shared" si="51"/>
        <v/>
      </c>
      <c r="I229" s="9" t="str">
        <f t="shared" si="44"/>
        <v>000</v>
      </c>
      <c r="J229" s="9"/>
      <c r="K229" s="12" t="s">
        <v>547</v>
      </c>
      <c r="L229" s="10" t="str">
        <f t="shared" si="46"/>
        <v>16.6.0.000</v>
      </c>
      <c r="M229" s="11" t="s">
        <v>546</v>
      </c>
    </row>
    <row r="230" spans="1:13" customFormat="1" ht="15.6">
      <c r="A230" s="5" t="str">
        <f t="shared" si="45"/>
        <v>17.0.0.000</v>
      </c>
      <c r="B230" s="6" t="s">
        <v>548</v>
      </c>
      <c r="C230" s="7" t="str">
        <f t="shared" si="42"/>
        <v>17</v>
      </c>
      <c r="D230" s="7" t="s">
        <v>548</v>
      </c>
      <c r="E230" s="8" t="str">
        <f t="shared" si="47"/>
        <v>0</v>
      </c>
      <c r="F230" s="9" t="str">
        <f t="shared" si="49"/>
        <v/>
      </c>
      <c r="G230" s="8" t="str">
        <f t="shared" si="48"/>
        <v>0</v>
      </c>
      <c r="H230" s="9" t="str">
        <f t="shared" si="51"/>
        <v/>
      </c>
      <c r="I230" s="9" t="str">
        <f t="shared" si="44"/>
        <v>000</v>
      </c>
      <c r="J230" s="28"/>
      <c r="K230" s="10" t="s">
        <v>549</v>
      </c>
      <c r="L230" s="10" t="str">
        <f t="shared" si="46"/>
        <v>17.0.0.000</v>
      </c>
      <c r="M230" s="11" t="s">
        <v>548</v>
      </c>
    </row>
    <row r="231" spans="1:13" ht="15.6">
      <c r="A231" s="5" t="str">
        <f t="shared" si="45"/>
        <v>17.1.0.000</v>
      </c>
      <c r="B231" s="6" t="s">
        <v>550</v>
      </c>
      <c r="C231" s="8" t="str">
        <f t="shared" si="42"/>
        <v>17</v>
      </c>
      <c r="D231" s="9" t="s">
        <v>548</v>
      </c>
      <c r="E231" s="8" t="str">
        <f t="shared" si="47"/>
        <v>1</v>
      </c>
      <c r="F231" s="9" t="str">
        <f t="shared" si="49"/>
        <v>DEL SECTOR PRIVADO</v>
      </c>
      <c r="G231" s="8" t="str">
        <f t="shared" si="48"/>
        <v>0</v>
      </c>
      <c r="H231" s="9" t="str">
        <f t="shared" si="51"/>
        <v/>
      </c>
      <c r="I231" s="9" t="str">
        <f t="shared" si="44"/>
        <v>000</v>
      </c>
      <c r="J231" s="9"/>
      <c r="K231" s="13" t="s">
        <v>551</v>
      </c>
      <c r="L231" s="10" t="str">
        <f t="shared" si="46"/>
        <v>17.1.0.000</v>
      </c>
      <c r="M231" s="11" t="s">
        <v>550</v>
      </c>
    </row>
    <row r="232" spans="1:13" ht="15.6">
      <c r="A232" s="5" t="str">
        <f t="shared" si="45"/>
        <v>17.1.1.000</v>
      </c>
      <c r="B232" s="6" t="s">
        <v>552</v>
      </c>
      <c r="C232" s="8" t="str">
        <f t="shared" si="42"/>
        <v>17</v>
      </c>
      <c r="D232" s="9" t="s">
        <v>548</v>
      </c>
      <c r="E232" s="8" t="str">
        <f t="shared" si="47"/>
        <v>1</v>
      </c>
      <c r="F232" s="9" t="str">
        <f t="shared" si="49"/>
        <v>DEL SECTOR PRIVADO</v>
      </c>
      <c r="G232" s="8" t="str">
        <f t="shared" si="48"/>
        <v>1</v>
      </c>
      <c r="H232" s="9" t="str">
        <f t="shared" si="51"/>
        <v>De Unidades Familiares</v>
      </c>
      <c r="I232" s="9" t="str">
        <f t="shared" si="44"/>
        <v>000</v>
      </c>
      <c r="J232" s="9" t="str">
        <f t="shared" ref="J232:J234" si="56">IF(I232="000","",MID($K232,12,60))</f>
        <v/>
      </c>
      <c r="K232" s="12" t="s">
        <v>553</v>
      </c>
      <c r="L232" s="10" t="str">
        <f t="shared" si="46"/>
        <v>17.1.1.000</v>
      </c>
      <c r="M232" s="11" t="s">
        <v>552</v>
      </c>
    </row>
    <row r="233" spans="1:13" ht="15.6">
      <c r="A233" s="5" t="str">
        <f t="shared" si="45"/>
        <v>17.1.2.000</v>
      </c>
      <c r="B233" s="6" t="s">
        <v>554</v>
      </c>
      <c r="C233" s="8" t="str">
        <f t="shared" si="42"/>
        <v>17</v>
      </c>
      <c r="D233" s="9" t="s">
        <v>548</v>
      </c>
      <c r="E233" s="8" t="str">
        <f t="shared" si="47"/>
        <v>1</v>
      </c>
      <c r="F233" s="9" t="str">
        <f t="shared" si="49"/>
        <v>DEL SECTOR PRIVADO</v>
      </c>
      <c r="G233" s="8" t="str">
        <f t="shared" si="48"/>
        <v>2</v>
      </c>
      <c r="H233" s="9" t="str">
        <f t="shared" si="51"/>
        <v>De Instituciones Privadas Sin Fines De Lucro</v>
      </c>
      <c r="I233" s="9" t="str">
        <f t="shared" si="44"/>
        <v>000</v>
      </c>
      <c r="J233" s="9" t="str">
        <f t="shared" si="56"/>
        <v/>
      </c>
      <c r="K233" s="12" t="s">
        <v>555</v>
      </c>
      <c r="L233" s="10" t="str">
        <f t="shared" si="46"/>
        <v>17.1.2.000</v>
      </c>
      <c r="M233" s="11" t="s">
        <v>554</v>
      </c>
    </row>
    <row r="234" spans="1:13" ht="15.6">
      <c r="A234" s="5" t="str">
        <f t="shared" si="45"/>
        <v>17.1.3.000</v>
      </c>
      <c r="B234" s="6" t="s">
        <v>556</v>
      </c>
      <c r="C234" s="8" t="str">
        <f t="shared" si="42"/>
        <v>17</v>
      </c>
      <c r="D234" s="9" t="s">
        <v>548</v>
      </c>
      <c r="E234" s="8" t="str">
        <f t="shared" si="47"/>
        <v>1</v>
      </c>
      <c r="F234" s="9" t="str">
        <f t="shared" si="49"/>
        <v>DEL SECTOR PRIVADO</v>
      </c>
      <c r="G234" s="8" t="str">
        <f t="shared" si="48"/>
        <v>3</v>
      </c>
      <c r="H234" s="9" t="str">
        <f t="shared" si="51"/>
        <v>De Empresas Privadas</v>
      </c>
      <c r="I234" s="9" t="str">
        <f t="shared" si="44"/>
        <v>000</v>
      </c>
      <c r="J234" s="9" t="str">
        <f t="shared" si="56"/>
        <v/>
      </c>
      <c r="K234" s="12" t="s">
        <v>557</v>
      </c>
      <c r="L234" s="10" t="str">
        <f t="shared" si="46"/>
        <v>17.1.3.000</v>
      </c>
      <c r="M234" s="11" t="s">
        <v>556</v>
      </c>
    </row>
    <row r="235" spans="1:13" ht="15.6">
      <c r="A235" s="5" t="str">
        <f t="shared" si="45"/>
        <v>17.2.0.000</v>
      </c>
      <c r="B235" s="6" t="s">
        <v>558</v>
      </c>
      <c r="C235" s="8" t="str">
        <f t="shared" si="42"/>
        <v>17</v>
      </c>
      <c r="D235" s="9" t="s">
        <v>548</v>
      </c>
      <c r="E235" s="8" t="str">
        <f t="shared" si="47"/>
        <v>2</v>
      </c>
      <c r="F235" s="9" t="str">
        <f t="shared" si="49"/>
        <v>DE LA ADMINISTRACION NACIONAL</v>
      </c>
      <c r="G235" s="8" t="str">
        <f t="shared" si="48"/>
        <v>0</v>
      </c>
      <c r="H235" s="9" t="str">
        <f t="shared" si="51"/>
        <v/>
      </c>
      <c r="I235" s="9" t="str">
        <f t="shared" si="44"/>
        <v>000</v>
      </c>
      <c r="J235" s="9"/>
      <c r="K235" s="13" t="s">
        <v>559</v>
      </c>
      <c r="L235" s="10" t="str">
        <f t="shared" si="46"/>
        <v>17.2.0.000</v>
      </c>
      <c r="M235" s="11" t="s">
        <v>558</v>
      </c>
    </row>
    <row r="236" spans="1:13" ht="15.6">
      <c r="A236" s="5" t="str">
        <f t="shared" si="45"/>
        <v>17.2.1.000</v>
      </c>
      <c r="B236" s="6" t="s">
        <v>560</v>
      </c>
      <c r="C236" s="8" t="str">
        <f t="shared" si="42"/>
        <v>17</v>
      </c>
      <c r="D236" s="9" t="s">
        <v>548</v>
      </c>
      <c r="E236" s="8" t="str">
        <f t="shared" si="47"/>
        <v>2</v>
      </c>
      <c r="F236" s="9" t="str">
        <f t="shared" si="49"/>
        <v>DE LA ADMINISTRACION NACIONAL</v>
      </c>
      <c r="G236" s="8" t="str">
        <f t="shared" si="48"/>
        <v>1</v>
      </c>
      <c r="H236" s="9" t="str">
        <f t="shared" si="51"/>
        <v>De Administración Central Nacional</v>
      </c>
      <c r="I236" s="9" t="str">
        <f t="shared" si="44"/>
        <v>000</v>
      </c>
      <c r="J236" s="9" t="str">
        <f t="shared" ref="J236:J265" si="57">IF(I236="000","",MID($K236,12,60))</f>
        <v/>
      </c>
      <c r="K236" s="12" t="s">
        <v>561</v>
      </c>
      <c r="L236" s="10" t="str">
        <f t="shared" si="46"/>
        <v>17.2.1.000</v>
      </c>
      <c r="M236" s="11" t="s">
        <v>560</v>
      </c>
    </row>
    <row r="237" spans="1:13" ht="15.6">
      <c r="A237" s="5" t="str">
        <f t="shared" si="45"/>
        <v>17.2.1.001</v>
      </c>
      <c r="B237" s="6" t="s">
        <v>562</v>
      </c>
      <c r="C237" s="8" t="str">
        <f t="shared" si="42"/>
        <v>17</v>
      </c>
      <c r="D237" s="9" t="s">
        <v>548</v>
      </c>
      <c r="E237" s="8" t="str">
        <f t="shared" si="47"/>
        <v>2</v>
      </c>
      <c r="F237" s="9" t="str">
        <f t="shared" si="49"/>
        <v>DE LA ADMINISTRACION NACIONAL</v>
      </c>
      <c r="G237" s="8" t="str">
        <f t="shared" si="48"/>
        <v>1</v>
      </c>
      <c r="H237" s="9" t="str">
        <f t="shared" si="51"/>
        <v>De Administración Central Nacional</v>
      </c>
      <c r="I237" s="9" t="str">
        <f t="shared" si="44"/>
        <v>001</v>
      </c>
      <c r="J237" s="9" t="str">
        <f t="shared" si="57"/>
        <v xml:space="preserve">Ministerio del Interior </v>
      </c>
      <c r="K237" s="12" t="s">
        <v>563</v>
      </c>
      <c r="L237" s="10" t="str">
        <f t="shared" si="46"/>
        <v>17.2.1.001</v>
      </c>
      <c r="M237" s="11" t="s">
        <v>562</v>
      </c>
    </row>
    <row r="238" spans="1:13" ht="15.6">
      <c r="A238" s="5" t="str">
        <f t="shared" si="45"/>
        <v>17.2.1.002</v>
      </c>
      <c r="B238" s="6" t="s">
        <v>564</v>
      </c>
      <c r="C238" s="8" t="str">
        <f t="shared" si="42"/>
        <v>17</v>
      </c>
      <c r="D238" s="9" t="s">
        <v>548</v>
      </c>
      <c r="E238" s="8" t="str">
        <f t="shared" si="47"/>
        <v>2</v>
      </c>
      <c r="F238" s="9" t="str">
        <f t="shared" si="49"/>
        <v>DE LA ADMINISTRACION NACIONAL</v>
      </c>
      <c r="G238" s="8" t="str">
        <f t="shared" si="48"/>
        <v>1</v>
      </c>
      <c r="H238" s="9" t="str">
        <f t="shared" si="51"/>
        <v>De Administración Central Nacional</v>
      </c>
      <c r="I238" s="9" t="str">
        <f t="shared" si="44"/>
        <v>002</v>
      </c>
      <c r="J238" s="9" t="str">
        <f t="shared" si="57"/>
        <v>Ministerio de Economía y Finanzas Públicas</v>
      </c>
      <c r="K238" s="12" t="s">
        <v>565</v>
      </c>
      <c r="L238" s="10" t="str">
        <f t="shared" si="46"/>
        <v>17.2.1.002</v>
      </c>
      <c r="M238" s="11" t="s">
        <v>564</v>
      </c>
    </row>
    <row r="239" spans="1:13" ht="15.6">
      <c r="A239" s="5" t="str">
        <f t="shared" si="45"/>
        <v>17.2.1.003</v>
      </c>
      <c r="B239" s="6" t="s">
        <v>566</v>
      </c>
      <c r="C239" s="8" t="str">
        <f t="shared" si="42"/>
        <v>17</v>
      </c>
      <c r="D239" s="9" t="s">
        <v>548</v>
      </c>
      <c r="E239" s="8" t="str">
        <f t="shared" si="47"/>
        <v>2</v>
      </c>
      <c r="F239" s="9" t="str">
        <f t="shared" si="49"/>
        <v>DE LA ADMINISTRACION NACIONAL</v>
      </c>
      <c r="G239" s="8" t="str">
        <f t="shared" si="48"/>
        <v>1</v>
      </c>
      <c r="H239" s="9" t="str">
        <f t="shared" si="51"/>
        <v>De Administración Central Nacional</v>
      </c>
      <c r="I239" s="9" t="str">
        <f t="shared" si="44"/>
        <v>003</v>
      </c>
      <c r="J239" s="9" t="str">
        <f t="shared" si="57"/>
        <v>Ministerio de Desarrollo Social</v>
      </c>
      <c r="K239" s="12" t="s">
        <v>567</v>
      </c>
      <c r="L239" s="10" t="str">
        <f t="shared" si="46"/>
        <v>17.2.1.003</v>
      </c>
      <c r="M239" s="11" t="s">
        <v>566</v>
      </c>
    </row>
    <row r="240" spans="1:13" ht="15.6">
      <c r="A240" s="5" t="str">
        <f t="shared" si="45"/>
        <v>17.2.1.004</v>
      </c>
      <c r="B240" s="6" t="s">
        <v>568</v>
      </c>
      <c r="C240" s="8" t="str">
        <f t="shared" si="42"/>
        <v>17</v>
      </c>
      <c r="D240" s="9" t="s">
        <v>548</v>
      </c>
      <c r="E240" s="8" t="str">
        <f t="shared" si="47"/>
        <v>2</v>
      </c>
      <c r="F240" s="9" t="str">
        <f t="shared" si="49"/>
        <v>DE LA ADMINISTRACION NACIONAL</v>
      </c>
      <c r="G240" s="8" t="str">
        <f t="shared" si="48"/>
        <v>1</v>
      </c>
      <c r="H240" s="9" t="str">
        <f t="shared" si="51"/>
        <v>De Administración Central Nacional</v>
      </c>
      <c r="I240" s="9" t="str">
        <f t="shared" si="44"/>
        <v>004</v>
      </c>
      <c r="J240" s="9" t="str">
        <f t="shared" si="57"/>
        <v>Ministerio de Salud</v>
      </c>
      <c r="K240" s="12" t="s">
        <v>569</v>
      </c>
      <c r="L240" s="10" t="str">
        <f t="shared" si="46"/>
        <v>17.2.1.004</v>
      </c>
      <c r="M240" s="11" t="s">
        <v>568</v>
      </c>
    </row>
    <row r="241" spans="1:13" ht="15.6">
      <c r="A241" s="5" t="str">
        <f t="shared" si="45"/>
        <v>17.2.1.005</v>
      </c>
      <c r="B241" s="6" t="s">
        <v>570</v>
      </c>
      <c r="C241" s="8" t="str">
        <f t="shared" si="42"/>
        <v>17</v>
      </c>
      <c r="D241" s="9" t="s">
        <v>548</v>
      </c>
      <c r="E241" s="8" t="str">
        <f t="shared" si="47"/>
        <v>2</v>
      </c>
      <c r="F241" s="9" t="str">
        <f t="shared" si="49"/>
        <v>DE LA ADMINISTRACION NACIONAL</v>
      </c>
      <c r="G241" s="8" t="str">
        <f t="shared" si="48"/>
        <v>1</v>
      </c>
      <c r="H241" s="9" t="str">
        <f t="shared" si="51"/>
        <v>De Administración Central Nacional</v>
      </c>
      <c r="I241" s="9" t="str">
        <f t="shared" si="44"/>
        <v>005</v>
      </c>
      <c r="J241" s="9" t="str">
        <f t="shared" si="57"/>
        <v>Ministerio de Trabajo, Empleo y Seguridad Social</v>
      </c>
      <c r="K241" s="12" t="s">
        <v>571</v>
      </c>
      <c r="L241" s="10" t="str">
        <f t="shared" si="46"/>
        <v>17.2.1.005</v>
      </c>
      <c r="M241" s="11" t="s">
        <v>570</v>
      </c>
    </row>
    <row r="242" spans="1:13" ht="15.6">
      <c r="A242" s="5" t="str">
        <f t="shared" si="45"/>
        <v>17.2.1.006</v>
      </c>
      <c r="B242" s="6" t="s">
        <v>572</v>
      </c>
      <c r="C242" s="8" t="str">
        <f t="shared" si="42"/>
        <v>17</v>
      </c>
      <c r="D242" s="9" t="s">
        <v>548</v>
      </c>
      <c r="E242" s="8" t="str">
        <f t="shared" si="47"/>
        <v>2</v>
      </c>
      <c r="F242" s="9" t="str">
        <f t="shared" si="49"/>
        <v>DE LA ADMINISTRACION NACIONAL</v>
      </c>
      <c r="G242" s="8" t="str">
        <f t="shared" si="48"/>
        <v>1</v>
      </c>
      <c r="H242" s="9" t="str">
        <f t="shared" si="51"/>
        <v>De Administración Central Nacional</v>
      </c>
      <c r="I242" s="9" t="str">
        <f t="shared" si="44"/>
        <v>006</v>
      </c>
      <c r="J242" s="9" t="str">
        <f t="shared" si="57"/>
        <v>Ministerio de Educación</v>
      </c>
      <c r="K242" s="12" t="s">
        <v>573</v>
      </c>
      <c r="L242" s="10" t="str">
        <f t="shared" si="46"/>
        <v>17.2.1.006</v>
      </c>
      <c r="M242" s="11" t="s">
        <v>572</v>
      </c>
    </row>
    <row r="243" spans="1:13" ht="15.6">
      <c r="A243" s="5" t="str">
        <f t="shared" si="45"/>
        <v>17.2.1.007</v>
      </c>
      <c r="B243" s="6" t="s">
        <v>574</v>
      </c>
      <c r="C243" s="8" t="str">
        <f t="shared" si="42"/>
        <v>17</v>
      </c>
      <c r="D243" s="9" t="s">
        <v>548</v>
      </c>
      <c r="E243" s="8" t="str">
        <f t="shared" si="47"/>
        <v>2</v>
      </c>
      <c r="F243" s="9" t="str">
        <f t="shared" si="49"/>
        <v>DE LA ADMINISTRACION NACIONAL</v>
      </c>
      <c r="G243" s="8" t="str">
        <f t="shared" si="48"/>
        <v>1</v>
      </c>
      <c r="H243" s="9" t="str">
        <f t="shared" si="51"/>
        <v>De Administración Central Nacional</v>
      </c>
      <c r="I243" s="9" t="str">
        <f t="shared" si="44"/>
        <v>007</v>
      </c>
      <c r="J243" s="9" t="str">
        <f t="shared" si="57"/>
        <v>Ministerio de Ciencia, Tecnología e Innovación Productiva</v>
      </c>
      <c r="K243" s="12" t="s">
        <v>575</v>
      </c>
      <c r="L243" s="10" t="str">
        <f t="shared" si="46"/>
        <v>17.2.1.007</v>
      </c>
      <c r="M243" s="11" t="s">
        <v>574</v>
      </c>
    </row>
    <row r="244" spans="1:13" ht="15.6">
      <c r="A244" s="5" t="str">
        <f t="shared" si="45"/>
        <v>17.2.1.008</v>
      </c>
      <c r="B244" s="6" t="s">
        <v>576</v>
      </c>
      <c r="C244" s="8" t="str">
        <f t="shared" si="42"/>
        <v>17</v>
      </c>
      <c r="D244" s="9" t="s">
        <v>548</v>
      </c>
      <c r="E244" s="8" t="str">
        <f t="shared" si="47"/>
        <v>2</v>
      </c>
      <c r="F244" s="9" t="str">
        <f t="shared" si="49"/>
        <v>DE LA ADMINISTRACION NACIONAL</v>
      </c>
      <c r="G244" s="8" t="str">
        <f t="shared" si="48"/>
        <v>1</v>
      </c>
      <c r="H244" s="9" t="str">
        <f t="shared" si="51"/>
        <v>De Administración Central Nacional</v>
      </c>
      <c r="I244" s="9" t="str">
        <f t="shared" si="44"/>
        <v>008</v>
      </c>
      <c r="J244" s="9" t="str">
        <f t="shared" si="57"/>
        <v>Ministerio de Industria</v>
      </c>
      <c r="K244" s="12" t="s">
        <v>577</v>
      </c>
      <c r="L244" s="10" t="str">
        <f t="shared" si="46"/>
        <v>17.2.1.008</v>
      </c>
      <c r="M244" s="11" t="s">
        <v>576</v>
      </c>
    </row>
    <row r="245" spans="1:13" ht="15.6">
      <c r="A245" s="5" t="str">
        <f t="shared" si="45"/>
        <v>17.2.1.009</v>
      </c>
      <c r="B245" s="6" t="s">
        <v>578</v>
      </c>
      <c r="C245" s="8" t="str">
        <f t="shared" si="42"/>
        <v>17</v>
      </c>
      <c r="D245" s="9" t="s">
        <v>548</v>
      </c>
      <c r="E245" s="8" t="str">
        <f t="shared" si="47"/>
        <v>2</v>
      </c>
      <c r="F245" s="9" t="str">
        <f t="shared" si="49"/>
        <v>DE LA ADMINISTRACION NACIONAL</v>
      </c>
      <c r="G245" s="8" t="str">
        <f t="shared" si="48"/>
        <v>1</v>
      </c>
      <c r="H245" s="9" t="str">
        <f t="shared" si="51"/>
        <v>De Administración Central Nacional</v>
      </c>
      <c r="I245" s="9" t="str">
        <f t="shared" si="44"/>
        <v>009</v>
      </c>
      <c r="J245" s="9" t="str">
        <f t="shared" si="57"/>
        <v>Ministerio de Agricultura, Ganadería y Pesca</v>
      </c>
      <c r="K245" s="12" t="s">
        <v>579</v>
      </c>
      <c r="L245" s="10" t="str">
        <f t="shared" si="46"/>
        <v>17.2.1.009</v>
      </c>
      <c r="M245" s="11" t="s">
        <v>578</v>
      </c>
    </row>
    <row r="246" spans="1:13" ht="15.6">
      <c r="A246" s="5" t="str">
        <f t="shared" si="45"/>
        <v>17.2.1.010</v>
      </c>
      <c r="B246" s="6" t="s">
        <v>580</v>
      </c>
      <c r="C246" s="8" t="str">
        <f t="shared" si="42"/>
        <v>17</v>
      </c>
      <c r="D246" s="9" t="s">
        <v>548</v>
      </c>
      <c r="E246" s="8" t="str">
        <f t="shared" si="47"/>
        <v>2</v>
      </c>
      <c r="F246" s="9" t="str">
        <f t="shared" si="49"/>
        <v>DE LA ADMINISTRACION NACIONAL</v>
      </c>
      <c r="G246" s="8" t="str">
        <f t="shared" si="48"/>
        <v>1</v>
      </c>
      <c r="H246" s="9" t="str">
        <f t="shared" si="51"/>
        <v>De Administración Central Nacional</v>
      </c>
      <c r="I246" s="9" t="str">
        <f t="shared" si="44"/>
        <v>010</v>
      </c>
      <c r="J246" s="9" t="str">
        <f t="shared" si="57"/>
        <v>Ministerio de Planificación Federal, Inversión Pública y Ser</v>
      </c>
      <c r="K246" s="12" t="s">
        <v>581</v>
      </c>
      <c r="L246" s="10" t="str">
        <f t="shared" si="46"/>
        <v>17.2.1.010</v>
      </c>
      <c r="M246" s="11" t="s">
        <v>580</v>
      </c>
    </row>
    <row r="247" spans="1:13" ht="15.6">
      <c r="A247" s="5" t="str">
        <f t="shared" si="45"/>
        <v>17.2.1.011</v>
      </c>
      <c r="B247" s="6" t="s">
        <v>582</v>
      </c>
      <c r="C247" s="8" t="str">
        <f t="shared" si="42"/>
        <v>17</v>
      </c>
      <c r="D247" s="9" t="s">
        <v>548</v>
      </c>
      <c r="E247" s="8" t="str">
        <f t="shared" si="47"/>
        <v>2</v>
      </c>
      <c r="F247" s="9" t="str">
        <f t="shared" si="49"/>
        <v>DE LA ADMINISTRACION NACIONAL</v>
      </c>
      <c r="G247" s="8" t="str">
        <f t="shared" si="48"/>
        <v>1</v>
      </c>
      <c r="H247" s="9" t="str">
        <f t="shared" si="51"/>
        <v>De Administración Central Nacional</v>
      </c>
      <c r="I247" s="9" t="str">
        <f t="shared" si="44"/>
        <v>011</v>
      </c>
      <c r="J247" s="9" t="str">
        <f t="shared" si="57"/>
        <v>Ministerio de Turismo</v>
      </c>
      <c r="K247" s="12" t="s">
        <v>583</v>
      </c>
      <c r="L247" s="10" t="str">
        <f t="shared" si="46"/>
        <v>17.2.1.011</v>
      </c>
      <c r="M247" s="11" t="s">
        <v>582</v>
      </c>
    </row>
    <row r="248" spans="1:13" ht="15.6">
      <c r="A248" s="5" t="str">
        <f t="shared" si="45"/>
        <v>17.2.1.012</v>
      </c>
      <c r="B248" s="6" t="s">
        <v>584</v>
      </c>
      <c r="C248" s="8" t="str">
        <f t="shared" si="42"/>
        <v>17</v>
      </c>
      <c r="D248" s="9" t="s">
        <v>548</v>
      </c>
      <c r="E248" s="8" t="str">
        <f t="shared" si="47"/>
        <v>2</v>
      </c>
      <c r="F248" s="9" t="str">
        <f t="shared" si="49"/>
        <v>DE LA ADMINISTRACION NACIONAL</v>
      </c>
      <c r="G248" s="8" t="str">
        <f t="shared" si="48"/>
        <v>1</v>
      </c>
      <c r="H248" s="9" t="str">
        <f t="shared" si="51"/>
        <v>De Administración Central Nacional</v>
      </c>
      <c r="I248" s="9" t="str">
        <f t="shared" si="44"/>
        <v>012</v>
      </c>
      <c r="J248" s="9" t="str">
        <f t="shared" si="57"/>
        <v>Ministerio de Cultura</v>
      </c>
      <c r="K248" s="12" t="s">
        <v>585</v>
      </c>
      <c r="L248" s="10" t="str">
        <f t="shared" si="46"/>
        <v>17.2.1.012</v>
      </c>
      <c r="M248" s="11" t="s">
        <v>584</v>
      </c>
    </row>
    <row r="249" spans="1:13" ht="15.6">
      <c r="A249" s="5" t="str">
        <f t="shared" si="45"/>
        <v>17.2.1.013</v>
      </c>
      <c r="B249" s="6" t="s">
        <v>586</v>
      </c>
      <c r="C249" s="8" t="str">
        <f t="shared" si="42"/>
        <v>17</v>
      </c>
      <c r="D249" s="9" t="s">
        <v>548</v>
      </c>
      <c r="E249" s="8" t="str">
        <f t="shared" si="47"/>
        <v>2</v>
      </c>
      <c r="F249" s="9" t="str">
        <f t="shared" si="49"/>
        <v>DE LA ADMINISTRACION NACIONAL</v>
      </c>
      <c r="G249" s="8" t="str">
        <f t="shared" si="48"/>
        <v>1</v>
      </c>
      <c r="H249" s="9" t="str">
        <f t="shared" si="51"/>
        <v>De Administración Central Nacional</v>
      </c>
      <c r="I249" s="9" t="str">
        <f t="shared" si="44"/>
        <v>013</v>
      </c>
      <c r="J249" s="9" t="str">
        <f t="shared" si="57"/>
        <v>Ministerio de Justicia y Derechos Humanos</v>
      </c>
      <c r="K249" s="12" t="s">
        <v>587</v>
      </c>
      <c r="L249" s="10" t="str">
        <f t="shared" si="46"/>
        <v>17.2.1.013</v>
      </c>
      <c r="M249" s="11" t="s">
        <v>586</v>
      </c>
    </row>
    <row r="250" spans="1:13" ht="15.6">
      <c r="A250" s="5" t="str">
        <f t="shared" si="45"/>
        <v>17.2.1.014</v>
      </c>
      <c r="B250" s="6" t="s">
        <v>588</v>
      </c>
      <c r="C250" s="8" t="str">
        <f t="shared" si="42"/>
        <v>17</v>
      </c>
      <c r="D250" s="9" t="s">
        <v>548</v>
      </c>
      <c r="E250" s="8" t="str">
        <f t="shared" si="47"/>
        <v>2</v>
      </c>
      <c r="F250" s="9" t="str">
        <f t="shared" si="49"/>
        <v>DE LA ADMINISTRACION NACIONAL</v>
      </c>
      <c r="G250" s="8" t="str">
        <f t="shared" si="48"/>
        <v>1</v>
      </c>
      <c r="H250" s="9" t="str">
        <f t="shared" si="51"/>
        <v>De Administración Central Nacional</v>
      </c>
      <c r="I250" s="9" t="str">
        <f t="shared" si="44"/>
        <v>014</v>
      </c>
      <c r="J250" s="9" t="str">
        <f t="shared" si="57"/>
        <v>Ministerio de Seguridad</v>
      </c>
      <c r="K250" s="12" t="s">
        <v>589</v>
      </c>
      <c r="L250" s="10" t="str">
        <f t="shared" si="46"/>
        <v>17.2.1.014</v>
      </c>
      <c r="M250" s="11" t="s">
        <v>588</v>
      </c>
    </row>
    <row r="251" spans="1:13" ht="15.6">
      <c r="A251" s="5" t="str">
        <f t="shared" si="45"/>
        <v>17.2.1.015</v>
      </c>
      <c r="B251" s="6" t="s">
        <v>590</v>
      </c>
      <c r="C251" s="8" t="str">
        <f t="shared" si="42"/>
        <v>17</v>
      </c>
      <c r="D251" s="9" t="s">
        <v>548</v>
      </c>
      <c r="E251" s="8" t="str">
        <f t="shared" si="47"/>
        <v>2</v>
      </c>
      <c r="F251" s="9" t="str">
        <f t="shared" si="49"/>
        <v>DE LA ADMINISTRACION NACIONAL</v>
      </c>
      <c r="G251" s="8" t="str">
        <f t="shared" si="48"/>
        <v>1</v>
      </c>
      <c r="H251" s="9" t="str">
        <f t="shared" si="51"/>
        <v>De Administración Central Nacional</v>
      </c>
      <c r="I251" s="9" t="str">
        <f t="shared" si="44"/>
        <v>015</v>
      </c>
      <c r="J251" s="9" t="str">
        <f t="shared" si="57"/>
        <v>Ministerio de Defensa</v>
      </c>
      <c r="K251" s="12" t="s">
        <v>591</v>
      </c>
      <c r="L251" s="10" t="str">
        <f t="shared" si="46"/>
        <v>17.2.1.015</v>
      </c>
      <c r="M251" s="11" t="s">
        <v>590</v>
      </c>
    </row>
    <row r="252" spans="1:13" ht="15.6">
      <c r="A252" s="5" t="str">
        <f t="shared" si="45"/>
        <v>17.2.1.016</v>
      </c>
      <c r="B252" s="6" t="s">
        <v>592</v>
      </c>
      <c r="C252" s="8" t="str">
        <f t="shared" si="42"/>
        <v>17</v>
      </c>
      <c r="D252" s="9" t="s">
        <v>548</v>
      </c>
      <c r="E252" s="8" t="str">
        <f t="shared" si="47"/>
        <v>2</v>
      </c>
      <c r="F252" s="9" t="str">
        <f t="shared" si="49"/>
        <v>DE LA ADMINISTRACION NACIONAL</v>
      </c>
      <c r="G252" s="8" t="str">
        <f t="shared" si="48"/>
        <v>1</v>
      </c>
      <c r="H252" s="9" t="str">
        <f t="shared" si="51"/>
        <v>De Administración Central Nacional</v>
      </c>
      <c r="I252" s="9" t="str">
        <f t="shared" si="44"/>
        <v>016</v>
      </c>
      <c r="J252" s="9" t="str">
        <f t="shared" si="57"/>
        <v>Jefatura de Gabinete de Ministros</v>
      </c>
      <c r="K252" s="12" t="s">
        <v>593</v>
      </c>
      <c r="L252" s="10" t="str">
        <f t="shared" si="46"/>
        <v>17.2.1.016</v>
      </c>
      <c r="M252" s="11" t="s">
        <v>592</v>
      </c>
    </row>
    <row r="253" spans="1:13" ht="15.6">
      <c r="A253" s="5" t="str">
        <f t="shared" si="45"/>
        <v>17.2.1.017</v>
      </c>
      <c r="B253" s="6" t="s">
        <v>594</v>
      </c>
      <c r="C253" s="8" t="str">
        <f t="shared" si="42"/>
        <v>17</v>
      </c>
      <c r="D253" s="9" t="s">
        <v>548</v>
      </c>
      <c r="E253" s="8" t="str">
        <f t="shared" si="47"/>
        <v>2</v>
      </c>
      <c r="F253" s="9" t="str">
        <f t="shared" si="49"/>
        <v>DE LA ADMINISTRACION NACIONAL</v>
      </c>
      <c r="G253" s="8" t="str">
        <f t="shared" si="48"/>
        <v>1</v>
      </c>
      <c r="H253" s="9" t="str">
        <f t="shared" si="51"/>
        <v>De Administración Central Nacional</v>
      </c>
      <c r="I253" s="9" t="str">
        <f t="shared" si="44"/>
        <v>017</v>
      </c>
      <c r="J253" s="9" t="str">
        <f t="shared" si="57"/>
        <v xml:space="preserve">Ministerio de Relaciones Exteriores, Comercio Internacional </v>
      </c>
      <c r="K253" s="12" t="s">
        <v>595</v>
      </c>
      <c r="L253" s="10" t="str">
        <f t="shared" si="46"/>
        <v>17.2.1.017</v>
      </c>
      <c r="M253" s="11" t="s">
        <v>594</v>
      </c>
    </row>
    <row r="254" spans="1:13" ht="15.6">
      <c r="A254" s="5" t="str">
        <f t="shared" si="45"/>
        <v>17.2.1.018</v>
      </c>
      <c r="B254" s="6" t="s">
        <v>596</v>
      </c>
      <c r="C254" s="8" t="str">
        <f t="shared" si="42"/>
        <v>17</v>
      </c>
      <c r="D254" s="9" t="s">
        <v>548</v>
      </c>
      <c r="E254" s="8" t="str">
        <f t="shared" si="47"/>
        <v>2</v>
      </c>
      <c r="F254" s="9" t="str">
        <f t="shared" si="49"/>
        <v>DE LA ADMINISTRACION NACIONAL</v>
      </c>
      <c r="G254" s="8" t="str">
        <f t="shared" si="48"/>
        <v>1</v>
      </c>
      <c r="H254" s="9" t="str">
        <f t="shared" si="51"/>
        <v>De Administración Central Nacional</v>
      </c>
      <c r="I254" s="9" t="str">
        <f t="shared" si="44"/>
        <v>018</v>
      </c>
      <c r="J254" s="9" t="str">
        <f t="shared" si="57"/>
        <v>FO.NA.PE.</v>
      </c>
      <c r="K254" s="12" t="s">
        <v>597</v>
      </c>
      <c r="L254" s="10" t="str">
        <f t="shared" si="46"/>
        <v>17.2.1.018</v>
      </c>
      <c r="M254" s="11" t="s">
        <v>596</v>
      </c>
    </row>
    <row r="255" spans="1:13" ht="15.6">
      <c r="A255" s="5" t="str">
        <f t="shared" si="45"/>
        <v>17.2.1.019</v>
      </c>
      <c r="B255" s="6" t="s">
        <v>598</v>
      </c>
      <c r="C255" s="8" t="str">
        <f t="shared" si="42"/>
        <v>17</v>
      </c>
      <c r="D255" s="9" t="s">
        <v>548</v>
      </c>
      <c r="E255" s="8" t="str">
        <f t="shared" si="47"/>
        <v>2</v>
      </c>
      <c r="F255" s="9" t="str">
        <f t="shared" si="49"/>
        <v>DE LA ADMINISTRACION NACIONAL</v>
      </c>
      <c r="G255" s="8" t="str">
        <f t="shared" si="48"/>
        <v>1</v>
      </c>
      <c r="H255" s="9" t="str">
        <f t="shared" si="51"/>
        <v>De Administración Central Nacional</v>
      </c>
      <c r="I255" s="25" t="str">
        <f t="shared" si="44"/>
        <v>019</v>
      </c>
      <c r="J255" s="25" t="str">
        <f t="shared" si="57"/>
        <v>PACTO FISCAL</v>
      </c>
      <c r="K255" s="12" t="s">
        <v>599</v>
      </c>
      <c r="L255" s="10" t="str">
        <f t="shared" si="46"/>
        <v>17.2.1.019</v>
      </c>
      <c r="M255" s="11" t="s">
        <v>598</v>
      </c>
    </row>
    <row r="256" spans="1:13" ht="15.6">
      <c r="A256" s="5" t="str">
        <f t="shared" si="45"/>
        <v>17.2.1.020</v>
      </c>
      <c r="B256" s="6" t="s">
        <v>600</v>
      </c>
      <c r="C256" s="8" t="str">
        <f t="shared" si="42"/>
        <v>17</v>
      </c>
      <c r="D256" s="9" t="s">
        <v>548</v>
      </c>
      <c r="E256" s="8" t="str">
        <f t="shared" si="47"/>
        <v>2</v>
      </c>
      <c r="F256" s="9" t="str">
        <f t="shared" si="49"/>
        <v>DE LA ADMINISTRACION NACIONAL</v>
      </c>
      <c r="G256" s="8" t="str">
        <f t="shared" si="48"/>
        <v>1</v>
      </c>
      <c r="H256" s="9" t="str">
        <f t="shared" si="51"/>
        <v>De Administración Central Nacional</v>
      </c>
      <c r="I256" s="25" t="str">
        <f t="shared" si="44"/>
        <v>020</v>
      </c>
      <c r="J256" s="25" t="str">
        <f t="shared" si="57"/>
        <v xml:space="preserve">13 % </v>
      </c>
      <c r="K256" s="12" t="s">
        <v>601</v>
      </c>
      <c r="L256" s="10" t="str">
        <f t="shared" si="46"/>
        <v>17.2.1.020</v>
      </c>
      <c r="M256" s="11" t="s">
        <v>600</v>
      </c>
    </row>
    <row r="257" spans="1:13" ht="15.6">
      <c r="A257" s="5" t="str">
        <f t="shared" si="45"/>
        <v>17.2.1.021</v>
      </c>
      <c r="B257" s="8" t="str">
        <f t="shared" ref="B257" si="58">IF(A257="000","",MID($K257,12,60))</f>
        <v xml:space="preserve">ANSES </v>
      </c>
      <c r="C257" s="8">
        <v>17</v>
      </c>
      <c r="D257" s="9" t="s">
        <v>548</v>
      </c>
      <c r="E257" s="8" t="str">
        <f t="shared" si="47"/>
        <v>2</v>
      </c>
      <c r="F257" s="9" t="str">
        <f t="shared" si="49"/>
        <v>DE LA ADMINISTRACION NACIONAL</v>
      </c>
      <c r="G257" s="8">
        <v>1</v>
      </c>
      <c r="H257" s="9" t="str">
        <f t="shared" si="51"/>
        <v xml:space="preserve">ANSES </v>
      </c>
      <c r="I257" s="25" t="str">
        <f t="shared" si="44"/>
        <v>021</v>
      </c>
      <c r="J257" s="25" t="str">
        <f t="shared" si="57"/>
        <v xml:space="preserve">ANSES </v>
      </c>
      <c r="K257" s="12" t="s">
        <v>602</v>
      </c>
      <c r="L257" s="10"/>
      <c r="M257" s="11"/>
    </row>
    <row r="258" spans="1:13" ht="15.6">
      <c r="A258" s="5" t="str">
        <f t="shared" si="45"/>
        <v>17.2.1.099</v>
      </c>
      <c r="B258" s="6" t="s">
        <v>603</v>
      </c>
      <c r="C258" s="8" t="str">
        <f t="shared" si="42"/>
        <v>17</v>
      </c>
      <c r="D258" s="9" t="s">
        <v>548</v>
      </c>
      <c r="E258" s="8" t="str">
        <f t="shared" si="47"/>
        <v>2</v>
      </c>
      <c r="F258" s="9" t="str">
        <f>IF(E258="0","",IF(E258=E254,F254,MID($K258,12,60)))</f>
        <v>DE LA ADMINISTRACION NACIONAL</v>
      </c>
      <c r="G258" s="8" t="str">
        <f t="shared" si="48"/>
        <v>1</v>
      </c>
      <c r="H258" s="9" t="str">
        <f>IF(G258="0","",IF(G258=G256,H256,MID($K258,12,60)))</f>
        <v>De Administración Central Nacional</v>
      </c>
      <c r="I258" s="9" t="str">
        <f t="shared" si="44"/>
        <v>099</v>
      </c>
      <c r="J258" s="9" t="str">
        <f t="shared" si="57"/>
        <v>De Otros Organismos de Adm. Central Nacional</v>
      </c>
      <c r="K258" s="12" t="s">
        <v>604</v>
      </c>
      <c r="L258" s="10" t="str">
        <f t="shared" si="46"/>
        <v>17.2.1.099</v>
      </c>
      <c r="M258" s="11" t="s">
        <v>603</v>
      </c>
    </row>
    <row r="259" spans="1:13" ht="15.6">
      <c r="A259" s="5" t="str">
        <f t="shared" si="45"/>
        <v>17.2.2.000</v>
      </c>
      <c r="B259" s="6" t="s">
        <v>605</v>
      </c>
      <c r="C259" s="8" t="str">
        <f t="shared" si="42"/>
        <v>17</v>
      </c>
      <c r="D259" s="9" t="s">
        <v>548</v>
      </c>
      <c r="E259" s="8" t="str">
        <f t="shared" si="47"/>
        <v>2</v>
      </c>
      <c r="F259" s="9" t="str">
        <f t="shared" si="49"/>
        <v>DE LA ADMINISTRACION NACIONAL</v>
      </c>
      <c r="G259" s="8" t="str">
        <f t="shared" si="48"/>
        <v>2</v>
      </c>
      <c r="H259" s="9" t="str">
        <f t="shared" si="51"/>
        <v>De Organismos Descentralizados Nacionales</v>
      </c>
      <c r="I259" s="9" t="str">
        <f t="shared" si="44"/>
        <v>000</v>
      </c>
      <c r="J259" s="9" t="str">
        <f t="shared" si="57"/>
        <v/>
      </c>
      <c r="K259" s="12" t="s">
        <v>606</v>
      </c>
      <c r="L259" s="10" t="str">
        <f t="shared" si="46"/>
        <v>17.2.2.000</v>
      </c>
      <c r="M259" s="11" t="s">
        <v>605</v>
      </c>
    </row>
    <row r="260" spans="1:13" ht="15.6">
      <c r="A260" s="5" t="str">
        <f t="shared" si="45"/>
        <v>17.2.2.001</v>
      </c>
      <c r="B260" s="6" t="s">
        <v>607</v>
      </c>
      <c r="C260" s="8" t="str">
        <f t="shared" si="42"/>
        <v>17</v>
      </c>
      <c r="D260" s="9" t="s">
        <v>548</v>
      </c>
      <c r="E260" s="8" t="str">
        <f t="shared" si="47"/>
        <v>2</v>
      </c>
      <c r="F260" s="9" t="str">
        <f t="shared" si="49"/>
        <v>DE LA ADMINISTRACION NACIONAL</v>
      </c>
      <c r="G260" s="8" t="str">
        <f t="shared" si="48"/>
        <v>2</v>
      </c>
      <c r="H260" s="9" t="str">
        <f t="shared" si="51"/>
        <v>De Organismos Descentralizados Nacionales</v>
      </c>
      <c r="I260" s="9" t="str">
        <f t="shared" si="44"/>
        <v>001</v>
      </c>
      <c r="J260" s="9" t="str">
        <f t="shared" si="57"/>
        <v>Ente Nacional de Obras Hídricas de Saneamiento (ENHOSA)</v>
      </c>
      <c r="K260" s="12" t="s">
        <v>608</v>
      </c>
      <c r="L260" s="10" t="str">
        <f t="shared" si="46"/>
        <v>17.2.2.001</v>
      </c>
      <c r="M260" s="11" t="s">
        <v>607</v>
      </c>
    </row>
    <row r="261" spans="1:13" ht="15.6">
      <c r="A261" s="5" t="str">
        <f t="shared" si="45"/>
        <v>17.2.2.002</v>
      </c>
      <c r="B261" s="6" t="s">
        <v>609</v>
      </c>
      <c r="C261" s="8" t="str">
        <f t="shared" si="42"/>
        <v>17</v>
      </c>
      <c r="D261" s="9" t="s">
        <v>548</v>
      </c>
      <c r="E261" s="8" t="str">
        <f t="shared" si="47"/>
        <v>2</v>
      </c>
      <c r="F261" s="9" t="str">
        <f t="shared" si="49"/>
        <v>DE LA ADMINISTRACION NACIONAL</v>
      </c>
      <c r="G261" s="8" t="str">
        <f t="shared" si="48"/>
        <v>2</v>
      </c>
      <c r="H261" s="9" t="str">
        <f t="shared" si="51"/>
        <v>De Organismos Descentralizados Nacionales</v>
      </c>
      <c r="I261" s="9" t="str">
        <f t="shared" si="44"/>
        <v>002</v>
      </c>
      <c r="J261" s="9" t="str">
        <f t="shared" si="57"/>
        <v>Instituto Nacional de Asociativismo y Economía Social (INAES</v>
      </c>
      <c r="K261" s="12" t="s">
        <v>610</v>
      </c>
      <c r="L261" s="10" t="str">
        <f t="shared" si="46"/>
        <v>17.2.2.002</v>
      </c>
      <c r="M261" s="11" t="s">
        <v>609</v>
      </c>
    </row>
    <row r="262" spans="1:13" ht="15.6">
      <c r="A262" s="5" t="str">
        <f t="shared" si="45"/>
        <v>17.2.2.003</v>
      </c>
      <c r="B262" s="6" t="s">
        <v>611</v>
      </c>
      <c r="C262" s="8" t="str">
        <f t="shared" si="42"/>
        <v>17</v>
      </c>
      <c r="D262" s="9" t="s">
        <v>548</v>
      </c>
      <c r="E262" s="8" t="str">
        <f t="shared" si="47"/>
        <v>2</v>
      </c>
      <c r="F262" s="9" t="str">
        <f t="shared" si="49"/>
        <v>DE LA ADMINISTRACION NACIONAL</v>
      </c>
      <c r="G262" s="8" t="str">
        <f t="shared" si="48"/>
        <v>2</v>
      </c>
      <c r="H262" s="9" t="str">
        <f t="shared" si="51"/>
        <v>De Organismos Descentralizados Nacionales</v>
      </c>
      <c r="I262" s="9" t="str">
        <f t="shared" si="44"/>
        <v>003</v>
      </c>
      <c r="J262" s="9" t="str">
        <f t="shared" si="57"/>
        <v>Dirección Nacional de Vialidad</v>
      </c>
      <c r="K262" s="12" t="s">
        <v>612</v>
      </c>
      <c r="L262" s="10" t="str">
        <f t="shared" si="46"/>
        <v>17.2.2.003</v>
      </c>
      <c r="M262" s="11" t="s">
        <v>611</v>
      </c>
    </row>
    <row r="263" spans="1:13" ht="15.6">
      <c r="A263" s="5" t="str">
        <f t="shared" si="45"/>
        <v>17.2.2.099</v>
      </c>
      <c r="B263" s="6" t="s">
        <v>613</v>
      </c>
      <c r="C263" s="8" t="str">
        <f t="shared" si="42"/>
        <v>17</v>
      </c>
      <c r="D263" s="9" t="s">
        <v>548</v>
      </c>
      <c r="E263" s="8" t="str">
        <f t="shared" si="47"/>
        <v>2</v>
      </c>
      <c r="F263" s="9" t="str">
        <f t="shared" si="49"/>
        <v>DE LA ADMINISTRACION NACIONAL</v>
      </c>
      <c r="G263" s="8" t="str">
        <f t="shared" si="48"/>
        <v>2</v>
      </c>
      <c r="H263" s="9" t="str">
        <f t="shared" si="51"/>
        <v>De Organismos Descentralizados Nacionales</v>
      </c>
      <c r="I263" s="9" t="str">
        <f t="shared" si="44"/>
        <v>099</v>
      </c>
      <c r="J263" s="9" t="str">
        <f t="shared" si="57"/>
        <v>De Otros Organismos Descentralizados de Administración Nacio</v>
      </c>
      <c r="K263" s="12" t="s">
        <v>614</v>
      </c>
      <c r="L263" s="10" t="str">
        <f t="shared" si="46"/>
        <v>17.2.2.099</v>
      </c>
      <c r="M263" s="11" t="s">
        <v>613</v>
      </c>
    </row>
    <row r="264" spans="1:13" ht="15.6">
      <c r="A264" s="5" t="str">
        <f t="shared" si="45"/>
        <v>17.2.3.000</v>
      </c>
      <c r="B264" s="6" t="s">
        <v>615</v>
      </c>
      <c r="C264" s="8" t="str">
        <f t="shared" ref="C264:C327" si="59">+LEFT(K264,2)</f>
        <v>17</v>
      </c>
      <c r="D264" s="9" t="s">
        <v>548</v>
      </c>
      <c r="E264" s="8" t="str">
        <f t="shared" si="47"/>
        <v>2</v>
      </c>
      <c r="F264" s="9" t="str">
        <f t="shared" si="49"/>
        <v>DE LA ADMINISTRACION NACIONAL</v>
      </c>
      <c r="G264" s="8" t="str">
        <f t="shared" si="48"/>
        <v>3</v>
      </c>
      <c r="H264" s="9" t="str">
        <f t="shared" si="51"/>
        <v>De Seguridad Social Nacional</v>
      </c>
      <c r="I264" s="9" t="str">
        <f t="shared" si="44"/>
        <v>000</v>
      </c>
      <c r="J264" s="9" t="str">
        <f t="shared" si="57"/>
        <v/>
      </c>
      <c r="K264" s="12" t="s">
        <v>616</v>
      </c>
      <c r="L264" s="10" t="str">
        <f t="shared" si="46"/>
        <v>17.2.3.000</v>
      </c>
      <c r="M264" s="11" t="s">
        <v>615</v>
      </c>
    </row>
    <row r="265" spans="1:13" ht="15.6">
      <c r="A265" s="5" t="str">
        <f t="shared" si="45"/>
        <v>17.2.7.000</v>
      </c>
      <c r="B265" s="6" t="s">
        <v>617</v>
      </c>
      <c r="C265" s="8" t="str">
        <f t="shared" si="59"/>
        <v>17</v>
      </c>
      <c r="D265" s="9" t="s">
        <v>548</v>
      </c>
      <c r="E265" s="8" t="str">
        <f t="shared" si="47"/>
        <v>2</v>
      </c>
      <c r="F265" s="9" t="str">
        <f t="shared" si="49"/>
        <v>DE LA ADMINISTRACION NACIONAL</v>
      </c>
      <c r="G265" s="8" t="str">
        <f t="shared" si="48"/>
        <v>7</v>
      </c>
      <c r="H265" s="9" t="str">
        <f t="shared" si="51"/>
        <v>De Otras Instituciones Públicas Nacionales</v>
      </c>
      <c r="I265" s="9" t="str">
        <f t="shared" si="44"/>
        <v>000</v>
      </c>
      <c r="J265" s="9" t="str">
        <f t="shared" si="57"/>
        <v/>
      </c>
      <c r="K265" s="12" t="s">
        <v>618</v>
      </c>
      <c r="L265" s="10" t="str">
        <f t="shared" si="46"/>
        <v>17.2.7.000</v>
      </c>
      <c r="M265" s="11" t="s">
        <v>617</v>
      </c>
    </row>
    <row r="266" spans="1:13" ht="15.6">
      <c r="A266" s="5" t="str">
        <f t="shared" ref="A266:A330" si="60">+CONCATENATE(C266,".",E266,".",G266,".",I266)</f>
        <v>17.3.0.000</v>
      </c>
      <c r="B266" s="6" t="s">
        <v>619</v>
      </c>
      <c r="C266" s="8" t="str">
        <f t="shared" si="59"/>
        <v>17</v>
      </c>
      <c r="D266" s="9" t="s">
        <v>548</v>
      </c>
      <c r="E266" s="8" t="str">
        <f t="shared" si="47"/>
        <v>3</v>
      </c>
      <c r="F266" s="9" t="str">
        <f t="shared" si="49"/>
        <v>DE INSTITUCIONES FINANCIERAS NACIONALES</v>
      </c>
      <c r="G266" s="8" t="str">
        <f t="shared" si="48"/>
        <v>0</v>
      </c>
      <c r="H266" s="9" t="str">
        <f t="shared" si="51"/>
        <v/>
      </c>
      <c r="I266" s="9" t="str">
        <f t="shared" si="44"/>
        <v>000</v>
      </c>
      <c r="J266" s="9"/>
      <c r="K266" s="13" t="s">
        <v>620</v>
      </c>
      <c r="L266" s="10" t="str">
        <f t="shared" si="46"/>
        <v>17.3.0.000</v>
      </c>
      <c r="M266" s="11" t="s">
        <v>619</v>
      </c>
    </row>
    <row r="267" spans="1:13" ht="15.6">
      <c r="A267" s="5" t="str">
        <f t="shared" si="60"/>
        <v>17.3.1.000</v>
      </c>
      <c r="B267" s="6" t="s">
        <v>621</v>
      </c>
      <c r="C267" s="8" t="str">
        <f t="shared" si="59"/>
        <v>17</v>
      </c>
      <c r="D267" s="9" t="s">
        <v>548</v>
      </c>
      <c r="E267" s="8" t="str">
        <f t="shared" si="47"/>
        <v>3</v>
      </c>
      <c r="F267" s="9" t="str">
        <f t="shared" si="49"/>
        <v>DE INSTITUCIONES FINANCIERAS NACIONALES</v>
      </c>
      <c r="G267" s="8" t="str">
        <f t="shared" si="48"/>
        <v>1</v>
      </c>
      <c r="H267" s="9" t="str">
        <f t="shared" si="51"/>
        <v>0 De instituciones públicas financieras nacionales</v>
      </c>
      <c r="I267" s="9" t="s">
        <v>622</v>
      </c>
      <c r="J267" s="9" t="str">
        <f>IF(I267="000","",MID($K267,12,60))</f>
        <v/>
      </c>
      <c r="K267" s="12" t="s">
        <v>623</v>
      </c>
      <c r="L267" s="10" t="str">
        <f t="shared" si="46"/>
        <v>17.3.1.000</v>
      </c>
      <c r="M267" s="11" t="s">
        <v>621</v>
      </c>
    </row>
    <row r="268" spans="1:13" ht="15.6">
      <c r="A268" s="5" t="str">
        <f t="shared" si="60"/>
        <v>17.4.0.000</v>
      </c>
      <c r="B268" s="6" t="s">
        <v>624</v>
      </c>
      <c r="C268" s="8" t="str">
        <f t="shared" si="59"/>
        <v>17</v>
      </c>
      <c r="D268" s="9" t="s">
        <v>548</v>
      </c>
      <c r="E268" s="8" t="str">
        <f t="shared" si="47"/>
        <v>4</v>
      </c>
      <c r="F268" s="9" t="str">
        <f t="shared" ref="F268:F331" si="61">IF(E268="0","",IF(E268=E267,F267,MID($K268,12,60)))</f>
        <v>0 DE INSTITUCIONES PÚBLICAS NO FINANCIERAS</v>
      </c>
      <c r="G268" s="8" t="str">
        <f t="shared" si="48"/>
        <v>0</v>
      </c>
      <c r="H268" s="9" t="str">
        <f t="shared" si="51"/>
        <v/>
      </c>
      <c r="I268" s="9" t="s">
        <v>622</v>
      </c>
      <c r="J268" s="9"/>
      <c r="K268" s="13" t="s">
        <v>625</v>
      </c>
      <c r="L268" s="10" t="str">
        <f t="shared" si="46"/>
        <v>17.4.0.000</v>
      </c>
      <c r="M268" s="11" t="s">
        <v>624</v>
      </c>
    </row>
    <row r="269" spans="1:13" ht="15.6">
      <c r="A269" s="5" t="str">
        <f t="shared" si="60"/>
        <v>17.4.1.000</v>
      </c>
      <c r="B269" s="6" t="s">
        <v>626</v>
      </c>
      <c r="C269" s="8" t="str">
        <f t="shared" si="59"/>
        <v>17</v>
      </c>
      <c r="D269" s="9" t="s">
        <v>548</v>
      </c>
      <c r="E269" s="8" t="str">
        <f t="shared" si="47"/>
        <v>4</v>
      </c>
      <c r="F269" s="9" t="str">
        <f t="shared" si="61"/>
        <v>0 DE INSTITUCIONES PÚBLICAS NO FINANCIERAS</v>
      </c>
      <c r="G269" s="8" t="str">
        <f t="shared" si="48"/>
        <v>1</v>
      </c>
      <c r="H269" s="9" t="str">
        <f t="shared" si="51"/>
        <v>0 De empresas públicas no financieras</v>
      </c>
      <c r="I269" s="9" t="s">
        <v>622</v>
      </c>
      <c r="J269" s="9" t="str">
        <f t="shared" ref="J269:J271" si="62">IF(I269="000","",MID($K269,12,60))</f>
        <v/>
      </c>
      <c r="K269" s="12" t="s">
        <v>627</v>
      </c>
      <c r="L269" s="10" t="str">
        <f t="shared" ref="L269:L333" si="63">+CONCATENATE(C269,".",E269,".",G269,".",I269)</f>
        <v>17.4.1.000</v>
      </c>
      <c r="M269" s="11" t="s">
        <v>626</v>
      </c>
    </row>
    <row r="270" spans="1:13" ht="15.6">
      <c r="A270" s="5" t="str">
        <f t="shared" si="60"/>
        <v>17.4.2.000</v>
      </c>
      <c r="B270" s="6" t="s">
        <v>628</v>
      </c>
      <c r="C270" s="8" t="str">
        <f t="shared" si="59"/>
        <v>17</v>
      </c>
      <c r="D270" s="9" t="s">
        <v>548</v>
      </c>
      <c r="E270" s="8" t="str">
        <f t="shared" ref="E270:E334" si="64">+MID(K270,4,1)</f>
        <v>4</v>
      </c>
      <c r="F270" s="9" t="str">
        <f t="shared" si="61"/>
        <v>0 DE INSTITUCIONES PÚBLICAS NO FINANCIERAS</v>
      </c>
      <c r="G270" s="8" t="str">
        <f t="shared" ref="G270:G334" si="65">+MID(K270,6,1)</f>
        <v>2</v>
      </c>
      <c r="H270" s="9" t="str">
        <f t="shared" si="51"/>
        <v>0 De empresas públicas multinacionales</v>
      </c>
      <c r="I270" s="9" t="s">
        <v>622</v>
      </c>
      <c r="J270" s="9" t="str">
        <f t="shared" si="62"/>
        <v/>
      </c>
      <c r="K270" s="12" t="s">
        <v>629</v>
      </c>
      <c r="L270" s="10" t="str">
        <f t="shared" si="63"/>
        <v>17.4.2.000</v>
      </c>
      <c r="M270" s="11" t="s">
        <v>628</v>
      </c>
    </row>
    <row r="271" spans="1:13" ht="15.6">
      <c r="A271" s="5" t="str">
        <f t="shared" si="60"/>
        <v>17.4.9.000</v>
      </c>
      <c r="B271" s="6" t="s">
        <v>630</v>
      </c>
      <c r="C271" s="8" t="str">
        <f t="shared" si="59"/>
        <v>17</v>
      </c>
      <c r="D271" s="9" t="s">
        <v>548</v>
      </c>
      <c r="E271" s="8" t="str">
        <f t="shared" si="64"/>
        <v>4</v>
      </c>
      <c r="F271" s="9" t="str">
        <f t="shared" si="61"/>
        <v>0 DE INSTITUCIONES PÚBLICAS NO FINANCIERAS</v>
      </c>
      <c r="G271" s="8" t="str">
        <f t="shared" si="65"/>
        <v>9</v>
      </c>
      <c r="H271" s="9" t="str">
        <f t="shared" si="51"/>
        <v>De fondos fiduciarios y otros entes del sector público no fi</v>
      </c>
      <c r="I271" s="9" t="str">
        <f t="shared" ref="I271:I334" si="66">+MID($K271,8,3)</f>
        <v>000</v>
      </c>
      <c r="J271" s="9" t="str">
        <f t="shared" si="62"/>
        <v/>
      </c>
      <c r="K271" s="12" t="s">
        <v>631</v>
      </c>
      <c r="L271" s="10" t="str">
        <f t="shared" si="63"/>
        <v>17.4.9.000</v>
      </c>
      <c r="M271" s="11" t="s">
        <v>630</v>
      </c>
    </row>
    <row r="272" spans="1:13" ht="15.6">
      <c r="A272" s="5" t="str">
        <f t="shared" si="60"/>
        <v>17.5.0.000</v>
      </c>
      <c r="B272" s="6" t="s">
        <v>632</v>
      </c>
      <c r="C272" s="8" t="str">
        <f t="shared" si="59"/>
        <v>17</v>
      </c>
      <c r="D272" s="9" t="s">
        <v>548</v>
      </c>
      <c r="E272" s="8" t="str">
        <f t="shared" si="64"/>
        <v>5</v>
      </c>
      <c r="F272" s="9" t="str">
        <f t="shared" si="61"/>
        <v>DE GOBIERNOS E INSTITUCIONES PROVINCIALES Y MUNICIPALES</v>
      </c>
      <c r="G272" s="8" t="str">
        <f t="shared" si="65"/>
        <v>0</v>
      </c>
      <c r="H272" s="9" t="str">
        <f t="shared" si="51"/>
        <v/>
      </c>
      <c r="I272" s="9" t="str">
        <f t="shared" si="66"/>
        <v>000</v>
      </c>
      <c r="J272" s="9"/>
      <c r="K272" s="13" t="s">
        <v>633</v>
      </c>
      <c r="L272" s="10" t="str">
        <f t="shared" si="63"/>
        <v>17.5.0.000</v>
      </c>
      <c r="M272" s="11" t="s">
        <v>632</v>
      </c>
    </row>
    <row r="273" spans="1:13" ht="15.6">
      <c r="A273" s="5" t="str">
        <f t="shared" si="60"/>
        <v>17.5.1.000</v>
      </c>
      <c r="B273" s="6" t="s">
        <v>634</v>
      </c>
      <c r="C273" s="8" t="str">
        <f t="shared" si="59"/>
        <v>17</v>
      </c>
      <c r="D273" s="9" t="s">
        <v>548</v>
      </c>
      <c r="E273" s="8" t="str">
        <f t="shared" si="64"/>
        <v>5</v>
      </c>
      <c r="F273" s="9" t="str">
        <f t="shared" si="61"/>
        <v>DE GOBIERNOS E INSTITUCIONES PROVINCIALES Y MUNICIPALES</v>
      </c>
      <c r="G273" s="8" t="str">
        <f t="shared" si="65"/>
        <v>1</v>
      </c>
      <c r="H273" s="9" t="str">
        <f t="shared" si="51"/>
        <v>De gobiernos provinciales</v>
      </c>
      <c r="I273" s="9" t="str">
        <f t="shared" si="66"/>
        <v>000</v>
      </c>
      <c r="J273" s="9" t="str">
        <f t="shared" ref="J273:J280" si="67">IF(I273="000","",MID($K273,12,60))</f>
        <v/>
      </c>
      <c r="K273" s="12" t="s">
        <v>635</v>
      </c>
      <c r="L273" s="10" t="str">
        <f t="shared" si="63"/>
        <v>17.5.1.000</v>
      </c>
      <c r="M273" s="11" t="s">
        <v>634</v>
      </c>
    </row>
    <row r="274" spans="1:13" ht="15.6">
      <c r="A274" s="5" t="str">
        <f t="shared" si="60"/>
        <v>17.5.2.000</v>
      </c>
      <c r="B274" s="6" t="s">
        <v>636</v>
      </c>
      <c r="C274" s="8" t="str">
        <f t="shared" si="59"/>
        <v>17</v>
      </c>
      <c r="D274" s="9" t="s">
        <v>548</v>
      </c>
      <c r="E274" s="8" t="str">
        <f t="shared" si="64"/>
        <v>5</v>
      </c>
      <c r="F274" s="9" t="str">
        <f t="shared" si="61"/>
        <v>DE GOBIERNOS E INSTITUCIONES PROVINCIALES Y MUNICIPALES</v>
      </c>
      <c r="G274" s="8" t="str">
        <f t="shared" si="65"/>
        <v>2</v>
      </c>
      <c r="H274" s="9" t="str">
        <f t="shared" ref="H274:H337" si="68">IF(G274="0","",IF(G274=G273,H273,MID($K274,12,60)))</f>
        <v>De instituciones públicas financieras provinciales</v>
      </c>
      <c r="I274" s="9" t="str">
        <f t="shared" si="66"/>
        <v>000</v>
      </c>
      <c r="J274" s="9" t="str">
        <f t="shared" si="67"/>
        <v/>
      </c>
      <c r="K274" s="12" t="s">
        <v>637</v>
      </c>
      <c r="L274" s="10" t="str">
        <f t="shared" si="63"/>
        <v>17.5.2.000</v>
      </c>
      <c r="M274" s="11" t="s">
        <v>636</v>
      </c>
    </row>
    <row r="275" spans="1:13" ht="15.6">
      <c r="A275" s="5" t="str">
        <f t="shared" si="60"/>
        <v>17.5.3.000</v>
      </c>
      <c r="B275" s="6" t="s">
        <v>638</v>
      </c>
      <c r="C275" s="8" t="str">
        <f t="shared" si="59"/>
        <v>17</v>
      </c>
      <c r="D275" s="9" t="s">
        <v>548</v>
      </c>
      <c r="E275" s="8" t="str">
        <f t="shared" si="64"/>
        <v>5</v>
      </c>
      <c r="F275" s="9" t="str">
        <f t="shared" si="61"/>
        <v>DE GOBIERNOS E INSTITUCIONES PROVINCIALES Y MUNICIPALES</v>
      </c>
      <c r="G275" s="8" t="str">
        <f t="shared" si="65"/>
        <v>3</v>
      </c>
      <c r="H275" s="9" t="str">
        <f t="shared" si="68"/>
        <v>De empresas públicas no financieras provinciales</v>
      </c>
      <c r="I275" s="9" t="str">
        <f t="shared" si="66"/>
        <v>000</v>
      </c>
      <c r="J275" s="9" t="str">
        <f t="shared" si="67"/>
        <v/>
      </c>
      <c r="K275" s="12" t="s">
        <v>639</v>
      </c>
      <c r="L275" s="10" t="str">
        <f t="shared" si="63"/>
        <v>17.5.3.000</v>
      </c>
      <c r="M275" s="11" t="s">
        <v>638</v>
      </c>
    </row>
    <row r="276" spans="1:13" ht="15.6">
      <c r="A276" s="5" t="str">
        <f t="shared" si="60"/>
        <v>17.5.4.000</v>
      </c>
      <c r="B276" s="6" t="s">
        <v>640</v>
      </c>
      <c r="C276" s="8" t="str">
        <f t="shared" si="59"/>
        <v>17</v>
      </c>
      <c r="D276" s="9" t="s">
        <v>548</v>
      </c>
      <c r="E276" s="8" t="str">
        <f t="shared" si="64"/>
        <v>5</v>
      </c>
      <c r="F276" s="9" t="str">
        <f t="shared" si="61"/>
        <v>DE GOBIERNOS E INSTITUCIONES PROVINCIALES Y MUNICIPALES</v>
      </c>
      <c r="G276" s="8" t="str">
        <f t="shared" si="65"/>
        <v>4</v>
      </c>
      <c r="H276" s="9" t="str">
        <f t="shared" si="68"/>
        <v>De otras instituciones públicas provinciales</v>
      </c>
      <c r="I276" s="9" t="str">
        <f t="shared" si="66"/>
        <v>000</v>
      </c>
      <c r="J276" s="9" t="str">
        <f t="shared" si="67"/>
        <v/>
      </c>
      <c r="K276" s="12" t="s">
        <v>641</v>
      </c>
      <c r="L276" s="10" t="str">
        <f t="shared" si="63"/>
        <v>17.5.4.000</v>
      </c>
      <c r="M276" s="11" t="s">
        <v>640</v>
      </c>
    </row>
    <row r="277" spans="1:13" ht="15.6">
      <c r="A277" s="5" t="str">
        <f t="shared" si="60"/>
        <v>17.5.6.000</v>
      </c>
      <c r="B277" s="6" t="s">
        <v>642</v>
      </c>
      <c r="C277" s="8" t="str">
        <f t="shared" si="59"/>
        <v>17</v>
      </c>
      <c r="D277" s="9" t="s">
        <v>548</v>
      </c>
      <c r="E277" s="8" t="str">
        <f t="shared" si="64"/>
        <v>5</v>
      </c>
      <c r="F277" s="9" t="str">
        <f t="shared" si="61"/>
        <v>DE GOBIERNOS E INSTITUCIONES PROVINCIALES Y MUNICIPALES</v>
      </c>
      <c r="G277" s="8" t="str">
        <f t="shared" si="65"/>
        <v>6</v>
      </c>
      <c r="H277" s="9" t="str">
        <f t="shared" si="68"/>
        <v>De gobiernos municipales</v>
      </c>
      <c r="I277" s="9" t="str">
        <f t="shared" si="66"/>
        <v>000</v>
      </c>
      <c r="J277" s="9" t="str">
        <f t="shared" si="67"/>
        <v/>
      </c>
      <c r="K277" s="12" t="s">
        <v>643</v>
      </c>
      <c r="L277" s="10" t="str">
        <f t="shared" si="63"/>
        <v>17.5.6.000</v>
      </c>
      <c r="M277" s="11" t="s">
        <v>642</v>
      </c>
    </row>
    <row r="278" spans="1:13" ht="15.6">
      <c r="A278" s="5" t="str">
        <f t="shared" si="60"/>
        <v>17.5.7.000</v>
      </c>
      <c r="B278" s="6" t="s">
        <v>644</v>
      </c>
      <c r="C278" s="8" t="str">
        <f t="shared" si="59"/>
        <v>17</v>
      </c>
      <c r="D278" s="9" t="s">
        <v>548</v>
      </c>
      <c r="E278" s="8" t="str">
        <f t="shared" si="64"/>
        <v>5</v>
      </c>
      <c r="F278" s="9" t="str">
        <f t="shared" si="61"/>
        <v>DE GOBIERNOS E INSTITUCIONES PROVINCIALES Y MUNICIPALES</v>
      </c>
      <c r="G278" s="8" t="str">
        <f t="shared" si="65"/>
        <v>7</v>
      </c>
      <c r="H278" s="9" t="str">
        <f t="shared" si="68"/>
        <v>De instituciones públicas financieras municipales</v>
      </c>
      <c r="I278" s="9" t="str">
        <f t="shared" si="66"/>
        <v>000</v>
      </c>
      <c r="J278" s="9" t="str">
        <f t="shared" si="67"/>
        <v/>
      </c>
      <c r="K278" s="12" t="s">
        <v>645</v>
      </c>
      <c r="L278" s="10" t="str">
        <f t="shared" si="63"/>
        <v>17.5.7.000</v>
      </c>
      <c r="M278" s="11" t="s">
        <v>644</v>
      </c>
    </row>
    <row r="279" spans="1:13" ht="15.6">
      <c r="A279" s="5" t="str">
        <f t="shared" si="60"/>
        <v>17.5.8.000</v>
      </c>
      <c r="B279" s="6" t="s">
        <v>646</v>
      </c>
      <c r="C279" s="8" t="str">
        <f t="shared" si="59"/>
        <v>17</v>
      </c>
      <c r="D279" s="9" t="s">
        <v>548</v>
      </c>
      <c r="E279" s="8" t="str">
        <f t="shared" si="64"/>
        <v>5</v>
      </c>
      <c r="F279" s="9" t="str">
        <f t="shared" si="61"/>
        <v>DE GOBIERNOS E INSTITUCIONES PROVINCIALES Y MUNICIPALES</v>
      </c>
      <c r="G279" s="8" t="str">
        <f t="shared" si="65"/>
        <v>8</v>
      </c>
      <c r="H279" s="9" t="str">
        <f t="shared" si="68"/>
        <v>De empresas públicas no financieras municipales</v>
      </c>
      <c r="I279" s="9" t="str">
        <f t="shared" si="66"/>
        <v>000</v>
      </c>
      <c r="J279" s="9" t="str">
        <f t="shared" si="67"/>
        <v/>
      </c>
      <c r="K279" s="12" t="s">
        <v>647</v>
      </c>
      <c r="L279" s="10" t="str">
        <f t="shared" si="63"/>
        <v>17.5.8.000</v>
      </c>
      <c r="M279" s="11" t="s">
        <v>646</v>
      </c>
    </row>
    <row r="280" spans="1:13" ht="15.6">
      <c r="A280" s="5" t="str">
        <f t="shared" si="60"/>
        <v>17.5.9.000</v>
      </c>
      <c r="B280" s="6" t="s">
        <v>648</v>
      </c>
      <c r="C280" s="8" t="str">
        <f t="shared" si="59"/>
        <v>17</v>
      </c>
      <c r="D280" s="9" t="s">
        <v>548</v>
      </c>
      <c r="E280" s="8" t="str">
        <f t="shared" si="64"/>
        <v>5</v>
      </c>
      <c r="F280" s="9" t="str">
        <f t="shared" si="61"/>
        <v>DE GOBIERNOS E INSTITUCIONES PROVINCIALES Y MUNICIPALES</v>
      </c>
      <c r="G280" s="8" t="str">
        <f t="shared" si="65"/>
        <v>9</v>
      </c>
      <c r="H280" s="9" t="str">
        <f t="shared" si="68"/>
        <v>De otras instituciones públicas municipales</v>
      </c>
      <c r="I280" s="9" t="str">
        <f t="shared" si="66"/>
        <v>000</v>
      </c>
      <c r="J280" s="9" t="str">
        <f t="shared" si="67"/>
        <v/>
      </c>
      <c r="K280" s="12" t="s">
        <v>649</v>
      </c>
      <c r="L280" s="10" t="str">
        <f t="shared" si="63"/>
        <v>17.5.9.000</v>
      </c>
      <c r="M280" s="11" t="s">
        <v>648</v>
      </c>
    </row>
    <row r="281" spans="1:13" ht="15.6">
      <c r="A281" s="5" t="str">
        <f t="shared" si="60"/>
        <v>17.6.0.000</v>
      </c>
      <c r="B281" s="6" t="s">
        <v>650</v>
      </c>
      <c r="C281" s="8" t="str">
        <f t="shared" si="59"/>
        <v>17</v>
      </c>
      <c r="D281" s="9" t="s">
        <v>548</v>
      </c>
      <c r="E281" s="8" t="str">
        <f t="shared" si="64"/>
        <v>6</v>
      </c>
      <c r="F281" s="9" t="str">
        <f t="shared" si="61"/>
        <v>DEL SECTOR EXTERNO</v>
      </c>
      <c r="G281" s="8" t="str">
        <f t="shared" si="65"/>
        <v>0</v>
      </c>
      <c r="H281" s="9" t="str">
        <f t="shared" si="68"/>
        <v/>
      </c>
      <c r="I281" s="9" t="str">
        <f t="shared" si="66"/>
        <v>000</v>
      </c>
      <c r="J281" s="9"/>
      <c r="K281" s="13" t="s">
        <v>651</v>
      </c>
      <c r="L281" s="10" t="str">
        <f t="shared" si="63"/>
        <v>17.6.0.000</v>
      </c>
      <c r="M281" s="11" t="s">
        <v>650</v>
      </c>
    </row>
    <row r="282" spans="1:13" ht="15.6">
      <c r="A282" s="5" t="str">
        <f t="shared" si="60"/>
        <v>17.6.1.000</v>
      </c>
      <c r="B282" s="6" t="s">
        <v>652</v>
      </c>
      <c r="C282" s="8" t="str">
        <f t="shared" si="59"/>
        <v>17</v>
      </c>
      <c r="D282" s="9" t="s">
        <v>548</v>
      </c>
      <c r="E282" s="8" t="str">
        <f t="shared" si="64"/>
        <v>6</v>
      </c>
      <c r="F282" s="9" t="str">
        <f t="shared" si="61"/>
        <v>DEL SECTOR EXTERNO</v>
      </c>
      <c r="G282" s="8" t="str">
        <f t="shared" si="65"/>
        <v>1</v>
      </c>
      <c r="H282" s="9" t="str">
        <f t="shared" si="68"/>
        <v>De gobiernos extranjeros</v>
      </c>
      <c r="I282" s="9" t="str">
        <f t="shared" si="66"/>
        <v>000</v>
      </c>
      <c r="J282" s="9" t="str">
        <f t="shared" ref="J282:J284" si="69">IF(I282="000","",MID($K282,12,60))</f>
        <v/>
      </c>
      <c r="K282" s="12" t="s">
        <v>653</v>
      </c>
      <c r="L282" s="10" t="str">
        <f t="shared" si="63"/>
        <v>17.6.1.000</v>
      </c>
      <c r="M282" s="11" t="s">
        <v>652</v>
      </c>
    </row>
    <row r="283" spans="1:13" ht="15.6">
      <c r="A283" s="5" t="str">
        <f t="shared" si="60"/>
        <v>17.6.2.000</v>
      </c>
      <c r="B283" s="6" t="s">
        <v>654</v>
      </c>
      <c r="C283" s="8" t="str">
        <f t="shared" si="59"/>
        <v>17</v>
      </c>
      <c r="D283" s="9" t="s">
        <v>548</v>
      </c>
      <c r="E283" s="8" t="str">
        <f t="shared" si="64"/>
        <v>6</v>
      </c>
      <c r="F283" s="9" t="str">
        <f t="shared" si="61"/>
        <v>DEL SECTOR EXTERNO</v>
      </c>
      <c r="G283" s="8" t="str">
        <f t="shared" si="65"/>
        <v>2</v>
      </c>
      <c r="H283" s="9" t="str">
        <f t="shared" si="68"/>
        <v>De organismos internacionales</v>
      </c>
      <c r="I283" s="9" t="str">
        <f t="shared" si="66"/>
        <v>000</v>
      </c>
      <c r="J283" s="9" t="str">
        <f t="shared" si="69"/>
        <v/>
      </c>
      <c r="K283" s="12" t="s">
        <v>655</v>
      </c>
      <c r="L283" s="10" t="str">
        <f t="shared" si="63"/>
        <v>17.6.2.000</v>
      </c>
      <c r="M283" s="11" t="s">
        <v>654</v>
      </c>
    </row>
    <row r="284" spans="1:13" ht="15.6">
      <c r="A284" s="5" t="str">
        <f t="shared" si="60"/>
        <v>17.6.3.000</v>
      </c>
      <c r="B284" s="6" t="s">
        <v>656</v>
      </c>
      <c r="C284" s="8" t="str">
        <f t="shared" si="59"/>
        <v>17</v>
      </c>
      <c r="D284" s="9" t="s">
        <v>548</v>
      </c>
      <c r="E284" s="8" t="str">
        <f t="shared" si="64"/>
        <v>6</v>
      </c>
      <c r="F284" s="9" t="str">
        <f t="shared" si="61"/>
        <v>DEL SECTOR EXTERNO</v>
      </c>
      <c r="G284" s="8" t="str">
        <f t="shared" si="65"/>
        <v>3</v>
      </c>
      <c r="H284" s="9" t="str">
        <f t="shared" si="68"/>
        <v>Del sector privado extranjero</v>
      </c>
      <c r="I284" s="9" t="str">
        <f t="shared" si="66"/>
        <v>000</v>
      </c>
      <c r="J284" s="9" t="str">
        <f t="shared" si="69"/>
        <v/>
      </c>
      <c r="K284" s="12" t="s">
        <v>657</v>
      </c>
      <c r="L284" s="10" t="str">
        <f t="shared" si="63"/>
        <v>17.6.3.000</v>
      </c>
      <c r="M284" s="11" t="s">
        <v>656</v>
      </c>
    </row>
    <row r="285" spans="1:13" customFormat="1" ht="15.6">
      <c r="A285" s="5" t="str">
        <f t="shared" si="60"/>
        <v>21.0.0.000</v>
      </c>
      <c r="B285" s="6" t="s">
        <v>658</v>
      </c>
      <c r="C285" s="7" t="str">
        <f t="shared" si="59"/>
        <v>21</v>
      </c>
      <c r="D285" s="7" t="s">
        <v>658</v>
      </c>
      <c r="E285" s="8" t="str">
        <f t="shared" si="64"/>
        <v>0</v>
      </c>
      <c r="F285" s="9" t="str">
        <f t="shared" si="61"/>
        <v/>
      </c>
      <c r="G285" s="8" t="str">
        <f t="shared" si="65"/>
        <v>0</v>
      </c>
      <c r="H285" s="9" t="str">
        <f t="shared" si="68"/>
        <v/>
      </c>
      <c r="I285" s="9" t="str">
        <f t="shared" si="66"/>
        <v>000</v>
      </c>
      <c r="J285" s="28"/>
      <c r="K285" s="10" t="s">
        <v>659</v>
      </c>
      <c r="L285" s="10" t="str">
        <f t="shared" si="63"/>
        <v>21.0.0.000</v>
      </c>
      <c r="M285" s="11" t="s">
        <v>658</v>
      </c>
    </row>
    <row r="286" spans="1:13" ht="15.6">
      <c r="A286" s="5" t="str">
        <f t="shared" si="60"/>
        <v>21.1.0.000</v>
      </c>
      <c r="B286" s="6" t="s">
        <v>660</v>
      </c>
      <c r="C286" s="8" t="str">
        <f t="shared" si="59"/>
        <v>21</v>
      </c>
      <c r="D286" s="9" t="s">
        <v>658</v>
      </c>
      <c r="E286" s="8" t="str">
        <f t="shared" si="64"/>
        <v>1</v>
      </c>
      <c r="F286" s="9" t="str">
        <f t="shared" si="61"/>
        <v>VENTA DE ACTIVOS</v>
      </c>
      <c r="G286" s="8" t="str">
        <f t="shared" si="65"/>
        <v>0</v>
      </c>
      <c r="H286" s="9" t="str">
        <f t="shared" si="68"/>
        <v/>
      </c>
      <c r="I286" s="9" t="str">
        <f t="shared" si="66"/>
        <v>000</v>
      </c>
      <c r="J286" s="9"/>
      <c r="K286" s="13" t="s">
        <v>661</v>
      </c>
      <c r="L286" s="10" t="str">
        <f t="shared" si="63"/>
        <v>21.1.0.000</v>
      </c>
      <c r="M286" s="11" t="s">
        <v>660</v>
      </c>
    </row>
    <row r="287" spans="1:13" ht="15.6">
      <c r="A287" s="5" t="str">
        <f t="shared" si="60"/>
        <v>21.1.1.000</v>
      </c>
      <c r="B287" s="6" t="s">
        <v>662</v>
      </c>
      <c r="C287" s="8" t="str">
        <f t="shared" si="59"/>
        <v>21</v>
      </c>
      <c r="D287" s="9" t="s">
        <v>658</v>
      </c>
      <c r="E287" s="8" t="str">
        <f t="shared" si="64"/>
        <v>1</v>
      </c>
      <c r="F287" s="9" t="str">
        <f t="shared" si="61"/>
        <v>VENTA DE ACTIVOS</v>
      </c>
      <c r="G287" s="8" t="str">
        <f t="shared" si="65"/>
        <v>1</v>
      </c>
      <c r="H287" s="9" t="str">
        <f t="shared" si="68"/>
        <v>Venta de tierras y terrenos</v>
      </c>
      <c r="I287" s="9" t="str">
        <f t="shared" si="66"/>
        <v>000</v>
      </c>
      <c r="J287" s="9" t="str">
        <f t="shared" ref="J287:J294" si="70">IF(I287="000","",MID($K287,12,60))</f>
        <v/>
      </c>
      <c r="K287" s="12" t="s">
        <v>663</v>
      </c>
      <c r="L287" s="10" t="str">
        <f t="shared" si="63"/>
        <v>21.1.1.000</v>
      </c>
      <c r="M287" s="11" t="s">
        <v>662</v>
      </c>
    </row>
    <row r="288" spans="1:13" ht="15.6">
      <c r="A288" s="5" t="str">
        <f t="shared" si="60"/>
        <v>21.1.2.000</v>
      </c>
      <c r="B288" s="6" t="s">
        <v>664</v>
      </c>
      <c r="C288" s="8" t="str">
        <f t="shared" si="59"/>
        <v>21</v>
      </c>
      <c r="D288" s="9" t="s">
        <v>658</v>
      </c>
      <c r="E288" s="8" t="str">
        <f t="shared" si="64"/>
        <v>1</v>
      </c>
      <c r="F288" s="9" t="str">
        <f t="shared" si="61"/>
        <v>VENTA DE ACTIVOS</v>
      </c>
      <c r="G288" s="8" t="str">
        <f t="shared" si="65"/>
        <v>2</v>
      </c>
      <c r="H288" s="9" t="str">
        <f t="shared" si="68"/>
        <v>Venta de edificios e instalaciones</v>
      </c>
      <c r="I288" s="9" t="str">
        <f t="shared" si="66"/>
        <v>000</v>
      </c>
      <c r="J288" s="9" t="str">
        <f t="shared" si="70"/>
        <v/>
      </c>
      <c r="K288" s="12" t="s">
        <v>665</v>
      </c>
      <c r="L288" s="10" t="str">
        <f t="shared" si="63"/>
        <v>21.1.2.000</v>
      </c>
      <c r="M288" s="11" t="s">
        <v>664</v>
      </c>
    </row>
    <row r="289" spans="1:13" ht="15.6">
      <c r="A289" s="5" t="str">
        <f t="shared" si="60"/>
        <v>21.1.3.000</v>
      </c>
      <c r="B289" s="6" t="s">
        <v>666</v>
      </c>
      <c r="C289" s="8" t="str">
        <f t="shared" si="59"/>
        <v>21</v>
      </c>
      <c r="D289" s="9" t="s">
        <v>658</v>
      </c>
      <c r="E289" s="8" t="str">
        <f t="shared" si="64"/>
        <v>1</v>
      </c>
      <c r="F289" s="9" t="str">
        <f t="shared" si="61"/>
        <v>VENTA DE ACTIVOS</v>
      </c>
      <c r="G289" s="8" t="str">
        <f t="shared" si="65"/>
        <v>3</v>
      </c>
      <c r="H289" s="9" t="str">
        <f t="shared" si="68"/>
        <v>Venta de maquinarias y equipos</v>
      </c>
      <c r="I289" s="9" t="str">
        <f t="shared" si="66"/>
        <v>000</v>
      </c>
      <c r="J289" s="9" t="str">
        <f t="shared" si="70"/>
        <v/>
      </c>
      <c r="K289" s="12" t="s">
        <v>667</v>
      </c>
      <c r="L289" s="10" t="str">
        <f t="shared" si="63"/>
        <v>21.1.3.000</v>
      </c>
      <c r="M289" s="11" t="s">
        <v>666</v>
      </c>
    </row>
    <row r="290" spans="1:13" s="19" customFormat="1" ht="15.6">
      <c r="A290" s="14" t="str">
        <f t="shared" si="60"/>
        <v>21.1.4.000</v>
      </c>
      <c r="B290" s="15" t="s">
        <v>668</v>
      </c>
      <c r="C290" s="16" t="str">
        <f t="shared" si="59"/>
        <v>21</v>
      </c>
      <c r="D290" s="17" t="s">
        <v>658</v>
      </c>
      <c r="E290" s="16" t="str">
        <f t="shared" si="64"/>
        <v>1</v>
      </c>
      <c r="F290" s="17" t="str">
        <f t="shared" si="61"/>
        <v>VENTA DE ACTIVOS</v>
      </c>
      <c r="G290" s="16">
        <v>4</v>
      </c>
      <c r="H290" s="17" t="str">
        <f t="shared" si="68"/>
        <v>Venta de activos intangibles</v>
      </c>
      <c r="I290" s="17" t="str">
        <f t="shared" si="66"/>
        <v>000</v>
      </c>
      <c r="J290" s="17" t="str">
        <f t="shared" si="70"/>
        <v/>
      </c>
      <c r="K290" s="18" t="s">
        <v>669</v>
      </c>
      <c r="L290" s="14" t="str">
        <f t="shared" si="63"/>
        <v>21.1.4.000</v>
      </c>
      <c r="M290" s="15" t="s">
        <v>668</v>
      </c>
    </row>
    <row r="291" spans="1:13" ht="15.6">
      <c r="A291" s="5" t="str">
        <f t="shared" si="60"/>
        <v>21.1.5.000</v>
      </c>
      <c r="B291" s="6" t="s">
        <v>670</v>
      </c>
      <c r="C291" s="8" t="str">
        <f t="shared" si="59"/>
        <v>21</v>
      </c>
      <c r="D291" s="9" t="s">
        <v>658</v>
      </c>
      <c r="E291" s="8" t="str">
        <f t="shared" si="64"/>
        <v>1</v>
      </c>
      <c r="F291" s="17" t="str">
        <f t="shared" si="61"/>
        <v>VENTA DE ACTIVOS</v>
      </c>
      <c r="G291" s="16">
        <v>5</v>
      </c>
      <c r="H291" s="17" t="str">
        <f t="shared" si="68"/>
        <v>Venta de equipos de seguridad</v>
      </c>
      <c r="I291" s="17" t="str">
        <f t="shared" si="66"/>
        <v>000</v>
      </c>
      <c r="J291" s="17" t="str">
        <f t="shared" si="70"/>
        <v/>
      </c>
      <c r="K291" s="12" t="s">
        <v>671</v>
      </c>
      <c r="L291" s="10" t="str">
        <f t="shared" si="63"/>
        <v>21.1.5.000</v>
      </c>
      <c r="M291" s="11" t="s">
        <v>670</v>
      </c>
    </row>
    <row r="292" spans="1:13" ht="15.6">
      <c r="A292" s="5" t="str">
        <f t="shared" si="60"/>
        <v>21.1.6.000</v>
      </c>
      <c r="B292" s="6" t="s">
        <v>672</v>
      </c>
      <c r="C292" s="8" t="str">
        <f t="shared" si="59"/>
        <v>21</v>
      </c>
      <c r="D292" s="9" t="s">
        <v>658</v>
      </c>
      <c r="E292" s="8" t="str">
        <f t="shared" si="64"/>
        <v>1</v>
      </c>
      <c r="F292" s="17" t="str">
        <f t="shared" si="61"/>
        <v>VENTA DE ACTIVOS</v>
      </c>
      <c r="G292" s="16" t="str">
        <f t="shared" si="65"/>
        <v>6</v>
      </c>
      <c r="H292" s="17" t="str">
        <f t="shared" si="68"/>
        <v>Venta de libros, revistas y otros coleccionables</v>
      </c>
      <c r="I292" s="17" t="str">
        <f t="shared" si="66"/>
        <v>000</v>
      </c>
      <c r="J292" s="17" t="str">
        <f t="shared" si="70"/>
        <v/>
      </c>
      <c r="K292" s="12" t="s">
        <v>673</v>
      </c>
      <c r="L292" s="10" t="str">
        <f t="shared" si="63"/>
        <v>21.1.6.000</v>
      </c>
      <c r="M292" s="11" t="s">
        <v>672</v>
      </c>
    </row>
    <row r="293" spans="1:13" s="19" customFormat="1" ht="15.6">
      <c r="A293" s="14" t="str">
        <f t="shared" si="60"/>
        <v>21.1.7.000</v>
      </c>
      <c r="B293" s="15" t="s">
        <v>674</v>
      </c>
      <c r="C293" s="16" t="str">
        <f t="shared" si="59"/>
        <v>21</v>
      </c>
      <c r="D293" s="17" t="s">
        <v>658</v>
      </c>
      <c r="E293" s="16" t="str">
        <f t="shared" si="64"/>
        <v>1</v>
      </c>
      <c r="F293" s="17" t="str">
        <f t="shared" si="61"/>
        <v>VENTA DE ACTIVOS</v>
      </c>
      <c r="G293" s="16" t="str">
        <f t="shared" si="65"/>
        <v>7</v>
      </c>
      <c r="H293" s="17" t="str">
        <f t="shared" si="68"/>
        <v>Venta de semovientes</v>
      </c>
      <c r="I293" s="17" t="str">
        <f t="shared" si="66"/>
        <v>000</v>
      </c>
      <c r="J293" s="17" t="str">
        <f t="shared" si="70"/>
        <v/>
      </c>
      <c r="K293" s="18" t="s">
        <v>675</v>
      </c>
      <c r="L293" s="14" t="str">
        <f t="shared" si="63"/>
        <v>21.1.7.000</v>
      </c>
      <c r="M293" s="15" t="s">
        <v>674</v>
      </c>
    </row>
    <row r="294" spans="1:13" ht="15.6">
      <c r="A294" s="5" t="str">
        <f t="shared" si="60"/>
        <v>21.1.8.000</v>
      </c>
      <c r="B294" s="6" t="s">
        <v>676</v>
      </c>
      <c r="C294" s="8" t="str">
        <f t="shared" si="59"/>
        <v>21</v>
      </c>
      <c r="D294" s="9" t="s">
        <v>658</v>
      </c>
      <c r="E294" s="8" t="str">
        <f t="shared" si="64"/>
        <v>1</v>
      </c>
      <c r="F294" s="9" t="str">
        <f t="shared" si="61"/>
        <v>VENTA DE ACTIVOS</v>
      </c>
      <c r="G294" s="8">
        <v>8</v>
      </c>
      <c r="H294" s="9" t="str">
        <f t="shared" si="68"/>
        <v xml:space="preserve">Venta de otros bienes </v>
      </c>
      <c r="I294" s="9" t="str">
        <f t="shared" si="66"/>
        <v>000</v>
      </c>
      <c r="J294" s="9" t="str">
        <f t="shared" si="70"/>
        <v/>
      </c>
      <c r="K294" s="12" t="s">
        <v>677</v>
      </c>
      <c r="L294" s="10" t="str">
        <f t="shared" si="63"/>
        <v>21.1.8.000</v>
      </c>
      <c r="M294" s="11" t="s">
        <v>676</v>
      </c>
    </row>
    <row r="295" spans="1:13" ht="15.6">
      <c r="A295" s="5" t="str">
        <f t="shared" si="60"/>
        <v>21.3.0.000</v>
      </c>
      <c r="B295" s="6" t="s">
        <v>678</v>
      </c>
      <c r="C295" s="8" t="str">
        <f t="shared" si="59"/>
        <v>21</v>
      </c>
      <c r="D295" s="9" t="s">
        <v>658</v>
      </c>
      <c r="E295" s="8" t="str">
        <f t="shared" si="64"/>
        <v>3</v>
      </c>
      <c r="F295" s="9" t="str">
        <f t="shared" si="61"/>
        <v>INCREMENTO DE LA DEPRECIACION Y AMORTIZACION ACUMULADA</v>
      </c>
      <c r="G295" s="8" t="str">
        <f t="shared" si="65"/>
        <v>0</v>
      </c>
      <c r="H295" s="9" t="str">
        <f t="shared" si="68"/>
        <v/>
      </c>
      <c r="I295" s="9" t="str">
        <f t="shared" si="66"/>
        <v>000</v>
      </c>
      <c r="J295" s="9"/>
      <c r="K295" s="13" t="s">
        <v>679</v>
      </c>
      <c r="L295" s="10" t="str">
        <f t="shared" si="63"/>
        <v>21.3.0.000</v>
      </c>
      <c r="M295" s="11" t="s">
        <v>678</v>
      </c>
    </row>
    <row r="296" spans="1:13" ht="15.6">
      <c r="A296" s="5" t="str">
        <f t="shared" si="60"/>
        <v>21.3.1.000</v>
      </c>
      <c r="B296" s="6" t="s">
        <v>680</v>
      </c>
      <c r="C296" s="8" t="str">
        <f t="shared" si="59"/>
        <v>21</v>
      </c>
      <c r="D296" s="9" t="s">
        <v>658</v>
      </c>
      <c r="E296" s="8" t="str">
        <f t="shared" si="64"/>
        <v>3</v>
      </c>
      <c r="F296" s="9" t="str">
        <f t="shared" si="61"/>
        <v>INCREMENTO DE LA DEPRECIACION Y AMORTIZACION ACUMULADA</v>
      </c>
      <c r="G296" s="8" t="str">
        <f t="shared" si="65"/>
        <v>1</v>
      </c>
      <c r="H296" s="9" t="str">
        <f t="shared" si="68"/>
        <v>Depreciación acumulada</v>
      </c>
      <c r="I296" s="9" t="str">
        <f t="shared" si="66"/>
        <v>000</v>
      </c>
      <c r="J296" s="9" t="str">
        <f t="shared" ref="J296:J297" si="71">IF(I296="000","",MID($K296,12,60))</f>
        <v/>
      </c>
      <c r="K296" s="12" t="s">
        <v>681</v>
      </c>
      <c r="L296" s="10" t="str">
        <f t="shared" si="63"/>
        <v>21.3.1.000</v>
      </c>
      <c r="M296" s="11" t="s">
        <v>680</v>
      </c>
    </row>
    <row r="297" spans="1:13" ht="15.6">
      <c r="A297" s="5" t="str">
        <f t="shared" si="60"/>
        <v>21.3.2.000</v>
      </c>
      <c r="B297" s="6" t="s">
        <v>682</v>
      </c>
      <c r="C297" s="8" t="str">
        <f t="shared" si="59"/>
        <v>21</v>
      </c>
      <c r="D297" s="9" t="s">
        <v>658</v>
      </c>
      <c r="E297" s="8" t="str">
        <f t="shared" si="64"/>
        <v>3</v>
      </c>
      <c r="F297" s="9" t="str">
        <f t="shared" si="61"/>
        <v>INCREMENTO DE LA DEPRECIACION Y AMORTIZACION ACUMULADA</v>
      </c>
      <c r="G297" s="8" t="str">
        <f t="shared" si="65"/>
        <v>2</v>
      </c>
      <c r="H297" s="9" t="str">
        <f t="shared" si="68"/>
        <v>Amortización acumulada</v>
      </c>
      <c r="I297" s="9" t="str">
        <f t="shared" si="66"/>
        <v>000</v>
      </c>
      <c r="J297" s="9" t="str">
        <f t="shared" si="71"/>
        <v/>
      </c>
      <c r="K297" s="12" t="s">
        <v>683</v>
      </c>
      <c r="L297" s="10" t="str">
        <f t="shared" si="63"/>
        <v>21.3.2.000</v>
      </c>
      <c r="M297" s="11" t="s">
        <v>682</v>
      </c>
    </row>
    <row r="298" spans="1:13" customFormat="1" ht="15.6">
      <c r="A298" s="5" t="str">
        <f t="shared" si="60"/>
        <v>22.0.0.000</v>
      </c>
      <c r="B298" s="6" t="s">
        <v>684</v>
      </c>
      <c r="C298" s="7" t="str">
        <f t="shared" si="59"/>
        <v>22</v>
      </c>
      <c r="D298" s="6" t="s">
        <v>684</v>
      </c>
      <c r="E298" s="8" t="str">
        <f t="shared" si="64"/>
        <v>0</v>
      </c>
      <c r="F298" s="9" t="str">
        <f t="shared" si="61"/>
        <v/>
      </c>
      <c r="G298" s="8" t="str">
        <f t="shared" si="65"/>
        <v>0</v>
      </c>
      <c r="H298" s="9" t="str">
        <f t="shared" si="68"/>
        <v/>
      </c>
      <c r="I298" s="9" t="str">
        <f t="shared" si="66"/>
        <v>000</v>
      </c>
      <c r="J298" s="28"/>
      <c r="K298" s="10" t="s">
        <v>685</v>
      </c>
      <c r="L298" s="10" t="str">
        <f t="shared" si="63"/>
        <v>22.0.0.000</v>
      </c>
      <c r="M298" s="11" t="s">
        <v>684</v>
      </c>
    </row>
    <row r="299" spans="1:13" ht="15.6">
      <c r="A299" s="5" t="str">
        <f t="shared" si="60"/>
        <v>22.1.0.000</v>
      </c>
      <c r="B299" s="6" t="s">
        <v>550</v>
      </c>
      <c r="C299" s="8" t="str">
        <f t="shared" si="59"/>
        <v>22</v>
      </c>
      <c r="D299" s="6" t="s">
        <v>684</v>
      </c>
      <c r="E299" s="8" t="str">
        <f t="shared" si="64"/>
        <v>1</v>
      </c>
      <c r="F299" s="9" t="str">
        <f t="shared" si="61"/>
        <v>DEL SECTOR PRIVADO</v>
      </c>
      <c r="G299" s="8" t="str">
        <f t="shared" si="65"/>
        <v>0</v>
      </c>
      <c r="H299" s="9" t="str">
        <f t="shared" si="68"/>
        <v/>
      </c>
      <c r="I299" s="9" t="str">
        <f t="shared" si="66"/>
        <v>000</v>
      </c>
      <c r="J299" s="9"/>
      <c r="K299" s="13" t="s">
        <v>686</v>
      </c>
      <c r="L299" s="10" t="str">
        <f t="shared" si="63"/>
        <v>22.1.0.000</v>
      </c>
      <c r="M299" s="11" t="s">
        <v>550</v>
      </c>
    </row>
    <row r="300" spans="1:13" ht="15.6">
      <c r="A300" s="5" t="str">
        <f t="shared" si="60"/>
        <v>22.1.1.000</v>
      </c>
      <c r="B300" s="6" t="s">
        <v>687</v>
      </c>
      <c r="C300" s="8" t="str">
        <f t="shared" si="59"/>
        <v>22</v>
      </c>
      <c r="D300" s="6" t="s">
        <v>684</v>
      </c>
      <c r="E300" s="8" t="str">
        <f t="shared" si="64"/>
        <v>1</v>
      </c>
      <c r="F300" s="9" t="str">
        <f t="shared" si="61"/>
        <v>DEL SECTOR PRIVADO</v>
      </c>
      <c r="G300" s="8" t="str">
        <f t="shared" si="65"/>
        <v>1</v>
      </c>
      <c r="H300" s="9" t="str">
        <f t="shared" si="68"/>
        <v>De unidades familiares</v>
      </c>
      <c r="I300" s="9" t="str">
        <f t="shared" si="66"/>
        <v>000</v>
      </c>
      <c r="J300" s="9" t="str">
        <f t="shared" ref="J300:J302" si="72">IF(I300="000","",MID($K300,12,60))</f>
        <v/>
      </c>
      <c r="K300" s="12" t="s">
        <v>688</v>
      </c>
      <c r="L300" s="10" t="str">
        <f t="shared" si="63"/>
        <v>22.1.1.000</v>
      </c>
      <c r="M300" s="11" t="s">
        <v>687</v>
      </c>
    </row>
    <row r="301" spans="1:13" ht="15.6">
      <c r="A301" s="5" t="str">
        <f t="shared" si="60"/>
        <v>22.1.2.000</v>
      </c>
      <c r="B301" s="6" t="s">
        <v>689</v>
      </c>
      <c r="C301" s="8" t="str">
        <f t="shared" si="59"/>
        <v>22</v>
      </c>
      <c r="D301" s="6" t="s">
        <v>684</v>
      </c>
      <c r="E301" s="8" t="str">
        <f t="shared" si="64"/>
        <v>1</v>
      </c>
      <c r="F301" s="9" t="str">
        <f t="shared" si="61"/>
        <v>DEL SECTOR PRIVADO</v>
      </c>
      <c r="G301" s="8" t="str">
        <f t="shared" si="65"/>
        <v>2</v>
      </c>
      <c r="H301" s="9" t="str">
        <f t="shared" si="68"/>
        <v>De instituciones privadas sin fines de lucro</v>
      </c>
      <c r="I301" s="9" t="str">
        <f t="shared" si="66"/>
        <v>000</v>
      </c>
      <c r="J301" s="9" t="str">
        <f t="shared" si="72"/>
        <v/>
      </c>
      <c r="K301" s="12" t="s">
        <v>690</v>
      </c>
      <c r="L301" s="10" t="str">
        <f t="shared" si="63"/>
        <v>22.1.2.000</v>
      </c>
      <c r="M301" s="11" t="s">
        <v>689</v>
      </c>
    </row>
    <row r="302" spans="1:13" ht="15.6">
      <c r="A302" s="5" t="str">
        <f t="shared" si="60"/>
        <v>22.1.3.000</v>
      </c>
      <c r="B302" s="6" t="s">
        <v>691</v>
      </c>
      <c r="C302" s="8" t="str">
        <f t="shared" si="59"/>
        <v>22</v>
      </c>
      <c r="D302" s="6" t="s">
        <v>684</v>
      </c>
      <c r="E302" s="8" t="str">
        <f t="shared" si="64"/>
        <v>1</v>
      </c>
      <c r="F302" s="9" t="str">
        <f t="shared" si="61"/>
        <v>DEL SECTOR PRIVADO</v>
      </c>
      <c r="G302" s="8" t="str">
        <f t="shared" si="65"/>
        <v>3</v>
      </c>
      <c r="H302" s="9" t="str">
        <f t="shared" si="68"/>
        <v>De empresas privadas</v>
      </c>
      <c r="I302" s="9" t="str">
        <f t="shared" si="66"/>
        <v>000</v>
      </c>
      <c r="J302" s="9" t="str">
        <f t="shared" si="72"/>
        <v/>
      </c>
      <c r="K302" s="12" t="s">
        <v>692</v>
      </c>
      <c r="L302" s="10" t="str">
        <f t="shared" si="63"/>
        <v>22.1.3.000</v>
      </c>
      <c r="M302" s="11" t="s">
        <v>691</v>
      </c>
    </row>
    <row r="303" spans="1:13" ht="15.6">
      <c r="A303" s="5" t="str">
        <f t="shared" si="60"/>
        <v>22.2.0.000</v>
      </c>
      <c r="B303" s="6" t="s">
        <v>558</v>
      </c>
      <c r="C303" s="8" t="str">
        <f t="shared" si="59"/>
        <v>22</v>
      </c>
      <c r="D303" s="6" t="s">
        <v>684</v>
      </c>
      <c r="E303" s="8" t="str">
        <f t="shared" si="64"/>
        <v>2</v>
      </c>
      <c r="F303" s="9" t="str">
        <f t="shared" si="61"/>
        <v>DE LA ADMINISTRACION NACIONAL</v>
      </c>
      <c r="G303" s="8" t="str">
        <f t="shared" si="65"/>
        <v>0</v>
      </c>
      <c r="H303" s="9" t="str">
        <f t="shared" si="68"/>
        <v/>
      </c>
      <c r="I303" s="9" t="str">
        <f t="shared" si="66"/>
        <v>000</v>
      </c>
      <c r="J303" s="9"/>
      <c r="K303" s="13" t="s">
        <v>693</v>
      </c>
      <c r="L303" s="10" t="str">
        <f t="shared" si="63"/>
        <v>22.2.0.000</v>
      </c>
      <c r="M303" s="11" t="s">
        <v>558</v>
      </c>
    </row>
    <row r="304" spans="1:13" ht="15.6">
      <c r="A304" s="5" t="str">
        <f t="shared" si="60"/>
        <v>22.2.1.000</v>
      </c>
      <c r="B304" s="6" t="s">
        <v>694</v>
      </c>
      <c r="C304" s="8" t="str">
        <f t="shared" si="59"/>
        <v>22</v>
      </c>
      <c r="D304" s="6" t="s">
        <v>684</v>
      </c>
      <c r="E304" s="8" t="str">
        <f t="shared" si="64"/>
        <v>2</v>
      </c>
      <c r="F304" s="9" t="str">
        <f t="shared" si="61"/>
        <v>DE LA ADMINISTRACION NACIONAL</v>
      </c>
      <c r="G304" s="8" t="str">
        <f t="shared" si="65"/>
        <v>1</v>
      </c>
      <c r="H304" s="9" t="str">
        <f t="shared" si="68"/>
        <v>De la Administración Central Nacional</v>
      </c>
      <c r="I304" s="9" t="str">
        <f t="shared" si="66"/>
        <v>000</v>
      </c>
      <c r="J304" s="9" t="str">
        <f t="shared" ref="J304:J331" si="73">IF(I304="000","",MID($K304,12,60))</f>
        <v/>
      </c>
      <c r="K304" s="12" t="s">
        <v>695</v>
      </c>
      <c r="L304" s="10" t="str">
        <f t="shared" si="63"/>
        <v>22.2.1.000</v>
      </c>
      <c r="M304" s="11" t="s">
        <v>694</v>
      </c>
    </row>
    <row r="305" spans="1:13" ht="15.6">
      <c r="A305" s="5" t="str">
        <f t="shared" si="60"/>
        <v>22.2.1.001</v>
      </c>
      <c r="B305" s="6" t="s">
        <v>696</v>
      </c>
      <c r="C305" s="8" t="str">
        <f t="shared" si="59"/>
        <v>22</v>
      </c>
      <c r="D305" s="6" t="s">
        <v>684</v>
      </c>
      <c r="E305" s="8" t="str">
        <f t="shared" si="64"/>
        <v>2</v>
      </c>
      <c r="F305" s="9" t="str">
        <f t="shared" si="61"/>
        <v>DE LA ADMINISTRACION NACIONAL</v>
      </c>
      <c r="G305" s="8" t="str">
        <f t="shared" si="65"/>
        <v>1</v>
      </c>
      <c r="H305" s="9" t="str">
        <f t="shared" si="68"/>
        <v>De la Administración Central Nacional</v>
      </c>
      <c r="I305" s="9" t="str">
        <f t="shared" si="66"/>
        <v>001</v>
      </c>
      <c r="J305" s="9" t="str">
        <f t="shared" si="73"/>
        <v>Ministerio del Interior y Transporte</v>
      </c>
      <c r="K305" s="12" t="s">
        <v>697</v>
      </c>
      <c r="L305" s="10" t="str">
        <f t="shared" si="63"/>
        <v>22.2.1.001</v>
      </c>
      <c r="M305" s="11" t="s">
        <v>696</v>
      </c>
    </row>
    <row r="306" spans="1:13" ht="15.6">
      <c r="A306" s="5" t="str">
        <f t="shared" si="60"/>
        <v>22.2.1.002</v>
      </c>
      <c r="B306" s="6" t="s">
        <v>564</v>
      </c>
      <c r="C306" s="8" t="str">
        <f t="shared" si="59"/>
        <v>22</v>
      </c>
      <c r="D306" s="6" t="s">
        <v>684</v>
      </c>
      <c r="E306" s="8" t="str">
        <f t="shared" si="64"/>
        <v>2</v>
      </c>
      <c r="F306" s="9" t="str">
        <f t="shared" si="61"/>
        <v>DE LA ADMINISTRACION NACIONAL</v>
      </c>
      <c r="G306" s="8" t="str">
        <f t="shared" si="65"/>
        <v>1</v>
      </c>
      <c r="H306" s="9" t="str">
        <f t="shared" si="68"/>
        <v>De la Administración Central Nacional</v>
      </c>
      <c r="I306" s="9" t="str">
        <f t="shared" si="66"/>
        <v>002</v>
      </c>
      <c r="J306" s="9" t="str">
        <f t="shared" si="73"/>
        <v>Ministerio de Economía y Finanzas Públicas</v>
      </c>
      <c r="K306" s="12" t="s">
        <v>698</v>
      </c>
      <c r="L306" s="10" t="str">
        <f t="shared" si="63"/>
        <v>22.2.1.002</v>
      </c>
      <c r="M306" s="11" t="s">
        <v>564</v>
      </c>
    </row>
    <row r="307" spans="1:13" ht="15.6">
      <c r="A307" s="5" t="str">
        <f t="shared" si="60"/>
        <v>22.2.1.003</v>
      </c>
      <c r="B307" s="6" t="s">
        <v>566</v>
      </c>
      <c r="C307" s="8" t="str">
        <f t="shared" si="59"/>
        <v>22</v>
      </c>
      <c r="D307" s="6" t="s">
        <v>684</v>
      </c>
      <c r="E307" s="8" t="str">
        <f t="shared" si="64"/>
        <v>2</v>
      </c>
      <c r="F307" s="9" t="str">
        <f t="shared" si="61"/>
        <v>DE LA ADMINISTRACION NACIONAL</v>
      </c>
      <c r="G307" s="8" t="str">
        <f t="shared" si="65"/>
        <v>1</v>
      </c>
      <c r="H307" s="9" t="str">
        <f t="shared" si="68"/>
        <v>De la Administración Central Nacional</v>
      </c>
      <c r="I307" s="9" t="str">
        <f t="shared" si="66"/>
        <v>003</v>
      </c>
      <c r="J307" s="9" t="str">
        <f t="shared" si="73"/>
        <v>Ministerio de Desarrollo Social</v>
      </c>
      <c r="K307" s="12" t="s">
        <v>699</v>
      </c>
      <c r="L307" s="10" t="str">
        <f t="shared" si="63"/>
        <v>22.2.1.003</v>
      </c>
      <c r="M307" s="11" t="s">
        <v>566</v>
      </c>
    </row>
    <row r="308" spans="1:13" ht="15.6">
      <c r="A308" s="5" t="str">
        <f t="shared" si="60"/>
        <v>22.2.1.004</v>
      </c>
      <c r="B308" s="6" t="s">
        <v>568</v>
      </c>
      <c r="C308" s="8" t="str">
        <f t="shared" si="59"/>
        <v>22</v>
      </c>
      <c r="D308" s="6" t="s">
        <v>684</v>
      </c>
      <c r="E308" s="8" t="str">
        <f t="shared" si="64"/>
        <v>2</v>
      </c>
      <c r="F308" s="9" t="str">
        <f t="shared" si="61"/>
        <v>DE LA ADMINISTRACION NACIONAL</v>
      </c>
      <c r="G308" s="8" t="str">
        <f t="shared" si="65"/>
        <v>1</v>
      </c>
      <c r="H308" s="9" t="str">
        <f t="shared" si="68"/>
        <v>De la Administración Central Nacional</v>
      </c>
      <c r="I308" s="9" t="str">
        <f t="shared" si="66"/>
        <v>004</v>
      </c>
      <c r="J308" s="9" t="str">
        <f t="shared" si="73"/>
        <v>Ministerio de Salud</v>
      </c>
      <c r="K308" s="12" t="s">
        <v>700</v>
      </c>
      <c r="L308" s="10" t="str">
        <f t="shared" si="63"/>
        <v>22.2.1.004</v>
      </c>
      <c r="M308" s="11" t="s">
        <v>568</v>
      </c>
    </row>
    <row r="309" spans="1:13" ht="15.6">
      <c r="A309" s="5" t="str">
        <f t="shared" si="60"/>
        <v>22.2.1.005</v>
      </c>
      <c r="B309" s="6" t="s">
        <v>570</v>
      </c>
      <c r="C309" s="8" t="str">
        <f t="shared" si="59"/>
        <v>22</v>
      </c>
      <c r="D309" s="6" t="s">
        <v>684</v>
      </c>
      <c r="E309" s="8" t="str">
        <f t="shared" si="64"/>
        <v>2</v>
      </c>
      <c r="F309" s="9" t="str">
        <f t="shared" si="61"/>
        <v>DE LA ADMINISTRACION NACIONAL</v>
      </c>
      <c r="G309" s="8" t="str">
        <f t="shared" si="65"/>
        <v>1</v>
      </c>
      <c r="H309" s="9" t="str">
        <f t="shared" si="68"/>
        <v>De la Administración Central Nacional</v>
      </c>
      <c r="I309" s="9" t="str">
        <f t="shared" si="66"/>
        <v>005</v>
      </c>
      <c r="J309" s="9" t="str">
        <f t="shared" si="73"/>
        <v>Ministerio de Trabajo, Empleo y Seguridad Social</v>
      </c>
      <c r="K309" s="12" t="s">
        <v>701</v>
      </c>
      <c r="L309" s="10" t="str">
        <f t="shared" si="63"/>
        <v>22.2.1.005</v>
      </c>
      <c r="M309" s="11" t="s">
        <v>570</v>
      </c>
    </row>
    <row r="310" spans="1:13" ht="15.6">
      <c r="A310" s="5" t="str">
        <f t="shared" si="60"/>
        <v>22.2.1.006</v>
      </c>
      <c r="B310" s="6" t="s">
        <v>572</v>
      </c>
      <c r="C310" s="8" t="str">
        <f t="shared" si="59"/>
        <v>22</v>
      </c>
      <c r="D310" s="6" t="s">
        <v>684</v>
      </c>
      <c r="E310" s="8" t="str">
        <f t="shared" si="64"/>
        <v>2</v>
      </c>
      <c r="F310" s="9" t="str">
        <f t="shared" si="61"/>
        <v>DE LA ADMINISTRACION NACIONAL</v>
      </c>
      <c r="G310" s="8" t="str">
        <f t="shared" si="65"/>
        <v>1</v>
      </c>
      <c r="H310" s="9" t="str">
        <f t="shared" si="68"/>
        <v>De la Administración Central Nacional</v>
      </c>
      <c r="I310" s="9" t="str">
        <f t="shared" si="66"/>
        <v>006</v>
      </c>
      <c r="J310" s="9" t="str">
        <f t="shared" si="73"/>
        <v>Ministerio de Educación</v>
      </c>
      <c r="K310" s="12" t="s">
        <v>702</v>
      </c>
      <c r="L310" s="10" t="str">
        <f t="shared" si="63"/>
        <v>22.2.1.006</v>
      </c>
      <c r="M310" s="11" t="s">
        <v>572</v>
      </c>
    </row>
    <row r="311" spans="1:13" ht="15.6">
      <c r="A311" s="5" t="str">
        <f t="shared" si="60"/>
        <v>22.2.1.007</v>
      </c>
      <c r="B311" s="6" t="s">
        <v>574</v>
      </c>
      <c r="C311" s="8" t="str">
        <f t="shared" si="59"/>
        <v>22</v>
      </c>
      <c r="D311" s="6" t="s">
        <v>684</v>
      </c>
      <c r="E311" s="8" t="str">
        <f t="shared" si="64"/>
        <v>2</v>
      </c>
      <c r="F311" s="9" t="str">
        <f t="shared" si="61"/>
        <v>DE LA ADMINISTRACION NACIONAL</v>
      </c>
      <c r="G311" s="8" t="str">
        <f t="shared" si="65"/>
        <v>1</v>
      </c>
      <c r="H311" s="9" t="str">
        <f t="shared" si="68"/>
        <v>De la Administración Central Nacional</v>
      </c>
      <c r="I311" s="9" t="str">
        <f t="shared" si="66"/>
        <v>007</v>
      </c>
      <c r="J311" s="9" t="str">
        <f t="shared" si="73"/>
        <v>Ministerio de Ciencia, Tecnología e Innovación Productiva</v>
      </c>
      <c r="K311" s="12" t="s">
        <v>703</v>
      </c>
      <c r="L311" s="10" t="str">
        <f t="shared" si="63"/>
        <v>22.2.1.007</v>
      </c>
      <c r="M311" s="11" t="s">
        <v>574</v>
      </c>
    </row>
    <row r="312" spans="1:13" ht="15.6">
      <c r="A312" s="5" t="str">
        <f t="shared" si="60"/>
        <v>22.2.1.008</v>
      </c>
      <c r="B312" s="6" t="s">
        <v>576</v>
      </c>
      <c r="C312" s="8" t="str">
        <f t="shared" si="59"/>
        <v>22</v>
      </c>
      <c r="D312" s="6" t="s">
        <v>684</v>
      </c>
      <c r="E312" s="8" t="str">
        <f t="shared" si="64"/>
        <v>2</v>
      </c>
      <c r="F312" s="9" t="str">
        <f t="shared" si="61"/>
        <v>DE LA ADMINISTRACION NACIONAL</v>
      </c>
      <c r="G312" s="8" t="str">
        <f t="shared" si="65"/>
        <v>1</v>
      </c>
      <c r="H312" s="9" t="str">
        <f t="shared" si="68"/>
        <v>De la Administración Central Nacional</v>
      </c>
      <c r="I312" s="9" t="str">
        <f t="shared" si="66"/>
        <v>008</v>
      </c>
      <c r="J312" s="9" t="str">
        <f t="shared" si="73"/>
        <v>Ministerio de Industria</v>
      </c>
      <c r="K312" s="12" t="s">
        <v>704</v>
      </c>
      <c r="L312" s="10" t="str">
        <f t="shared" si="63"/>
        <v>22.2.1.008</v>
      </c>
      <c r="M312" s="11" t="s">
        <v>576</v>
      </c>
    </row>
    <row r="313" spans="1:13" ht="15.6">
      <c r="A313" s="5" t="str">
        <f t="shared" si="60"/>
        <v>22.2.1.009</v>
      </c>
      <c r="B313" s="6" t="s">
        <v>578</v>
      </c>
      <c r="C313" s="8" t="str">
        <f t="shared" si="59"/>
        <v>22</v>
      </c>
      <c r="D313" s="6" t="s">
        <v>684</v>
      </c>
      <c r="E313" s="8" t="str">
        <f t="shared" si="64"/>
        <v>2</v>
      </c>
      <c r="F313" s="9" t="str">
        <f t="shared" si="61"/>
        <v>DE LA ADMINISTRACION NACIONAL</v>
      </c>
      <c r="G313" s="8" t="str">
        <f t="shared" si="65"/>
        <v>1</v>
      </c>
      <c r="H313" s="9" t="str">
        <f t="shared" si="68"/>
        <v>De la Administración Central Nacional</v>
      </c>
      <c r="I313" s="9" t="str">
        <f t="shared" si="66"/>
        <v>009</v>
      </c>
      <c r="J313" s="9" t="str">
        <f t="shared" si="73"/>
        <v>Ministerio de Agricultura, Ganadería y Pesca</v>
      </c>
      <c r="K313" s="12" t="s">
        <v>705</v>
      </c>
      <c r="L313" s="10" t="str">
        <f t="shared" si="63"/>
        <v>22.2.1.009</v>
      </c>
      <c r="M313" s="11" t="s">
        <v>578</v>
      </c>
    </row>
    <row r="314" spans="1:13" ht="15.6">
      <c r="A314" s="5" t="str">
        <f t="shared" si="60"/>
        <v>22.2.1.010</v>
      </c>
      <c r="B314" s="6" t="s">
        <v>580</v>
      </c>
      <c r="C314" s="8" t="str">
        <f t="shared" si="59"/>
        <v>22</v>
      </c>
      <c r="D314" s="6" t="s">
        <v>684</v>
      </c>
      <c r="E314" s="8" t="str">
        <f t="shared" si="64"/>
        <v>2</v>
      </c>
      <c r="F314" s="9" t="str">
        <f t="shared" si="61"/>
        <v>DE LA ADMINISTRACION NACIONAL</v>
      </c>
      <c r="G314" s="8" t="str">
        <f t="shared" si="65"/>
        <v>1</v>
      </c>
      <c r="H314" s="9" t="str">
        <f t="shared" si="68"/>
        <v>De la Administración Central Nacional</v>
      </c>
      <c r="I314" s="9" t="str">
        <f t="shared" si="66"/>
        <v>010</v>
      </c>
      <c r="J314" s="9" t="str">
        <f t="shared" si="73"/>
        <v>Ministerio de Planificación Federal, Inversión Pública y Ser</v>
      </c>
      <c r="K314" s="12" t="s">
        <v>706</v>
      </c>
      <c r="L314" s="10" t="str">
        <f t="shared" si="63"/>
        <v>22.2.1.010</v>
      </c>
      <c r="M314" s="11" t="s">
        <v>580</v>
      </c>
    </row>
    <row r="315" spans="1:13" ht="15.6">
      <c r="A315" s="5" t="str">
        <f t="shared" si="60"/>
        <v>22.2.1.011</v>
      </c>
      <c r="B315" s="6" t="s">
        <v>582</v>
      </c>
      <c r="C315" s="8" t="str">
        <f t="shared" si="59"/>
        <v>22</v>
      </c>
      <c r="D315" s="6" t="s">
        <v>684</v>
      </c>
      <c r="E315" s="8" t="str">
        <f t="shared" si="64"/>
        <v>2</v>
      </c>
      <c r="F315" s="9" t="str">
        <f t="shared" si="61"/>
        <v>DE LA ADMINISTRACION NACIONAL</v>
      </c>
      <c r="G315" s="8" t="str">
        <f t="shared" si="65"/>
        <v>1</v>
      </c>
      <c r="H315" s="9" t="str">
        <f t="shared" si="68"/>
        <v>De la Administración Central Nacional</v>
      </c>
      <c r="I315" s="9" t="str">
        <f t="shared" si="66"/>
        <v>011</v>
      </c>
      <c r="J315" s="9" t="str">
        <f t="shared" si="73"/>
        <v>Ministerio de Turismo</v>
      </c>
      <c r="K315" s="12" t="s">
        <v>707</v>
      </c>
      <c r="L315" s="10" t="str">
        <f t="shared" si="63"/>
        <v>22.2.1.011</v>
      </c>
      <c r="M315" s="11" t="s">
        <v>582</v>
      </c>
    </row>
    <row r="316" spans="1:13" ht="15.6">
      <c r="A316" s="5" t="str">
        <f t="shared" si="60"/>
        <v>22.2.1.012</v>
      </c>
      <c r="B316" s="6" t="s">
        <v>584</v>
      </c>
      <c r="C316" s="8" t="str">
        <f t="shared" si="59"/>
        <v>22</v>
      </c>
      <c r="D316" s="6" t="s">
        <v>684</v>
      </c>
      <c r="E316" s="8" t="str">
        <f t="shared" si="64"/>
        <v>2</v>
      </c>
      <c r="F316" s="9" t="str">
        <f t="shared" si="61"/>
        <v>DE LA ADMINISTRACION NACIONAL</v>
      </c>
      <c r="G316" s="8" t="str">
        <f t="shared" si="65"/>
        <v>1</v>
      </c>
      <c r="H316" s="9" t="str">
        <f t="shared" si="68"/>
        <v>De la Administración Central Nacional</v>
      </c>
      <c r="I316" s="9" t="str">
        <f t="shared" si="66"/>
        <v>012</v>
      </c>
      <c r="J316" s="9" t="str">
        <f t="shared" si="73"/>
        <v>Ministerio de Cultura</v>
      </c>
      <c r="K316" s="12" t="s">
        <v>708</v>
      </c>
      <c r="L316" s="10" t="str">
        <f t="shared" si="63"/>
        <v>22.2.1.012</v>
      </c>
      <c r="M316" s="11" t="s">
        <v>584</v>
      </c>
    </row>
    <row r="317" spans="1:13" ht="15.6">
      <c r="A317" s="5" t="str">
        <f t="shared" si="60"/>
        <v>22.2.1.013</v>
      </c>
      <c r="B317" s="6" t="s">
        <v>586</v>
      </c>
      <c r="C317" s="8" t="str">
        <f t="shared" si="59"/>
        <v>22</v>
      </c>
      <c r="D317" s="6" t="s">
        <v>684</v>
      </c>
      <c r="E317" s="8" t="str">
        <f t="shared" si="64"/>
        <v>2</v>
      </c>
      <c r="F317" s="9" t="str">
        <f t="shared" si="61"/>
        <v>DE LA ADMINISTRACION NACIONAL</v>
      </c>
      <c r="G317" s="8" t="str">
        <f t="shared" si="65"/>
        <v>1</v>
      </c>
      <c r="H317" s="9" t="str">
        <f t="shared" si="68"/>
        <v>De la Administración Central Nacional</v>
      </c>
      <c r="I317" s="9" t="str">
        <f t="shared" si="66"/>
        <v>013</v>
      </c>
      <c r="J317" s="9" t="str">
        <f t="shared" si="73"/>
        <v>Ministerio de Justicia y Derechos Humanos</v>
      </c>
      <c r="K317" s="12" t="s">
        <v>709</v>
      </c>
      <c r="L317" s="10" t="str">
        <f t="shared" si="63"/>
        <v>22.2.1.013</v>
      </c>
      <c r="M317" s="11" t="s">
        <v>586</v>
      </c>
    </row>
    <row r="318" spans="1:13" ht="15.6">
      <c r="A318" s="5" t="str">
        <f t="shared" si="60"/>
        <v>22.2.1.014</v>
      </c>
      <c r="B318" s="6" t="s">
        <v>588</v>
      </c>
      <c r="C318" s="8" t="str">
        <f t="shared" si="59"/>
        <v>22</v>
      </c>
      <c r="D318" s="6" t="s">
        <v>684</v>
      </c>
      <c r="E318" s="8" t="str">
        <f t="shared" si="64"/>
        <v>2</v>
      </c>
      <c r="F318" s="9" t="str">
        <f t="shared" si="61"/>
        <v>DE LA ADMINISTRACION NACIONAL</v>
      </c>
      <c r="G318" s="8" t="str">
        <f t="shared" si="65"/>
        <v>1</v>
      </c>
      <c r="H318" s="9" t="str">
        <f t="shared" si="68"/>
        <v>De la Administración Central Nacional</v>
      </c>
      <c r="I318" s="9" t="str">
        <f t="shared" si="66"/>
        <v>014</v>
      </c>
      <c r="J318" s="9" t="str">
        <f t="shared" si="73"/>
        <v>Ministerio de Seguridad</v>
      </c>
      <c r="K318" s="12" t="s">
        <v>710</v>
      </c>
      <c r="L318" s="10" t="str">
        <f t="shared" si="63"/>
        <v>22.2.1.014</v>
      </c>
      <c r="M318" s="11" t="s">
        <v>588</v>
      </c>
    </row>
    <row r="319" spans="1:13" ht="15.6">
      <c r="A319" s="5" t="str">
        <f t="shared" si="60"/>
        <v>22.2.1.015</v>
      </c>
      <c r="B319" s="6" t="s">
        <v>590</v>
      </c>
      <c r="C319" s="8" t="str">
        <f t="shared" si="59"/>
        <v>22</v>
      </c>
      <c r="D319" s="6" t="s">
        <v>684</v>
      </c>
      <c r="E319" s="8" t="str">
        <f t="shared" si="64"/>
        <v>2</v>
      </c>
      <c r="F319" s="9" t="str">
        <f t="shared" si="61"/>
        <v>DE LA ADMINISTRACION NACIONAL</v>
      </c>
      <c r="G319" s="8" t="str">
        <f t="shared" si="65"/>
        <v>1</v>
      </c>
      <c r="H319" s="9" t="str">
        <f t="shared" si="68"/>
        <v>De la Administración Central Nacional</v>
      </c>
      <c r="I319" s="9" t="str">
        <f t="shared" si="66"/>
        <v>015</v>
      </c>
      <c r="J319" s="9" t="str">
        <f t="shared" si="73"/>
        <v>Ministerio de Defensa</v>
      </c>
      <c r="K319" s="12" t="s">
        <v>711</v>
      </c>
      <c r="L319" s="10" t="str">
        <f t="shared" si="63"/>
        <v>22.2.1.015</v>
      </c>
      <c r="M319" s="11" t="s">
        <v>590</v>
      </c>
    </row>
    <row r="320" spans="1:13" ht="15.6">
      <c r="A320" s="5" t="str">
        <f t="shared" si="60"/>
        <v>22.2.1.016</v>
      </c>
      <c r="B320" s="6" t="s">
        <v>592</v>
      </c>
      <c r="C320" s="8" t="str">
        <f t="shared" si="59"/>
        <v>22</v>
      </c>
      <c r="D320" s="6" t="s">
        <v>684</v>
      </c>
      <c r="E320" s="8" t="str">
        <f t="shared" si="64"/>
        <v>2</v>
      </c>
      <c r="F320" s="9" t="str">
        <f t="shared" si="61"/>
        <v>DE LA ADMINISTRACION NACIONAL</v>
      </c>
      <c r="G320" s="8" t="str">
        <f t="shared" si="65"/>
        <v>1</v>
      </c>
      <c r="H320" s="9" t="str">
        <f t="shared" si="68"/>
        <v>De la Administración Central Nacional</v>
      </c>
      <c r="I320" s="9" t="str">
        <f t="shared" si="66"/>
        <v>016</v>
      </c>
      <c r="J320" s="9" t="str">
        <f t="shared" si="73"/>
        <v>Jefatura de Gabinete de Ministros</v>
      </c>
      <c r="K320" s="12" t="s">
        <v>712</v>
      </c>
      <c r="L320" s="10" t="str">
        <f t="shared" si="63"/>
        <v>22.2.1.016</v>
      </c>
      <c r="M320" s="11" t="s">
        <v>592</v>
      </c>
    </row>
    <row r="321" spans="1:13" ht="15.6">
      <c r="A321" s="5" t="str">
        <f t="shared" si="60"/>
        <v>22.2.1.017</v>
      </c>
      <c r="B321" s="6" t="s">
        <v>594</v>
      </c>
      <c r="C321" s="8" t="str">
        <f t="shared" si="59"/>
        <v>22</v>
      </c>
      <c r="D321" s="6" t="s">
        <v>684</v>
      </c>
      <c r="E321" s="8" t="str">
        <f t="shared" si="64"/>
        <v>2</v>
      </c>
      <c r="F321" s="9" t="str">
        <f t="shared" si="61"/>
        <v>DE LA ADMINISTRACION NACIONAL</v>
      </c>
      <c r="G321" s="8" t="str">
        <f t="shared" si="65"/>
        <v>1</v>
      </c>
      <c r="H321" s="9" t="str">
        <f t="shared" si="68"/>
        <v>De la Administración Central Nacional</v>
      </c>
      <c r="I321" s="9" t="str">
        <f t="shared" si="66"/>
        <v>017</v>
      </c>
      <c r="J321" s="9" t="str">
        <f t="shared" si="73"/>
        <v xml:space="preserve">Ministerio de Relaciones Exteriores, Comercio Internacional </v>
      </c>
      <c r="K321" s="12" t="s">
        <v>713</v>
      </c>
      <c r="L321" s="10" t="str">
        <f t="shared" si="63"/>
        <v>22.2.1.017</v>
      </c>
      <c r="M321" s="11" t="s">
        <v>594</v>
      </c>
    </row>
    <row r="322" spans="1:13" ht="15.6">
      <c r="A322" s="5" t="str">
        <f t="shared" si="60"/>
        <v>22.2.1.018</v>
      </c>
      <c r="B322" s="6" t="s">
        <v>714</v>
      </c>
      <c r="C322" s="8" t="str">
        <f t="shared" si="59"/>
        <v>22</v>
      </c>
      <c r="D322" s="6" t="s">
        <v>684</v>
      </c>
      <c r="E322" s="8" t="str">
        <f t="shared" si="64"/>
        <v>2</v>
      </c>
      <c r="F322" s="9" t="str">
        <f t="shared" si="61"/>
        <v>DE LA ADMINISTRACION NACIONAL</v>
      </c>
      <c r="G322" s="8" t="str">
        <f t="shared" si="65"/>
        <v>1</v>
      </c>
      <c r="H322" s="9" t="str">
        <f t="shared" si="68"/>
        <v>De la Administración Central Nacional</v>
      </c>
      <c r="I322" s="9" t="str">
        <f t="shared" si="66"/>
        <v>018</v>
      </c>
      <c r="J322" s="25" t="str">
        <f>IF(I322="000","",MID($K322,12,80))</f>
        <v>Compensación Ley 27.429 y mod. Consenso Fiscal</v>
      </c>
      <c r="K322" s="12" t="s">
        <v>715</v>
      </c>
      <c r="L322" s="10" t="str">
        <f t="shared" si="63"/>
        <v>22.2.1.018</v>
      </c>
      <c r="M322" s="11" t="s">
        <v>714</v>
      </c>
    </row>
    <row r="323" spans="1:13" ht="15.6">
      <c r="A323" s="5" t="str">
        <f t="shared" si="60"/>
        <v>22.2.1.099</v>
      </c>
      <c r="B323" s="6" t="s">
        <v>716</v>
      </c>
      <c r="C323" s="8" t="str">
        <f t="shared" si="59"/>
        <v>22</v>
      </c>
      <c r="D323" s="6" t="s">
        <v>684</v>
      </c>
      <c r="E323" s="8" t="str">
        <f t="shared" si="64"/>
        <v>2</v>
      </c>
      <c r="F323" s="9" t="str">
        <f t="shared" si="61"/>
        <v>DE LA ADMINISTRACION NACIONAL</v>
      </c>
      <c r="G323" s="8" t="str">
        <f t="shared" si="65"/>
        <v>1</v>
      </c>
      <c r="H323" s="9" t="str">
        <f t="shared" si="68"/>
        <v>De la Administración Central Nacional</v>
      </c>
      <c r="I323" s="9" t="str">
        <f t="shared" si="66"/>
        <v>099</v>
      </c>
      <c r="J323" s="9" t="str">
        <f t="shared" si="73"/>
        <v>De Otros Organismos de Administración Central Nacional</v>
      </c>
      <c r="K323" s="12" t="s">
        <v>717</v>
      </c>
      <c r="L323" s="10" t="str">
        <f t="shared" si="63"/>
        <v>22.2.1.099</v>
      </c>
      <c r="M323" s="11" t="s">
        <v>716</v>
      </c>
    </row>
    <row r="324" spans="1:13" ht="15.6">
      <c r="A324" s="5" t="str">
        <f t="shared" si="60"/>
        <v>22.2.2.000</v>
      </c>
      <c r="B324" s="6" t="s">
        <v>605</v>
      </c>
      <c r="C324" s="8" t="str">
        <f t="shared" si="59"/>
        <v>22</v>
      </c>
      <c r="D324" s="6" t="s">
        <v>684</v>
      </c>
      <c r="E324" s="8" t="str">
        <f t="shared" si="64"/>
        <v>2</v>
      </c>
      <c r="F324" s="9" t="str">
        <f t="shared" si="61"/>
        <v>DE LA ADMINISTRACION NACIONAL</v>
      </c>
      <c r="G324" s="8" t="str">
        <f t="shared" si="65"/>
        <v>2</v>
      </c>
      <c r="H324" s="9" t="str">
        <f t="shared" si="68"/>
        <v>De Organismos Descentralizados Nacionales</v>
      </c>
      <c r="I324" s="9" t="str">
        <f t="shared" si="66"/>
        <v>000</v>
      </c>
      <c r="J324" s="9" t="str">
        <f t="shared" si="73"/>
        <v/>
      </c>
      <c r="K324" s="12" t="s">
        <v>718</v>
      </c>
      <c r="L324" s="10" t="str">
        <f t="shared" si="63"/>
        <v>22.2.2.000</v>
      </c>
      <c r="M324" s="11" t="s">
        <v>605</v>
      </c>
    </row>
    <row r="325" spans="1:13" ht="15.6">
      <c r="A325" s="5" t="str">
        <f t="shared" si="60"/>
        <v>22.2.2.001</v>
      </c>
      <c r="B325" s="6" t="s">
        <v>607</v>
      </c>
      <c r="C325" s="8" t="str">
        <f t="shared" si="59"/>
        <v>22</v>
      </c>
      <c r="D325" s="6" t="s">
        <v>684</v>
      </c>
      <c r="E325" s="8" t="str">
        <f t="shared" si="64"/>
        <v>2</v>
      </c>
      <c r="F325" s="9" t="str">
        <f t="shared" si="61"/>
        <v>DE LA ADMINISTRACION NACIONAL</v>
      </c>
      <c r="G325" s="8" t="str">
        <f t="shared" si="65"/>
        <v>2</v>
      </c>
      <c r="H325" s="9" t="str">
        <f t="shared" si="68"/>
        <v>De Organismos Descentralizados Nacionales</v>
      </c>
      <c r="I325" s="9" t="str">
        <f t="shared" si="66"/>
        <v>001</v>
      </c>
      <c r="J325" s="9" t="str">
        <f t="shared" si="73"/>
        <v>Ente Nacional de Obras Hídricas de Saneamiento (ENHOSA)</v>
      </c>
      <c r="K325" s="12" t="s">
        <v>719</v>
      </c>
      <c r="L325" s="10" t="str">
        <f t="shared" si="63"/>
        <v>22.2.2.001</v>
      </c>
      <c r="M325" s="11" t="s">
        <v>607</v>
      </c>
    </row>
    <row r="326" spans="1:13" ht="15.6">
      <c r="A326" s="5" t="str">
        <f t="shared" si="60"/>
        <v>22.2.2.002</v>
      </c>
      <c r="B326" s="6" t="s">
        <v>609</v>
      </c>
      <c r="C326" s="8" t="str">
        <f t="shared" si="59"/>
        <v>22</v>
      </c>
      <c r="D326" s="6" t="s">
        <v>684</v>
      </c>
      <c r="E326" s="8" t="str">
        <f t="shared" si="64"/>
        <v>2</v>
      </c>
      <c r="F326" s="9" t="str">
        <f t="shared" si="61"/>
        <v>DE LA ADMINISTRACION NACIONAL</v>
      </c>
      <c r="G326" s="8" t="str">
        <f t="shared" si="65"/>
        <v>2</v>
      </c>
      <c r="H326" s="9" t="str">
        <f t="shared" si="68"/>
        <v>De Organismos Descentralizados Nacionales</v>
      </c>
      <c r="I326" s="9" t="str">
        <f t="shared" si="66"/>
        <v>002</v>
      </c>
      <c r="J326" s="9" t="str">
        <f t="shared" si="73"/>
        <v>Instituto Nacional de Asociativismo y Economía Social (INAES</v>
      </c>
      <c r="K326" s="12" t="s">
        <v>720</v>
      </c>
      <c r="L326" s="10" t="str">
        <f t="shared" si="63"/>
        <v>22.2.2.002</v>
      </c>
      <c r="M326" s="11" t="s">
        <v>609</v>
      </c>
    </row>
    <row r="327" spans="1:13" ht="15.6">
      <c r="A327" s="5" t="str">
        <f t="shared" si="60"/>
        <v>22.2.2.003</v>
      </c>
      <c r="B327" s="6" t="s">
        <v>611</v>
      </c>
      <c r="C327" s="8" t="str">
        <f t="shared" si="59"/>
        <v>22</v>
      </c>
      <c r="D327" s="6" t="s">
        <v>684</v>
      </c>
      <c r="E327" s="8" t="str">
        <f t="shared" si="64"/>
        <v>2</v>
      </c>
      <c r="F327" s="9" t="str">
        <f t="shared" si="61"/>
        <v>DE LA ADMINISTRACION NACIONAL</v>
      </c>
      <c r="G327" s="8" t="str">
        <f t="shared" si="65"/>
        <v>2</v>
      </c>
      <c r="H327" s="9" t="str">
        <f t="shared" si="68"/>
        <v>De Organismos Descentralizados Nacionales</v>
      </c>
      <c r="I327" s="9" t="str">
        <f t="shared" si="66"/>
        <v>003</v>
      </c>
      <c r="J327" s="9" t="str">
        <f t="shared" si="73"/>
        <v>Dirección Nacional de Vialidad</v>
      </c>
      <c r="K327" s="12" t="s">
        <v>721</v>
      </c>
      <c r="L327" s="10" t="str">
        <f t="shared" si="63"/>
        <v>22.2.2.003</v>
      </c>
      <c r="M327" s="11" t="s">
        <v>611</v>
      </c>
    </row>
    <row r="328" spans="1:13" ht="15.6">
      <c r="A328" s="5" t="str">
        <f t="shared" si="60"/>
        <v>22.2.2.004</v>
      </c>
      <c r="B328" s="6" t="s">
        <v>722</v>
      </c>
      <c r="C328" s="8" t="str">
        <f t="shared" ref="C328:C391" si="74">+LEFT(K328,2)</f>
        <v>22</v>
      </c>
      <c r="D328" s="6" t="s">
        <v>684</v>
      </c>
      <c r="E328" s="8" t="str">
        <f t="shared" si="64"/>
        <v>2</v>
      </c>
      <c r="F328" s="9" t="str">
        <f>IF(E328="0","",IF(E328=E326,F326,MID($K328,12,60)))</f>
        <v>DE LA ADMINISTRACION NACIONAL</v>
      </c>
      <c r="G328" s="8" t="str">
        <f t="shared" si="65"/>
        <v>2</v>
      </c>
      <c r="H328" s="9" t="str">
        <f>IF(G328="0","",IF(G328=G326,H326,MID($K328,12,60)))</f>
        <v>De Organismos Descentralizados Nacionales</v>
      </c>
      <c r="I328" s="9" t="str">
        <f t="shared" si="66"/>
        <v>004</v>
      </c>
      <c r="J328" s="9" t="s">
        <v>722</v>
      </c>
      <c r="K328" s="12" t="s">
        <v>723</v>
      </c>
      <c r="L328" s="10" t="str">
        <f t="shared" si="63"/>
        <v>22.2.2.004</v>
      </c>
      <c r="M328" s="11" t="s">
        <v>722</v>
      </c>
    </row>
    <row r="329" spans="1:13" ht="15.6">
      <c r="A329" s="5" t="str">
        <f t="shared" si="60"/>
        <v>22.2.2.099</v>
      </c>
      <c r="B329" s="6" t="s">
        <v>613</v>
      </c>
      <c r="C329" s="8" t="str">
        <f t="shared" si="74"/>
        <v>22</v>
      </c>
      <c r="D329" s="6" t="s">
        <v>684</v>
      </c>
      <c r="E329" s="8" t="str">
        <f t="shared" si="64"/>
        <v>2</v>
      </c>
      <c r="F329" s="9" t="str">
        <f>IF(E329="0","",IF(E329=E327,F327,MID($K329,12,60)))</f>
        <v>DE LA ADMINISTRACION NACIONAL</v>
      </c>
      <c r="G329" s="8" t="str">
        <f t="shared" si="65"/>
        <v>2</v>
      </c>
      <c r="H329" s="9" t="str">
        <f>IF(G329="0","",IF(G329=G327,H327,MID($K329,12,60)))</f>
        <v>De Organismos Descentralizados Nacionales</v>
      </c>
      <c r="I329" s="9" t="str">
        <f t="shared" si="66"/>
        <v>099</v>
      </c>
      <c r="J329" s="9" t="str">
        <f t="shared" si="73"/>
        <v>De Otros Organismos Descentralizados de Administración Nacio</v>
      </c>
      <c r="K329" s="12" t="s">
        <v>724</v>
      </c>
      <c r="L329" s="10" t="str">
        <f t="shared" si="63"/>
        <v>22.2.2.099</v>
      </c>
      <c r="M329" s="11" t="s">
        <v>613</v>
      </c>
    </row>
    <row r="330" spans="1:13" ht="15.6">
      <c r="A330" s="5" t="str">
        <f t="shared" si="60"/>
        <v>22.2.3.000</v>
      </c>
      <c r="B330" s="6" t="s">
        <v>725</v>
      </c>
      <c r="C330" s="8" t="str">
        <f t="shared" si="74"/>
        <v>22</v>
      </c>
      <c r="D330" s="6" t="s">
        <v>684</v>
      </c>
      <c r="E330" s="8" t="str">
        <f t="shared" si="64"/>
        <v>2</v>
      </c>
      <c r="F330" s="9" t="str">
        <f t="shared" si="61"/>
        <v>DE LA ADMINISTRACION NACIONAL</v>
      </c>
      <c r="G330" s="8" t="str">
        <f t="shared" si="65"/>
        <v>3</v>
      </c>
      <c r="H330" s="9" t="str">
        <f t="shared" si="68"/>
        <v>e la seguridad social nacional</v>
      </c>
      <c r="I330" s="9" t="str">
        <f t="shared" si="66"/>
        <v>000</v>
      </c>
      <c r="J330" s="9" t="str">
        <f t="shared" si="73"/>
        <v/>
      </c>
      <c r="K330" s="12" t="s">
        <v>726</v>
      </c>
      <c r="L330" s="10" t="str">
        <f t="shared" si="63"/>
        <v>22.2.3.000</v>
      </c>
      <c r="M330" s="11" t="s">
        <v>727</v>
      </c>
    </row>
    <row r="331" spans="1:13" ht="15.6">
      <c r="A331" s="5" t="str">
        <f t="shared" ref="A331:A394" si="75">+CONCATENATE(C331,".",E331,".",G331,".",I331)</f>
        <v>22.2.7.000</v>
      </c>
      <c r="B331" s="6" t="s">
        <v>728</v>
      </c>
      <c r="C331" s="8" t="str">
        <f t="shared" si="74"/>
        <v>22</v>
      </c>
      <c r="D331" s="6" t="s">
        <v>684</v>
      </c>
      <c r="E331" s="8" t="str">
        <f t="shared" si="64"/>
        <v>2</v>
      </c>
      <c r="F331" s="9" t="str">
        <f t="shared" si="61"/>
        <v>DE LA ADMINISTRACION NACIONAL</v>
      </c>
      <c r="G331" s="8" t="str">
        <f t="shared" si="65"/>
        <v>7</v>
      </c>
      <c r="H331" s="9" t="str">
        <f t="shared" si="68"/>
        <v>De otras instituciones públicas nacionales</v>
      </c>
      <c r="I331" s="9" t="str">
        <f t="shared" si="66"/>
        <v>000</v>
      </c>
      <c r="J331" s="9" t="str">
        <f t="shared" si="73"/>
        <v/>
      </c>
      <c r="K331" s="12" t="s">
        <v>729</v>
      </c>
      <c r="L331" s="10" t="str">
        <f t="shared" si="63"/>
        <v>22.2.7.000</v>
      </c>
      <c r="M331" s="11" t="s">
        <v>728</v>
      </c>
    </row>
    <row r="332" spans="1:13" ht="15.6">
      <c r="A332" s="5" t="str">
        <f t="shared" si="75"/>
        <v>22.3.0.000</v>
      </c>
      <c r="B332" s="6" t="s">
        <v>730</v>
      </c>
      <c r="C332" s="8" t="str">
        <f t="shared" si="74"/>
        <v>22</v>
      </c>
      <c r="D332" s="6" t="s">
        <v>684</v>
      </c>
      <c r="E332" s="8" t="str">
        <f t="shared" si="64"/>
        <v>3</v>
      </c>
      <c r="F332" s="9" t="str">
        <f t="shared" ref="F332:F395" si="76">IF(E332="0","",IF(E332=E331,F331,MID($K332,12,60)))</f>
        <v>DE INSTITUCIONES PÚBLICAS FINANCIERAS</v>
      </c>
      <c r="G332" s="8" t="str">
        <f t="shared" si="65"/>
        <v>0</v>
      </c>
      <c r="H332" s="9" t="str">
        <f t="shared" si="68"/>
        <v/>
      </c>
      <c r="I332" s="9" t="str">
        <f t="shared" si="66"/>
        <v>000</v>
      </c>
      <c r="J332" s="9"/>
      <c r="K332" s="13" t="s">
        <v>731</v>
      </c>
      <c r="L332" s="10" t="str">
        <f t="shared" si="63"/>
        <v>22.3.0.000</v>
      </c>
      <c r="M332" s="11" t="s">
        <v>730</v>
      </c>
    </row>
    <row r="333" spans="1:13" ht="15.6">
      <c r="A333" s="5" t="str">
        <f t="shared" si="75"/>
        <v>22.3.1.000</v>
      </c>
      <c r="B333" s="6" t="s">
        <v>732</v>
      </c>
      <c r="C333" s="8" t="str">
        <f t="shared" si="74"/>
        <v>22</v>
      </c>
      <c r="D333" s="6" t="s">
        <v>684</v>
      </c>
      <c r="E333" s="8" t="str">
        <f t="shared" si="64"/>
        <v>3</v>
      </c>
      <c r="F333" s="9" t="str">
        <f t="shared" si="76"/>
        <v>DE INSTITUCIONES PÚBLICAS FINANCIERAS</v>
      </c>
      <c r="G333" s="8" t="str">
        <f t="shared" si="65"/>
        <v>1</v>
      </c>
      <c r="H333" s="9" t="str">
        <f t="shared" si="68"/>
        <v>De instituciones públicas financieras</v>
      </c>
      <c r="I333" s="9" t="str">
        <f t="shared" si="66"/>
        <v>000</v>
      </c>
      <c r="J333" s="9" t="str">
        <f>IF(I333="000","",MID($K333,12,60))</f>
        <v/>
      </c>
      <c r="K333" s="12" t="s">
        <v>733</v>
      </c>
      <c r="L333" s="10" t="str">
        <f t="shared" si="63"/>
        <v>22.3.1.000</v>
      </c>
      <c r="M333" s="11" t="s">
        <v>732</v>
      </c>
    </row>
    <row r="334" spans="1:13" ht="15.6">
      <c r="A334" s="5" t="str">
        <f t="shared" si="75"/>
        <v>22.4.0.000</v>
      </c>
      <c r="B334" s="6" t="s">
        <v>734</v>
      </c>
      <c r="C334" s="8" t="str">
        <f t="shared" si="74"/>
        <v>22</v>
      </c>
      <c r="D334" s="6" t="s">
        <v>684</v>
      </c>
      <c r="E334" s="8" t="str">
        <f t="shared" si="64"/>
        <v>4</v>
      </c>
      <c r="F334" s="9" t="str">
        <f t="shared" si="76"/>
        <v>DE INSTITUCIONES PÚBLICAS NO FINANCIERAS</v>
      </c>
      <c r="G334" s="8" t="str">
        <f t="shared" si="65"/>
        <v>0</v>
      </c>
      <c r="H334" s="9" t="str">
        <f t="shared" si="68"/>
        <v/>
      </c>
      <c r="I334" s="9" t="str">
        <f t="shared" si="66"/>
        <v>000</v>
      </c>
      <c r="J334" s="9"/>
      <c r="K334" s="13" t="s">
        <v>735</v>
      </c>
      <c r="L334" s="10" t="str">
        <f t="shared" ref="L334:L397" si="77">+CONCATENATE(C334,".",E334,".",G334,".",I334)</f>
        <v>22.4.0.000</v>
      </c>
      <c r="M334" s="11" t="s">
        <v>734</v>
      </c>
    </row>
    <row r="335" spans="1:13" ht="15.6">
      <c r="A335" s="5" t="str">
        <f t="shared" si="75"/>
        <v>22.4.1.000</v>
      </c>
      <c r="B335" s="6" t="s">
        <v>736</v>
      </c>
      <c r="C335" s="8" t="str">
        <f t="shared" si="74"/>
        <v>22</v>
      </c>
      <c r="D335" s="6" t="s">
        <v>684</v>
      </c>
      <c r="E335" s="8" t="str">
        <f t="shared" ref="E335:E398" si="78">+MID(K335,4,1)</f>
        <v>4</v>
      </c>
      <c r="F335" s="9" t="str">
        <f t="shared" si="76"/>
        <v>DE INSTITUCIONES PÚBLICAS NO FINANCIERAS</v>
      </c>
      <c r="G335" s="8" t="str">
        <f t="shared" ref="G335:G398" si="79">+MID(K335,6,1)</f>
        <v>1</v>
      </c>
      <c r="H335" s="9" t="str">
        <f t="shared" si="68"/>
        <v>De empresas públicas no financieras</v>
      </c>
      <c r="I335" s="9" t="str">
        <f t="shared" ref="I335:I398" si="80">+MID($K335,8,3)</f>
        <v>000</v>
      </c>
      <c r="J335" s="9" t="str">
        <f t="shared" ref="J335:J337" si="81">IF(I335="000","",MID($K335,12,60))</f>
        <v/>
      </c>
      <c r="K335" s="12" t="s">
        <v>737</v>
      </c>
      <c r="L335" s="10" t="str">
        <f t="shared" si="77"/>
        <v>22.4.1.000</v>
      </c>
      <c r="M335" s="11" t="s">
        <v>736</v>
      </c>
    </row>
    <row r="336" spans="1:13" ht="15.6">
      <c r="A336" s="5" t="str">
        <f t="shared" si="75"/>
        <v>22.4.2.000</v>
      </c>
      <c r="B336" s="6" t="s">
        <v>738</v>
      </c>
      <c r="C336" s="8" t="str">
        <f t="shared" si="74"/>
        <v>22</v>
      </c>
      <c r="D336" s="6" t="s">
        <v>684</v>
      </c>
      <c r="E336" s="8" t="str">
        <f t="shared" si="78"/>
        <v>4</v>
      </c>
      <c r="F336" s="9" t="str">
        <f t="shared" si="76"/>
        <v>DE INSTITUCIONES PÚBLICAS NO FINANCIERAS</v>
      </c>
      <c r="G336" s="8" t="str">
        <f t="shared" si="79"/>
        <v>2</v>
      </c>
      <c r="H336" s="9" t="str">
        <f t="shared" si="68"/>
        <v>De empresas públicas multinacionales</v>
      </c>
      <c r="I336" s="9" t="str">
        <f t="shared" si="80"/>
        <v>000</v>
      </c>
      <c r="J336" s="9" t="str">
        <f t="shared" si="81"/>
        <v/>
      </c>
      <c r="K336" s="12" t="s">
        <v>739</v>
      </c>
      <c r="L336" s="10" t="str">
        <f t="shared" si="77"/>
        <v>22.4.2.000</v>
      </c>
      <c r="M336" s="11" t="s">
        <v>738</v>
      </c>
    </row>
    <row r="337" spans="1:13" ht="15.6">
      <c r="A337" s="5" t="str">
        <f t="shared" si="75"/>
        <v>22.4.9.000</v>
      </c>
      <c r="B337" s="6" t="s">
        <v>630</v>
      </c>
      <c r="C337" s="8" t="str">
        <f t="shared" si="74"/>
        <v>22</v>
      </c>
      <c r="D337" s="6" t="s">
        <v>684</v>
      </c>
      <c r="E337" s="8" t="str">
        <f t="shared" si="78"/>
        <v>4</v>
      </c>
      <c r="F337" s="9" t="str">
        <f t="shared" si="76"/>
        <v>DE INSTITUCIONES PÚBLICAS NO FINANCIERAS</v>
      </c>
      <c r="G337" s="8" t="str">
        <f t="shared" si="79"/>
        <v>9</v>
      </c>
      <c r="H337" s="9" t="str">
        <f t="shared" si="68"/>
        <v>De fondos fiduciarios y otros entes del sector público no fi</v>
      </c>
      <c r="I337" s="9" t="str">
        <f t="shared" si="80"/>
        <v>000</v>
      </c>
      <c r="J337" s="9" t="str">
        <f t="shared" si="81"/>
        <v/>
      </c>
      <c r="K337" s="12" t="s">
        <v>740</v>
      </c>
      <c r="L337" s="10" t="str">
        <f t="shared" si="77"/>
        <v>22.4.9.000</v>
      </c>
      <c r="M337" s="11" t="s">
        <v>630</v>
      </c>
    </row>
    <row r="338" spans="1:13" ht="15.6">
      <c r="A338" s="5" t="str">
        <f t="shared" si="75"/>
        <v>22.5.0.000</v>
      </c>
      <c r="B338" s="6" t="s">
        <v>632</v>
      </c>
      <c r="C338" s="8" t="str">
        <f t="shared" si="74"/>
        <v>22</v>
      </c>
      <c r="D338" s="6" t="s">
        <v>684</v>
      </c>
      <c r="E338" s="8" t="str">
        <f t="shared" si="78"/>
        <v>5</v>
      </c>
      <c r="F338" s="9" t="str">
        <f t="shared" si="76"/>
        <v>DE GOBIERNOS E INSTITUCIONES PROVINCIALES Y MUNICIPALES</v>
      </c>
      <c r="G338" s="8" t="str">
        <f t="shared" si="79"/>
        <v>0</v>
      </c>
      <c r="H338" s="9" t="str">
        <f t="shared" ref="H338:H401" si="82">IF(G338="0","",IF(G338=G337,H337,MID($K338,12,60)))</f>
        <v/>
      </c>
      <c r="I338" s="9" t="str">
        <f t="shared" si="80"/>
        <v>000</v>
      </c>
      <c r="J338" s="9"/>
      <c r="K338" s="13" t="s">
        <v>741</v>
      </c>
      <c r="L338" s="10" t="str">
        <f t="shared" si="77"/>
        <v>22.5.0.000</v>
      </c>
      <c r="M338" s="11" t="s">
        <v>632</v>
      </c>
    </row>
    <row r="339" spans="1:13" ht="15.6">
      <c r="A339" s="5" t="str">
        <f t="shared" si="75"/>
        <v>22.5.1.000</v>
      </c>
      <c r="B339" s="6" t="s">
        <v>634</v>
      </c>
      <c r="C339" s="8" t="str">
        <f t="shared" si="74"/>
        <v>22</v>
      </c>
      <c r="D339" s="6" t="s">
        <v>684</v>
      </c>
      <c r="E339" s="8" t="str">
        <f t="shared" si="78"/>
        <v>5</v>
      </c>
      <c r="F339" s="9" t="str">
        <f t="shared" si="76"/>
        <v>DE GOBIERNOS E INSTITUCIONES PROVINCIALES Y MUNICIPALES</v>
      </c>
      <c r="G339" s="8" t="str">
        <f t="shared" si="79"/>
        <v>1</v>
      </c>
      <c r="H339" s="9" t="str">
        <f t="shared" si="82"/>
        <v>De gobiernos provinciales</v>
      </c>
      <c r="I339" s="9" t="str">
        <f t="shared" si="80"/>
        <v>000</v>
      </c>
      <c r="J339" s="9" t="str">
        <f t="shared" ref="J339:J346" si="83">IF(I339="000","",MID($K339,12,60))</f>
        <v/>
      </c>
      <c r="K339" s="12" t="s">
        <v>742</v>
      </c>
      <c r="L339" s="10" t="str">
        <f t="shared" si="77"/>
        <v>22.5.1.000</v>
      </c>
      <c r="M339" s="11" t="s">
        <v>634</v>
      </c>
    </row>
    <row r="340" spans="1:13" ht="15.6">
      <c r="A340" s="5" t="str">
        <f t="shared" si="75"/>
        <v>22.5.2.000</v>
      </c>
      <c r="B340" s="6" t="s">
        <v>636</v>
      </c>
      <c r="C340" s="8" t="str">
        <f t="shared" si="74"/>
        <v>22</v>
      </c>
      <c r="D340" s="6" t="s">
        <v>684</v>
      </c>
      <c r="E340" s="8" t="str">
        <f t="shared" si="78"/>
        <v>5</v>
      </c>
      <c r="F340" s="9" t="str">
        <f t="shared" si="76"/>
        <v>DE GOBIERNOS E INSTITUCIONES PROVINCIALES Y MUNICIPALES</v>
      </c>
      <c r="G340" s="8" t="str">
        <f t="shared" si="79"/>
        <v>2</v>
      </c>
      <c r="H340" s="9" t="str">
        <f t="shared" si="82"/>
        <v>De instituciones públicas financieras provinciales</v>
      </c>
      <c r="I340" s="9" t="str">
        <f t="shared" si="80"/>
        <v>000</v>
      </c>
      <c r="J340" s="9" t="str">
        <f t="shared" si="83"/>
        <v/>
      </c>
      <c r="K340" s="12" t="s">
        <v>743</v>
      </c>
      <c r="L340" s="10" t="str">
        <f t="shared" si="77"/>
        <v>22.5.2.000</v>
      </c>
      <c r="M340" s="11" t="s">
        <v>636</v>
      </c>
    </row>
    <row r="341" spans="1:13" ht="15.6">
      <c r="A341" s="5" t="str">
        <f t="shared" si="75"/>
        <v>22.5.3.000</v>
      </c>
      <c r="B341" s="6" t="s">
        <v>638</v>
      </c>
      <c r="C341" s="8" t="str">
        <f t="shared" si="74"/>
        <v>22</v>
      </c>
      <c r="D341" s="6" t="s">
        <v>684</v>
      </c>
      <c r="E341" s="8" t="str">
        <f t="shared" si="78"/>
        <v>5</v>
      </c>
      <c r="F341" s="9" t="str">
        <f t="shared" si="76"/>
        <v>DE GOBIERNOS E INSTITUCIONES PROVINCIALES Y MUNICIPALES</v>
      </c>
      <c r="G341" s="8" t="str">
        <f t="shared" si="79"/>
        <v>3</v>
      </c>
      <c r="H341" s="9" t="str">
        <f t="shared" si="82"/>
        <v>De empresas públicas no financieras provinciales</v>
      </c>
      <c r="I341" s="9" t="str">
        <f t="shared" si="80"/>
        <v>000</v>
      </c>
      <c r="J341" s="9" t="str">
        <f t="shared" si="83"/>
        <v/>
      </c>
      <c r="K341" s="12" t="s">
        <v>744</v>
      </c>
      <c r="L341" s="10" t="str">
        <f t="shared" si="77"/>
        <v>22.5.3.000</v>
      </c>
      <c r="M341" s="11" t="s">
        <v>638</v>
      </c>
    </row>
    <row r="342" spans="1:13" s="19" customFormat="1" ht="15.6">
      <c r="A342" s="14" t="str">
        <f t="shared" si="75"/>
        <v>22.5.4.000</v>
      </c>
      <c r="B342" s="15" t="s">
        <v>640</v>
      </c>
      <c r="C342" s="16" t="str">
        <f t="shared" si="74"/>
        <v>22</v>
      </c>
      <c r="D342" s="15" t="s">
        <v>684</v>
      </c>
      <c r="E342" s="16" t="str">
        <f t="shared" si="78"/>
        <v>5</v>
      </c>
      <c r="F342" s="17" t="str">
        <f t="shared" si="76"/>
        <v>DE GOBIERNOS E INSTITUCIONES PROVINCIALES Y MUNICIPALES</v>
      </c>
      <c r="G342" s="16">
        <v>4</v>
      </c>
      <c r="H342" s="17" t="str">
        <f t="shared" si="82"/>
        <v>De otras instituciones públicas provinciales</v>
      </c>
      <c r="I342" s="17" t="str">
        <f t="shared" si="80"/>
        <v>000</v>
      </c>
      <c r="J342" s="17" t="str">
        <f t="shared" si="83"/>
        <v/>
      </c>
      <c r="K342" s="18" t="s">
        <v>745</v>
      </c>
      <c r="L342" s="14" t="str">
        <f t="shared" si="77"/>
        <v>22.5.4.000</v>
      </c>
      <c r="M342" s="15" t="s">
        <v>640</v>
      </c>
    </row>
    <row r="343" spans="1:13" ht="15.6">
      <c r="A343" s="5" t="str">
        <f t="shared" si="75"/>
        <v>22.5.5.000</v>
      </c>
      <c r="B343" s="6" t="s">
        <v>642</v>
      </c>
      <c r="C343" s="8" t="str">
        <f t="shared" si="74"/>
        <v>22</v>
      </c>
      <c r="D343" s="6" t="s">
        <v>684</v>
      </c>
      <c r="E343" s="8" t="str">
        <f t="shared" si="78"/>
        <v>5</v>
      </c>
      <c r="F343" s="9" t="str">
        <f t="shared" si="76"/>
        <v>DE GOBIERNOS E INSTITUCIONES PROVINCIALES Y MUNICIPALES</v>
      </c>
      <c r="G343" s="8">
        <v>5</v>
      </c>
      <c r="H343" s="9" t="str">
        <f t="shared" si="82"/>
        <v>De gobiernos municipales</v>
      </c>
      <c r="I343" s="9" t="str">
        <f t="shared" si="80"/>
        <v>000</v>
      </c>
      <c r="J343" s="9" t="str">
        <f t="shared" si="83"/>
        <v/>
      </c>
      <c r="K343" s="12" t="s">
        <v>746</v>
      </c>
      <c r="L343" s="10" t="str">
        <f t="shared" si="77"/>
        <v>22.5.5.000</v>
      </c>
      <c r="M343" s="11" t="s">
        <v>642</v>
      </c>
    </row>
    <row r="344" spans="1:13" s="19" customFormat="1" ht="15.6">
      <c r="A344" s="14" t="str">
        <f t="shared" si="75"/>
        <v>22.5.6.000</v>
      </c>
      <c r="B344" s="15" t="s">
        <v>644</v>
      </c>
      <c r="C344" s="16" t="str">
        <f t="shared" si="74"/>
        <v>22</v>
      </c>
      <c r="D344" s="15" t="s">
        <v>684</v>
      </c>
      <c r="E344" s="16" t="str">
        <f t="shared" si="78"/>
        <v>5</v>
      </c>
      <c r="F344" s="17" t="str">
        <f t="shared" si="76"/>
        <v>DE GOBIERNOS E INSTITUCIONES PROVINCIALES Y MUNICIPALES</v>
      </c>
      <c r="G344" s="16">
        <v>6</v>
      </c>
      <c r="H344" s="17" t="str">
        <f t="shared" si="82"/>
        <v>De instituciones públicas financieras municipales</v>
      </c>
      <c r="I344" s="17" t="str">
        <f t="shared" si="80"/>
        <v>000</v>
      </c>
      <c r="J344" s="17" t="str">
        <f t="shared" si="83"/>
        <v/>
      </c>
      <c r="K344" s="18" t="s">
        <v>747</v>
      </c>
      <c r="L344" s="14" t="str">
        <f t="shared" si="77"/>
        <v>22.5.6.000</v>
      </c>
      <c r="M344" s="15" t="s">
        <v>644</v>
      </c>
    </row>
    <row r="345" spans="1:13" ht="15.6">
      <c r="A345" s="5" t="str">
        <f t="shared" si="75"/>
        <v>22.5.7.000</v>
      </c>
      <c r="B345" s="6" t="s">
        <v>646</v>
      </c>
      <c r="C345" s="8" t="str">
        <f t="shared" si="74"/>
        <v>22</v>
      </c>
      <c r="D345" s="6" t="s">
        <v>684</v>
      </c>
      <c r="E345" s="8" t="str">
        <f t="shared" si="78"/>
        <v>5</v>
      </c>
      <c r="F345" s="9" t="str">
        <f t="shared" si="76"/>
        <v>DE GOBIERNOS E INSTITUCIONES PROVINCIALES Y MUNICIPALES</v>
      </c>
      <c r="G345" s="8">
        <v>7</v>
      </c>
      <c r="H345" s="9" t="str">
        <f t="shared" si="82"/>
        <v>De empresas públicas no financieras municipales</v>
      </c>
      <c r="I345" s="9" t="str">
        <f t="shared" si="80"/>
        <v>000</v>
      </c>
      <c r="J345" s="9" t="str">
        <f t="shared" si="83"/>
        <v/>
      </c>
      <c r="K345" s="12" t="s">
        <v>748</v>
      </c>
      <c r="L345" s="10" t="str">
        <f t="shared" si="77"/>
        <v>22.5.7.000</v>
      </c>
      <c r="M345" s="11" t="s">
        <v>646</v>
      </c>
    </row>
    <row r="346" spans="1:13" ht="15.6">
      <c r="A346" s="5" t="str">
        <f t="shared" si="75"/>
        <v>22.5.8.000</v>
      </c>
      <c r="B346" s="6" t="s">
        <v>648</v>
      </c>
      <c r="C346" s="8" t="str">
        <f t="shared" si="74"/>
        <v>22</v>
      </c>
      <c r="D346" s="6" t="s">
        <v>684</v>
      </c>
      <c r="E346" s="8" t="str">
        <f t="shared" si="78"/>
        <v>5</v>
      </c>
      <c r="F346" s="9" t="str">
        <f t="shared" si="76"/>
        <v>DE GOBIERNOS E INSTITUCIONES PROVINCIALES Y MUNICIPALES</v>
      </c>
      <c r="G346" s="8">
        <v>8</v>
      </c>
      <c r="H346" s="9" t="str">
        <f t="shared" si="82"/>
        <v>De otras instituciones públicas municipales</v>
      </c>
      <c r="I346" s="9" t="str">
        <f t="shared" si="80"/>
        <v>000</v>
      </c>
      <c r="J346" s="9" t="str">
        <f t="shared" si="83"/>
        <v/>
      </c>
      <c r="K346" s="12" t="s">
        <v>749</v>
      </c>
      <c r="L346" s="10" t="str">
        <f t="shared" si="77"/>
        <v>22.5.8.000</v>
      </c>
      <c r="M346" s="11" t="s">
        <v>648</v>
      </c>
    </row>
    <row r="347" spans="1:13" ht="15.6">
      <c r="A347" s="5" t="str">
        <f t="shared" si="75"/>
        <v>22.6.0.000</v>
      </c>
      <c r="B347" s="6" t="s">
        <v>650</v>
      </c>
      <c r="C347" s="8" t="str">
        <f t="shared" si="74"/>
        <v>22</v>
      </c>
      <c r="D347" s="6" t="s">
        <v>684</v>
      </c>
      <c r="E347" s="8" t="str">
        <f t="shared" si="78"/>
        <v>6</v>
      </c>
      <c r="F347" s="9" t="str">
        <f t="shared" si="76"/>
        <v>DEL SECTOR EXTERNO</v>
      </c>
      <c r="G347" s="8" t="str">
        <f t="shared" si="79"/>
        <v>0</v>
      </c>
      <c r="H347" s="9" t="str">
        <f t="shared" si="82"/>
        <v/>
      </c>
      <c r="I347" s="9" t="str">
        <f t="shared" si="80"/>
        <v>000</v>
      </c>
      <c r="J347" s="9"/>
      <c r="K347" s="13" t="s">
        <v>750</v>
      </c>
      <c r="L347" s="10" t="str">
        <f t="shared" si="77"/>
        <v>22.6.0.000</v>
      </c>
      <c r="M347" s="11" t="s">
        <v>650</v>
      </c>
    </row>
    <row r="348" spans="1:13" ht="15.6">
      <c r="A348" s="5" t="str">
        <f t="shared" si="75"/>
        <v>22.6.1.000</v>
      </c>
      <c r="B348" s="6" t="s">
        <v>652</v>
      </c>
      <c r="C348" s="8" t="str">
        <f t="shared" si="74"/>
        <v>22</v>
      </c>
      <c r="D348" s="6" t="s">
        <v>684</v>
      </c>
      <c r="E348" s="8" t="str">
        <f t="shared" si="78"/>
        <v>6</v>
      </c>
      <c r="F348" s="9" t="str">
        <f t="shared" si="76"/>
        <v>DEL SECTOR EXTERNO</v>
      </c>
      <c r="G348" s="8" t="str">
        <f t="shared" si="79"/>
        <v>1</v>
      </c>
      <c r="H348" s="9" t="str">
        <f t="shared" si="82"/>
        <v>De gobiernos extranjeros</v>
      </c>
      <c r="I348" s="9" t="str">
        <f t="shared" si="80"/>
        <v>000</v>
      </c>
      <c r="J348" s="9" t="str">
        <f t="shared" ref="J348:J350" si="84">IF(I348="000","",MID($K348,12,60))</f>
        <v/>
      </c>
      <c r="K348" s="12" t="s">
        <v>751</v>
      </c>
      <c r="L348" s="10" t="str">
        <f t="shared" si="77"/>
        <v>22.6.1.000</v>
      </c>
      <c r="M348" s="11" t="s">
        <v>652</v>
      </c>
    </row>
    <row r="349" spans="1:13" ht="15.6">
      <c r="A349" s="5" t="str">
        <f t="shared" si="75"/>
        <v>22.6.2.000</v>
      </c>
      <c r="B349" s="6" t="s">
        <v>654</v>
      </c>
      <c r="C349" s="8" t="str">
        <f t="shared" si="74"/>
        <v>22</v>
      </c>
      <c r="D349" s="6" t="s">
        <v>684</v>
      </c>
      <c r="E349" s="8" t="str">
        <f t="shared" si="78"/>
        <v>6</v>
      </c>
      <c r="F349" s="9" t="str">
        <f t="shared" si="76"/>
        <v>DEL SECTOR EXTERNO</v>
      </c>
      <c r="G349" s="8" t="str">
        <f t="shared" si="79"/>
        <v>2</v>
      </c>
      <c r="H349" s="9" t="str">
        <f t="shared" si="82"/>
        <v>De organismos internacionales</v>
      </c>
      <c r="I349" s="9" t="str">
        <f t="shared" si="80"/>
        <v>000</v>
      </c>
      <c r="J349" s="9" t="str">
        <f t="shared" si="84"/>
        <v/>
      </c>
      <c r="K349" s="12" t="s">
        <v>752</v>
      </c>
      <c r="L349" s="10" t="str">
        <f t="shared" si="77"/>
        <v>22.6.2.000</v>
      </c>
      <c r="M349" s="11" t="s">
        <v>654</v>
      </c>
    </row>
    <row r="350" spans="1:13" ht="15.6">
      <c r="A350" s="5" t="str">
        <f t="shared" si="75"/>
        <v>22.6.3.000</v>
      </c>
      <c r="B350" s="6" t="s">
        <v>656</v>
      </c>
      <c r="C350" s="8" t="str">
        <f t="shared" si="74"/>
        <v>22</v>
      </c>
      <c r="D350" s="6" t="s">
        <v>684</v>
      </c>
      <c r="E350" s="8" t="str">
        <f t="shared" si="78"/>
        <v>6</v>
      </c>
      <c r="F350" s="9" t="str">
        <f t="shared" si="76"/>
        <v>DEL SECTOR EXTERNO</v>
      </c>
      <c r="G350" s="8" t="str">
        <f t="shared" si="79"/>
        <v>3</v>
      </c>
      <c r="H350" s="9" t="str">
        <f t="shared" si="82"/>
        <v>Del sector privado extranjero</v>
      </c>
      <c r="I350" s="9" t="str">
        <f t="shared" si="80"/>
        <v>000</v>
      </c>
      <c r="J350" s="9" t="str">
        <f t="shared" si="84"/>
        <v/>
      </c>
      <c r="K350" s="12" t="s">
        <v>753</v>
      </c>
      <c r="L350" s="10" t="str">
        <f t="shared" si="77"/>
        <v>22.6.3.000</v>
      </c>
      <c r="M350" s="11" t="s">
        <v>656</v>
      </c>
    </row>
    <row r="351" spans="1:13" customFormat="1" ht="15.6">
      <c r="A351" s="5" t="str">
        <f t="shared" si="75"/>
        <v>31.0.0.000</v>
      </c>
      <c r="B351" s="6" t="s">
        <v>754</v>
      </c>
      <c r="C351" s="7" t="str">
        <f t="shared" si="74"/>
        <v>31</v>
      </c>
      <c r="D351" s="7" t="s">
        <v>754</v>
      </c>
      <c r="E351" s="8" t="str">
        <f t="shared" si="78"/>
        <v>0</v>
      </c>
      <c r="F351" s="9" t="str">
        <f t="shared" si="76"/>
        <v/>
      </c>
      <c r="G351" s="8" t="str">
        <f t="shared" si="79"/>
        <v>0</v>
      </c>
      <c r="H351" s="9" t="str">
        <f t="shared" si="82"/>
        <v/>
      </c>
      <c r="I351" s="9" t="str">
        <f t="shared" si="80"/>
        <v>000</v>
      </c>
      <c r="J351" s="28"/>
      <c r="K351" s="10" t="s">
        <v>755</v>
      </c>
      <c r="L351" s="10" t="str">
        <f t="shared" si="77"/>
        <v>31.0.0.000</v>
      </c>
      <c r="M351" s="11" t="s">
        <v>754</v>
      </c>
    </row>
    <row r="352" spans="1:13" ht="15.6">
      <c r="A352" s="5" t="str">
        <f t="shared" si="75"/>
        <v>31.1.0.000</v>
      </c>
      <c r="B352" s="6" t="s">
        <v>756</v>
      </c>
      <c r="C352" s="8" t="str">
        <f t="shared" si="74"/>
        <v>31</v>
      </c>
      <c r="D352" s="9" t="s">
        <v>754</v>
      </c>
      <c r="E352" s="8" t="str">
        <f t="shared" si="78"/>
        <v>1</v>
      </c>
      <c r="F352" s="9" t="str">
        <f t="shared" si="76"/>
        <v>VENTA DE TITULOS Y VALORES EN MONEDA NACIONAL</v>
      </c>
      <c r="G352" s="8" t="str">
        <f t="shared" si="79"/>
        <v>0</v>
      </c>
      <c r="H352" s="9" t="str">
        <f t="shared" si="82"/>
        <v/>
      </c>
      <c r="I352" s="9" t="str">
        <f t="shared" si="80"/>
        <v>000</v>
      </c>
      <c r="J352" s="9"/>
      <c r="K352" s="12" t="s">
        <v>757</v>
      </c>
      <c r="L352" s="10" t="str">
        <f t="shared" si="77"/>
        <v>31.1.0.000</v>
      </c>
      <c r="M352" s="11" t="s">
        <v>756</v>
      </c>
    </row>
    <row r="353" spans="1:13" ht="15.6">
      <c r="A353" s="5" t="str">
        <f t="shared" si="75"/>
        <v>31.2.0.000</v>
      </c>
      <c r="B353" s="6" t="s">
        <v>758</v>
      </c>
      <c r="C353" s="8" t="str">
        <f t="shared" si="74"/>
        <v>31</v>
      </c>
      <c r="D353" s="9" t="s">
        <v>754</v>
      </c>
      <c r="E353" s="8" t="str">
        <f t="shared" si="78"/>
        <v>2</v>
      </c>
      <c r="F353" s="9" t="str">
        <f t="shared" si="76"/>
        <v>VENTA DE TITULOS Y VALORES EN MONEDA EXTRANJERA</v>
      </c>
      <c r="G353" s="8" t="str">
        <f t="shared" si="79"/>
        <v>0</v>
      </c>
      <c r="H353" s="9" t="str">
        <f t="shared" si="82"/>
        <v/>
      </c>
      <c r="I353" s="9" t="str">
        <f t="shared" si="80"/>
        <v>000</v>
      </c>
      <c r="J353" s="9"/>
      <c r="K353" s="12" t="s">
        <v>759</v>
      </c>
      <c r="L353" s="10" t="str">
        <f t="shared" si="77"/>
        <v>31.2.0.000</v>
      </c>
      <c r="M353" s="11" t="s">
        <v>758</v>
      </c>
    </row>
    <row r="354" spans="1:13" customFormat="1" ht="15.6">
      <c r="A354" s="5" t="str">
        <f t="shared" si="75"/>
        <v>32.0.0.000</v>
      </c>
      <c r="B354" s="6" t="s">
        <v>760</v>
      </c>
      <c r="C354" s="7" t="str">
        <f t="shared" si="74"/>
        <v>32</v>
      </c>
      <c r="D354" s="7" t="s">
        <v>760</v>
      </c>
      <c r="E354" s="8" t="str">
        <f t="shared" si="78"/>
        <v>0</v>
      </c>
      <c r="F354" s="9" t="str">
        <f t="shared" si="76"/>
        <v/>
      </c>
      <c r="G354" s="8" t="str">
        <f t="shared" si="79"/>
        <v>0</v>
      </c>
      <c r="H354" s="9" t="str">
        <f t="shared" si="82"/>
        <v/>
      </c>
      <c r="I354" s="9" t="str">
        <f t="shared" si="80"/>
        <v>000</v>
      </c>
      <c r="J354" s="28"/>
      <c r="K354" s="10" t="s">
        <v>761</v>
      </c>
      <c r="L354" s="10" t="str">
        <f t="shared" si="77"/>
        <v>32.0.0.000</v>
      </c>
      <c r="M354" s="11" t="s">
        <v>760</v>
      </c>
    </row>
    <row r="355" spans="1:13" ht="15.6">
      <c r="A355" s="5" t="str">
        <f t="shared" si="75"/>
        <v>32.1.0.000</v>
      </c>
      <c r="B355" s="6" t="s">
        <v>762</v>
      </c>
      <c r="C355" s="8" t="str">
        <f t="shared" si="74"/>
        <v>32</v>
      </c>
      <c r="D355" s="9" t="s">
        <v>760</v>
      </c>
      <c r="E355" s="8" t="str">
        <f t="shared" si="78"/>
        <v>1</v>
      </c>
      <c r="F355" s="9" t="str">
        <f t="shared" si="76"/>
        <v>DE EMPRESAS PRIVADAS NACIONALES</v>
      </c>
      <c r="G355" s="8" t="str">
        <f t="shared" si="79"/>
        <v>0</v>
      </c>
      <c r="H355" s="9" t="str">
        <f t="shared" si="82"/>
        <v/>
      </c>
      <c r="I355" s="9" t="str">
        <f t="shared" si="80"/>
        <v>000</v>
      </c>
      <c r="J355" s="9"/>
      <c r="K355" s="12" t="s">
        <v>763</v>
      </c>
      <c r="L355" s="10" t="str">
        <f t="shared" si="77"/>
        <v>32.1.0.000</v>
      </c>
      <c r="M355" s="11" t="s">
        <v>762</v>
      </c>
    </row>
    <row r="356" spans="1:13" ht="15.6">
      <c r="A356" s="5" t="str">
        <f t="shared" si="75"/>
        <v>32.2.0.000</v>
      </c>
      <c r="B356" s="6" t="s">
        <v>730</v>
      </c>
      <c r="C356" s="8" t="str">
        <f t="shared" si="74"/>
        <v>32</v>
      </c>
      <c r="D356" s="9" t="s">
        <v>760</v>
      </c>
      <c r="E356" s="8" t="str">
        <f t="shared" si="78"/>
        <v>2</v>
      </c>
      <c r="F356" s="9" t="str">
        <f t="shared" si="76"/>
        <v>DE INSTITUCIONES PÚBLICAS FINANCIERAS</v>
      </c>
      <c r="G356" s="8" t="str">
        <f t="shared" si="79"/>
        <v>0</v>
      </c>
      <c r="H356" s="9" t="str">
        <f t="shared" si="82"/>
        <v/>
      </c>
      <c r="I356" s="9" t="str">
        <f t="shared" si="80"/>
        <v>000</v>
      </c>
      <c r="J356" s="9"/>
      <c r="K356" s="12" t="s">
        <v>764</v>
      </c>
      <c r="L356" s="10" t="str">
        <f t="shared" si="77"/>
        <v>32.2.0.000</v>
      </c>
      <c r="M356" s="11" t="s">
        <v>730</v>
      </c>
    </row>
    <row r="357" spans="1:13" ht="15.6">
      <c r="A357" s="5" t="str">
        <f t="shared" si="75"/>
        <v>32.3.0.000</v>
      </c>
      <c r="B357" s="6" t="s">
        <v>765</v>
      </c>
      <c r="C357" s="8" t="str">
        <f t="shared" si="74"/>
        <v>32</v>
      </c>
      <c r="D357" s="9" t="s">
        <v>760</v>
      </c>
      <c r="E357" s="8" t="str">
        <f t="shared" si="78"/>
        <v>3</v>
      </c>
      <c r="F357" s="9" t="str">
        <f t="shared" si="76"/>
        <v>DE EMPRESAS PÚBLICAS NO FINANCIERAS</v>
      </c>
      <c r="G357" s="8" t="str">
        <f t="shared" si="79"/>
        <v>0</v>
      </c>
      <c r="H357" s="9" t="str">
        <f t="shared" si="82"/>
        <v/>
      </c>
      <c r="I357" s="9" t="str">
        <f t="shared" si="80"/>
        <v>000</v>
      </c>
      <c r="J357" s="9"/>
      <c r="K357" s="12" t="s">
        <v>766</v>
      </c>
      <c r="L357" s="10" t="str">
        <f t="shared" si="77"/>
        <v>32.3.0.000</v>
      </c>
      <c r="M357" s="11" t="s">
        <v>765</v>
      </c>
    </row>
    <row r="358" spans="1:13" ht="15.6">
      <c r="A358" s="5" t="str">
        <f t="shared" si="75"/>
        <v>32.4.0.000</v>
      </c>
      <c r="B358" s="6" t="s">
        <v>767</v>
      </c>
      <c r="C358" s="8" t="str">
        <f t="shared" si="74"/>
        <v>32</v>
      </c>
      <c r="D358" s="9" t="s">
        <v>760</v>
      </c>
      <c r="E358" s="8" t="str">
        <f t="shared" si="78"/>
        <v>4</v>
      </c>
      <c r="F358" s="9" t="str">
        <f t="shared" si="76"/>
        <v>DE EMPRESAS PÚBLICAS MULTINACIONALES</v>
      </c>
      <c r="G358" s="8" t="str">
        <f t="shared" si="79"/>
        <v>0</v>
      </c>
      <c r="H358" s="9" t="str">
        <f t="shared" si="82"/>
        <v/>
      </c>
      <c r="I358" s="9" t="str">
        <f t="shared" si="80"/>
        <v>000</v>
      </c>
      <c r="J358" s="9"/>
      <c r="K358" s="12" t="s">
        <v>768</v>
      </c>
      <c r="L358" s="10" t="str">
        <f t="shared" si="77"/>
        <v>32.4.0.000</v>
      </c>
      <c r="M358" s="11" t="s">
        <v>767</v>
      </c>
    </row>
    <row r="359" spans="1:13" ht="15.6">
      <c r="A359" s="5" t="str">
        <f t="shared" si="75"/>
        <v>32.5.0.000</v>
      </c>
      <c r="B359" s="6" t="s">
        <v>769</v>
      </c>
      <c r="C359" s="8" t="str">
        <f t="shared" si="74"/>
        <v>32</v>
      </c>
      <c r="D359" s="9" t="s">
        <v>760</v>
      </c>
      <c r="E359" s="8" t="str">
        <f t="shared" si="78"/>
        <v>5</v>
      </c>
      <c r="F359" s="9" t="str">
        <f t="shared" si="76"/>
        <v>DE ORGANISMOS INTERNACIONALES</v>
      </c>
      <c r="G359" s="8" t="str">
        <f t="shared" si="79"/>
        <v>0</v>
      </c>
      <c r="H359" s="9" t="str">
        <f t="shared" si="82"/>
        <v/>
      </c>
      <c r="I359" s="9" t="str">
        <f t="shared" si="80"/>
        <v>000</v>
      </c>
      <c r="J359" s="9"/>
      <c r="K359" s="12" t="s">
        <v>770</v>
      </c>
      <c r="L359" s="10" t="str">
        <f t="shared" si="77"/>
        <v>32.5.0.000</v>
      </c>
      <c r="M359" s="11" t="s">
        <v>769</v>
      </c>
    </row>
    <row r="360" spans="1:13" ht="15.6">
      <c r="A360" s="5" t="str">
        <f t="shared" si="75"/>
        <v>32.6.0.000</v>
      </c>
      <c r="B360" s="6" t="s">
        <v>771</v>
      </c>
      <c r="C360" s="8" t="str">
        <f t="shared" si="74"/>
        <v>32</v>
      </c>
      <c r="D360" s="9" t="s">
        <v>760</v>
      </c>
      <c r="E360" s="8" t="str">
        <f t="shared" si="78"/>
        <v>6</v>
      </c>
      <c r="F360" s="9" t="str">
        <f t="shared" si="76"/>
        <v>DE OTRAS EMPRESAS DEL SECTOR EXTERNO</v>
      </c>
      <c r="G360" s="8" t="str">
        <f t="shared" si="79"/>
        <v>0</v>
      </c>
      <c r="H360" s="9" t="str">
        <f t="shared" si="82"/>
        <v/>
      </c>
      <c r="I360" s="9" t="str">
        <f t="shared" si="80"/>
        <v>000</v>
      </c>
      <c r="J360" s="9"/>
      <c r="K360" s="12" t="s">
        <v>772</v>
      </c>
      <c r="L360" s="10" t="str">
        <f t="shared" si="77"/>
        <v>32.6.0.000</v>
      </c>
      <c r="M360" s="11" t="s">
        <v>771</v>
      </c>
    </row>
    <row r="361" spans="1:13" customFormat="1" ht="15.6">
      <c r="A361" s="5" t="str">
        <f t="shared" si="75"/>
        <v>33.0.0.000</v>
      </c>
      <c r="B361" s="6" t="s">
        <v>773</v>
      </c>
      <c r="C361" s="7" t="str">
        <f t="shared" si="74"/>
        <v>33</v>
      </c>
      <c r="D361" s="7" t="s">
        <v>773</v>
      </c>
      <c r="E361" s="8" t="str">
        <f t="shared" si="78"/>
        <v>0</v>
      </c>
      <c r="F361" s="9" t="str">
        <f t="shared" si="76"/>
        <v/>
      </c>
      <c r="G361" s="8" t="str">
        <f t="shared" si="79"/>
        <v>0</v>
      </c>
      <c r="H361" s="9" t="str">
        <f t="shared" si="82"/>
        <v/>
      </c>
      <c r="I361" s="9" t="str">
        <f t="shared" si="80"/>
        <v>000</v>
      </c>
      <c r="J361" s="28"/>
      <c r="K361" s="10" t="s">
        <v>774</v>
      </c>
      <c r="L361" s="10" t="str">
        <f t="shared" si="77"/>
        <v>33.0.0.000</v>
      </c>
      <c r="M361" s="11" t="s">
        <v>773</v>
      </c>
    </row>
    <row r="362" spans="1:13" ht="15.6">
      <c r="A362" s="5" t="str">
        <f t="shared" si="75"/>
        <v>33.1.0.000</v>
      </c>
      <c r="B362" s="6" t="s">
        <v>550</v>
      </c>
      <c r="C362" s="8" t="str">
        <f t="shared" si="74"/>
        <v>33</v>
      </c>
      <c r="D362" s="9" t="s">
        <v>773</v>
      </c>
      <c r="E362" s="8" t="str">
        <f t="shared" si="78"/>
        <v>1</v>
      </c>
      <c r="F362" s="9" t="str">
        <f t="shared" si="76"/>
        <v>DEL SECTOR PRIVADO</v>
      </c>
      <c r="G362" s="8" t="str">
        <f t="shared" si="79"/>
        <v>0</v>
      </c>
      <c r="H362" s="9" t="str">
        <f t="shared" si="82"/>
        <v/>
      </c>
      <c r="I362" s="9" t="str">
        <f t="shared" si="80"/>
        <v>000</v>
      </c>
      <c r="J362" s="9"/>
      <c r="K362" s="13" t="s">
        <v>775</v>
      </c>
      <c r="L362" s="10" t="str">
        <f t="shared" si="77"/>
        <v>33.1.0.000</v>
      </c>
      <c r="M362" s="11" t="s">
        <v>550</v>
      </c>
    </row>
    <row r="363" spans="1:13" ht="15.6">
      <c r="A363" s="5" t="str">
        <f t="shared" si="75"/>
        <v>33.1.1.000</v>
      </c>
      <c r="B363" s="6" t="s">
        <v>776</v>
      </c>
      <c r="C363" s="8" t="str">
        <f t="shared" si="74"/>
        <v>33</v>
      </c>
      <c r="D363" s="9" t="s">
        <v>773</v>
      </c>
      <c r="E363" s="8" t="str">
        <f t="shared" si="78"/>
        <v>1</v>
      </c>
      <c r="F363" s="9" t="str">
        <f t="shared" si="76"/>
        <v>DEL SECTOR PRIVADO</v>
      </c>
      <c r="G363" s="8" t="str">
        <f t="shared" si="79"/>
        <v>1</v>
      </c>
      <c r="H363" s="9" t="str">
        <f t="shared" si="82"/>
        <v>Planes Vs.</v>
      </c>
      <c r="I363" s="9" t="str">
        <f t="shared" si="80"/>
        <v>000</v>
      </c>
      <c r="J363" s="9" t="str">
        <f t="shared" ref="J363:J367" si="85">IF(I363="000","",MID($K363,12,60))</f>
        <v/>
      </c>
      <c r="K363" s="12" t="s">
        <v>777</v>
      </c>
      <c r="L363" s="10" t="str">
        <f t="shared" si="77"/>
        <v>33.1.1.000</v>
      </c>
      <c r="M363" s="11" t="s">
        <v>776</v>
      </c>
    </row>
    <row r="364" spans="1:13" ht="15.6">
      <c r="A364" s="5" t="str">
        <f t="shared" si="75"/>
        <v>33.1.2.000</v>
      </c>
      <c r="B364" s="6" t="s">
        <v>778</v>
      </c>
      <c r="C364" s="8" t="str">
        <f t="shared" si="74"/>
        <v>33</v>
      </c>
      <c r="D364" s="9" t="s">
        <v>773</v>
      </c>
      <c r="E364" s="8" t="str">
        <f t="shared" si="78"/>
        <v>1</v>
      </c>
      <c r="F364" s="9" t="str">
        <f t="shared" si="76"/>
        <v>DEL SECTOR PRIVADO</v>
      </c>
      <c r="G364" s="8" t="str">
        <f t="shared" si="79"/>
        <v>2</v>
      </c>
      <c r="H364" s="9" t="str">
        <f t="shared" si="82"/>
        <v>Recupero Convenio B.P.S.C.</v>
      </c>
      <c r="I364" s="9" t="str">
        <f t="shared" si="80"/>
        <v>000</v>
      </c>
      <c r="J364" s="9" t="str">
        <f t="shared" si="85"/>
        <v/>
      </c>
      <c r="K364" s="12" t="s">
        <v>779</v>
      </c>
      <c r="L364" s="10" t="str">
        <f t="shared" si="77"/>
        <v>33.1.2.000</v>
      </c>
      <c r="M364" s="11" t="s">
        <v>778</v>
      </c>
    </row>
    <row r="365" spans="1:13" ht="15.6">
      <c r="A365" s="5" t="str">
        <f t="shared" si="75"/>
        <v>33.1.3.000</v>
      </c>
      <c r="B365" s="6" t="s">
        <v>780</v>
      </c>
      <c r="C365" s="8" t="str">
        <f t="shared" si="74"/>
        <v>33</v>
      </c>
      <c r="D365" s="9" t="s">
        <v>773</v>
      </c>
      <c r="E365" s="8" t="str">
        <f t="shared" si="78"/>
        <v>1</v>
      </c>
      <c r="F365" s="9" t="str">
        <f t="shared" si="76"/>
        <v>DEL SECTOR PRIVADO</v>
      </c>
      <c r="G365" s="8" t="str">
        <f t="shared" si="79"/>
        <v>3</v>
      </c>
      <c r="H365" s="9" t="str">
        <f t="shared" si="82"/>
        <v xml:space="preserve">Recupero VIVIPLAN </v>
      </c>
      <c r="I365" s="9" t="str">
        <f t="shared" si="80"/>
        <v>000</v>
      </c>
      <c r="J365" s="9" t="str">
        <f t="shared" si="85"/>
        <v/>
      </c>
      <c r="K365" s="12" t="s">
        <v>781</v>
      </c>
      <c r="L365" s="10" t="str">
        <f t="shared" si="77"/>
        <v>33.1.3.000</v>
      </c>
      <c r="M365" s="11" t="s">
        <v>780</v>
      </c>
    </row>
    <row r="366" spans="1:13" ht="15.6">
      <c r="A366" s="5" t="str">
        <f t="shared" si="75"/>
        <v>33.1.4.000</v>
      </c>
      <c r="B366" s="6" t="s">
        <v>782</v>
      </c>
      <c r="C366" s="8" t="str">
        <f t="shared" si="74"/>
        <v>33</v>
      </c>
      <c r="D366" s="9" t="s">
        <v>773</v>
      </c>
      <c r="E366" s="8" t="str">
        <f t="shared" si="78"/>
        <v>1</v>
      </c>
      <c r="F366" s="9" t="str">
        <f t="shared" si="76"/>
        <v>DEL SECTOR PRIVADO</v>
      </c>
      <c r="G366" s="8" t="str">
        <f t="shared" si="79"/>
        <v>4</v>
      </c>
      <c r="H366" s="9" t="str">
        <f t="shared" si="82"/>
        <v xml:space="preserve">Recupero Líneas de Crédito Hipotecario </v>
      </c>
      <c r="I366" s="9" t="str">
        <f t="shared" si="80"/>
        <v>000</v>
      </c>
      <c r="J366" s="9" t="str">
        <f t="shared" si="85"/>
        <v/>
      </c>
      <c r="K366" s="12" t="s">
        <v>783</v>
      </c>
      <c r="L366" s="10" t="str">
        <f t="shared" si="77"/>
        <v>33.1.4.000</v>
      </c>
      <c r="M366" s="11" t="s">
        <v>782</v>
      </c>
    </row>
    <row r="367" spans="1:13" ht="15.6">
      <c r="A367" s="5" t="str">
        <f t="shared" si="75"/>
        <v>33.1.9.000</v>
      </c>
      <c r="B367" s="6" t="s">
        <v>784</v>
      </c>
      <c r="C367" s="8" t="str">
        <f t="shared" si="74"/>
        <v>33</v>
      </c>
      <c r="D367" s="9" t="s">
        <v>773</v>
      </c>
      <c r="E367" s="8" t="str">
        <f t="shared" si="78"/>
        <v>1</v>
      </c>
      <c r="F367" s="9" t="str">
        <f t="shared" si="76"/>
        <v>DEL SECTOR PRIVADO</v>
      </c>
      <c r="G367" s="8" t="str">
        <f t="shared" si="79"/>
        <v>9</v>
      </c>
      <c r="H367" s="9" t="str">
        <f t="shared" si="82"/>
        <v>Otros Recupero del Sector Privado</v>
      </c>
      <c r="I367" s="9" t="str">
        <f t="shared" si="80"/>
        <v>000</v>
      </c>
      <c r="J367" s="9" t="str">
        <f t="shared" si="85"/>
        <v/>
      </c>
      <c r="K367" s="12" t="s">
        <v>785</v>
      </c>
      <c r="L367" s="10" t="str">
        <f t="shared" si="77"/>
        <v>33.1.9.000</v>
      </c>
      <c r="M367" s="11" t="s">
        <v>784</v>
      </c>
    </row>
    <row r="368" spans="1:13" ht="15.6">
      <c r="A368" s="5" t="str">
        <f t="shared" si="75"/>
        <v>33.2.0.000</v>
      </c>
      <c r="B368" s="6" t="s">
        <v>786</v>
      </c>
      <c r="C368" s="8" t="str">
        <f t="shared" si="74"/>
        <v>33</v>
      </c>
      <c r="D368" s="9" t="s">
        <v>773</v>
      </c>
      <c r="E368" s="8" t="str">
        <f t="shared" si="78"/>
        <v>2</v>
      </c>
      <c r="F368" s="9" t="str">
        <f t="shared" si="76"/>
        <v>SECTOR PÚBLICO NACIONAL</v>
      </c>
      <c r="G368" s="8" t="str">
        <f t="shared" si="79"/>
        <v>0</v>
      </c>
      <c r="H368" s="9" t="str">
        <f t="shared" si="82"/>
        <v/>
      </c>
      <c r="I368" s="9" t="str">
        <f t="shared" si="80"/>
        <v>000</v>
      </c>
      <c r="J368" s="9"/>
      <c r="K368" s="13" t="s">
        <v>787</v>
      </c>
      <c r="L368" s="10" t="str">
        <f t="shared" si="77"/>
        <v>33.2.0.000</v>
      </c>
      <c r="M368" s="11" t="s">
        <v>786</v>
      </c>
    </row>
    <row r="369" spans="1:13" ht="15.6">
      <c r="A369" s="5" t="str">
        <f t="shared" si="75"/>
        <v>33.2.1.000</v>
      </c>
      <c r="B369" s="6" t="s">
        <v>694</v>
      </c>
      <c r="C369" s="8" t="str">
        <f t="shared" si="74"/>
        <v>33</v>
      </c>
      <c r="D369" s="9" t="s">
        <v>773</v>
      </c>
      <c r="E369" s="8" t="str">
        <f t="shared" si="78"/>
        <v>2</v>
      </c>
      <c r="F369" s="9" t="str">
        <f t="shared" si="76"/>
        <v>SECTOR PÚBLICO NACIONAL</v>
      </c>
      <c r="G369" s="8" t="str">
        <f t="shared" si="79"/>
        <v>1</v>
      </c>
      <c r="H369" s="9" t="str">
        <f t="shared" si="82"/>
        <v>De la Administración Central Nacional</v>
      </c>
      <c r="I369" s="9" t="str">
        <f t="shared" si="80"/>
        <v>000</v>
      </c>
      <c r="J369" s="9" t="str">
        <f t="shared" ref="J369:J372" si="86">IF(I369="000","",MID($K369,12,60))</f>
        <v/>
      </c>
      <c r="K369" s="12" t="s">
        <v>788</v>
      </c>
      <c r="L369" s="10" t="str">
        <f t="shared" si="77"/>
        <v>33.2.1.000</v>
      </c>
      <c r="M369" s="11" t="s">
        <v>694</v>
      </c>
    </row>
    <row r="370" spans="1:13" ht="15.6">
      <c r="A370" s="5" t="str">
        <f t="shared" si="75"/>
        <v>33.2.2.000</v>
      </c>
      <c r="B370" s="6" t="s">
        <v>605</v>
      </c>
      <c r="C370" s="8" t="str">
        <f t="shared" si="74"/>
        <v>33</v>
      </c>
      <c r="D370" s="9" t="s">
        <v>773</v>
      </c>
      <c r="E370" s="8" t="str">
        <f t="shared" si="78"/>
        <v>2</v>
      </c>
      <c r="F370" s="9" t="str">
        <f t="shared" si="76"/>
        <v>SECTOR PÚBLICO NACIONAL</v>
      </c>
      <c r="G370" s="8" t="str">
        <f t="shared" si="79"/>
        <v>2</v>
      </c>
      <c r="H370" s="9" t="str">
        <f t="shared" si="82"/>
        <v>De Organismos Descentralizados Nacionales</v>
      </c>
      <c r="I370" s="9" t="str">
        <f t="shared" si="80"/>
        <v>000</v>
      </c>
      <c r="J370" s="9" t="str">
        <f t="shared" si="86"/>
        <v/>
      </c>
      <c r="K370" s="12" t="s">
        <v>789</v>
      </c>
      <c r="L370" s="10" t="str">
        <f t="shared" si="77"/>
        <v>33.2.2.000</v>
      </c>
      <c r="M370" s="11" t="s">
        <v>605</v>
      </c>
    </row>
    <row r="371" spans="1:13" ht="15.6">
      <c r="A371" s="5" t="str">
        <f t="shared" si="75"/>
        <v>33.2.3.000</v>
      </c>
      <c r="B371" s="6" t="s">
        <v>790</v>
      </c>
      <c r="C371" s="8" t="str">
        <f t="shared" si="74"/>
        <v>33</v>
      </c>
      <c r="D371" s="9" t="s">
        <v>773</v>
      </c>
      <c r="E371" s="8" t="str">
        <f t="shared" si="78"/>
        <v>2</v>
      </c>
      <c r="F371" s="9" t="str">
        <f t="shared" si="76"/>
        <v>SECTOR PÚBLICO NACIONAL</v>
      </c>
      <c r="G371" s="8" t="str">
        <f t="shared" si="79"/>
        <v>3</v>
      </c>
      <c r="H371" s="9" t="str">
        <f t="shared" si="82"/>
        <v>De Instituciones de Seguridad Social Nacionales</v>
      </c>
      <c r="I371" s="9" t="str">
        <f t="shared" si="80"/>
        <v>000</v>
      </c>
      <c r="J371" s="9" t="str">
        <f t="shared" si="86"/>
        <v/>
      </c>
      <c r="K371" s="12" t="s">
        <v>791</v>
      </c>
      <c r="L371" s="10" t="str">
        <f t="shared" si="77"/>
        <v>33.2.3.000</v>
      </c>
      <c r="M371" s="11" t="s">
        <v>790</v>
      </c>
    </row>
    <row r="372" spans="1:13" ht="15.6">
      <c r="A372" s="5" t="str">
        <f t="shared" si="75"/>
        <v>33.2.7.000</v>
      </c>
      <c r="B372" s="6" t="s">
        <v>617</v>
      </c>
      <c r="C372" s="8" t="str">
        <f t="shared" si="74"/>
        <v>33</v>
      </c>
      <c r="D372" s="9" t="s">
        <v>773</v>
      </c>
      <c r="E372" s="8" t="str">
        <f t="shared" si="78"/>
        <v>2</v>
      </c>
      <c r="F372" s="9" t="str">
        <f t="shared" si="76"/>
        <v>SECTOR PÚBLICO NACIONAL</v>
      </c>
      <c r="G372" s="8" t="str">
        <f t="shared" si="79"/>
        <v>7</v>
      </c>
      <c r="H372" s="9" t="str">
        <f t="shared" si="82"/>
        <v>De Otras Instituciones Públicas Nacionales</v>
      </c>
      <c r="I372" s="9" t="str">
        <f t="shared" si="80"/>
        <v>000</v>
      </c>
      <c r="J372" s="9" t="str">
        <f t="shared" si="86"/>
        <v/>
      </c>
      <c r="K372" s="12" t="s">
        <v>792</v>
      </c>
      <c r="L372" s="10" t="str">
        <f t="shared" si="77"/>
        <v>33.2.7.000</v>
      </c>
      <c r="M372" s="11" t="s">
        <v>617</v>
      </c>
    </row>
    <row r="373" spans="1:13" ht="15.6">
      <c r="A373" s="5" t="str">
        <f t="shared" si="75"/>
        <v>33.3.0.000</v>
      </c>
      <c r="B373" s="6" t="s">
        <v>793</v>
      </c>
      <c r="C373" s="8" t="str">
        <f t="shared" si="74"/>
        <v>33</v>
      </c>
      <c r="D373" s="9" t="s">
        <v>773</v>
      </c>
      <c r="E373" s="8" t="str">
        <f t="shared" si="78"/>
        <v>3</v>
      </c>
      <c r="F373" s="9" t="str">
        <f t="shared" si="76"/>
        <v>SECTOR PÚBLICO PROVINCIAL</v>
      </c>
      <c r="G373" s="8" t="str">
        <f t="shared" si="79"/>
        <v>0</v>
      </c>
      <c r="H373" s="9" t="str">
        <f t="shared" si="82"/>
        <v/>
      </c>
      <c r="I373" s="9" t="str">
        <f t="shared" si="80"/>
        <v>000</v>
      </c>
      <c r="J373" s="9"/>
      <c r="K373" s="13" t="s">
        <v>794</v>
      </c>
      <c r="L373" s="10" t="str">
        <f t="shared" si="77"/>
        <v>33.3.0.000</v>
      </c>
      <c r="M373" s="11" t="s">
        <v>793</v>
      </c>
    </row>
    <row r="374" spans="1:13" ht="15.6">
      <c r="A374" s="5" t="str">
        <f t="shared" si="75"/>
        <v>33.3.1.000</v>
      </c>
      <c r="B374" s="6" t="s">
        <v>795</v>
      </c>
      <c r="C374" s="8" t="str">
        <f t="shared" si="74"/>
        <v>33</v>
      </c>
      <c r="D374" s="9" t="s">
        <v>773</v>
      </c>
      <c r="E374" s="8" t="str">
        <f t="shared" si="78"/>
        <v>3</v>
      </c>
      <c r="F374" s="9" t="str">
        <f t="shared" si="76"/>
        <v>SECTOR PÚBLICO PROVINCIAL</v>
      </c>
      <c r="G374" s="8" t="str">
        <f t="shared" si="79"/>
        <v>1</v>
      </c>
      <c r="H374" s="9" t="str">
        <f t="shared" si="82"/>
        <v>De la Administración Central Provincial</v>
      </c>
      <c r="I374" s="9" t="str">
        <f t="shared" si="80"/>
        <v>000</v>
      </c>
      <c r="J374" s="9" t="str">
        <f t="shared" ref="J374:J377" si="87">IF(I374="000","",MID($K374,12,60))</f>
        <v/>
      </c>
      <c r="K374" s="12" t="s">
        <v>796</v>
      </c>
      <c r="L374" s="10" t="str">
        <f t="shared" si="77"/>
        <v>33.3.1.000</v>
      </c>
      <c r="M374" s="11" t="s">
        <v>795</v>
      </c>
    </row>
    <row r="375" spans="1:13" ht="15.6">
      <c r="A375" s="5" t="str">
        <f t="shared" si="75"/>
        <v>33.3.2.000</v>
      </c>
      <c r="B375" s="6" t="s">
        <v>797</v>
      </c>
      <c r="C375" s="8" t="str">
        <f t="shared" si="74"/>
        <v>33</v>
      </c>
      <c r="D375" s="9" t="s">
        <v>773</v>
      </c>
      <c r="E375" s="8" t="str">
        <f t="shared" si="78"/>
        <v>3</v>
      </c>
      <c r="F375" s="9" t="str">
        <f t="shared" si="76"/>
        <v>SECTOR PÚBLICO PROVINCIAL</v>
      </c>
      <c r="G375" s="8" t="str">
        <f t="shared" si="79"/>
        <v>2</v>
      </c>
      <c r="H375" s="9" t="str">
        <f t="shared" si="82"/>
        <v>De Organismos Descentralizados Provinciales</v>
      </c>
      <c r="I375" s="9" t="str">
        <f t="shared" si="80"/>
        <v>000</v>
      </c>
      <c r="J375" s="9" t="str">
        <f t="shared" si="87"/>
        <v/>
      </c>
      <c r="K375" s="12" t="s">
        <v>798</v>
      </c>
      <c r="L375" s="10" t="str">
        <f t="shared" si="77"/>
        <v>33.3.2.000</v>
      </c>
      <c r="M375" s="11" t="s">
        <v>797</v>
      </c>
    </row>
    <row r="376" spans="1:13" ht="15.6">
      <c r="A376" s="5" t="str">
        <f t="shared" si="75"/>
        <v>33.3.3.000</v>
      </c>
      <c r="B376" s="6" t="s">
        <v>799</v>
      </c>
      <c r="C376" s="8" t="str">
        <f t="shared" si="74"/>
        <v>33</v>
      </c>
      <c r="D376" s="9" t="s">
        <v>773</v>
      </c>
      <c r="E376" s="8" t="str">
        <f t="shared" si="78"/>
        <v>3</v>
      </c>
      <c r="F376" s="9" t="str">
        <f t="shared" si="76"/>
        <v>SECTOR PÚBLICO PROVINCIAL</v>
      </c>
      <c r="G376" s="8" t="str">
        <f t="shared" si="79"/>
        <v>3</v>
      </c>
      <c r="H376" s="9" t="str">
        <f t="shared" si="82"/>
        <v>De Instituciones de Seguridad Social Provinciales</v>
      </c>
      <c r="I376" s="9" t="str">
        <f t="shared" si="80"/>
        <v>000</v>
      </c>
      <c r="J376" s="9" t="str">
        <f t="shared" si="87"/>
        <v/>
      </c>
      <c r="K376" s="12" t="s">
        <v>800</v>
      </c>
      <c r="L376" s="10" t="str">
        <f t="shared" si="77"/>
        <v>33.3.3.000</v>
      </c>
      <c r="M376" s="11" t="s">
        <v>799</v>
      </c>
    </row>
    <row r="377" spans="1:13" ht="15.6">
      <c r="A377" s="5" t="str">
        <f t="shared" si="75"/>
        <v>33.3.7.000</v>
      </c>
      <c r="B377" s="6" t="s">
        <v>801</v>
      </c>
      <c r="C377" s="8" t="str">
        <f t="shared" si="74"/>
        <v>33</v>
      </c>
      <c r="D377" s="9" t="s">
        <v>773</v>
      </c>
      <c r="E377" s="8" t="str">
        <f t="shared" si="78"/>
        <v>3</v>
      </c>
      <c r="F377" s="9" t="str">
        <f t="shared" si="76"/>
        <v>SECTOR PÚBLICO PROVINCIAL</v>
      </c>
      <c r="G377" s="8" t="str">
        <f t="shared" si="79"/>
        <v>7</v>
      </c>
      <c r="H377" s="9" t="str">
        <f t="shared" si="82"/>
        <v>De Otras Instituciones Públicas Provinciales</v>
      </c>
      <c r="I377" s="9" t="str">
        <f t="shared" si="80"/>
        <v>000</v>
      </c>
      <c r="J377" s="9" t="str">
        <f t="shared" si="87"/>
        <v/>
      </c>
      <c r="K377" s="12" t="s">
        <v>802</v>
      </c>
      <c r="L377" s="10" t="str">
        <f t="shared" si="77"/>
        <v>33.3.7.000</v>
      </c>
      <c r="M377" s="11" t="s">
        <v>801</v>
      </c>
    </row>
    <row r="378" spans="1:13" ht="15.6">
      <c r="A378" s="5" t="str">
        <f t="shared" si="75"/>
        <v>33.4.0.000</v>
      </c>
      <c r="B378" s="6" t="s">
        <v>803</v>
      </c>
      <c r="C378" s="8" t="str">
        <f t="shared" si="74"/>
        <v>33</v>
      </c>
      <c r="D378" s="9" t="s">
        <v>773</v>
      </c>
      <c r="E378" s="8" t="str">
        <f t="shared" si="78"/>
        <v>4</v>
      </c>
      <c r="F378" s="9" t="str">
        <f t="shared" si="76"/>
        <v>DE MUNICIPALIDADES</v>
      </c>
      <c r="G378" s="8" t="str">
        <f t="shared" si="79"/>
        <v>0</v>
      </c>
      <c r="H378" s="9" t="str">
        <f t="shared" si="82"/>
        <v/>
      </c>
      <c r="I378" s="9" t="str">
        <f t="shared" si="80"/>
        <v>000</v>
      </c>
      <c r="J378" s="9"/>
      <c r="K378" s="13" t="s">
        <v>804</v>
      </c>
      <c r="L378" s="10" t="str">
        <f t="shared" si="77"/>
        <v>33.4.0.000</v>
      </c>
      <c r="M378" s="11" t="s">
        <v>803</v>
      </c>
    </row>
    <row r="379" spans="1:13" ht="15.6">
      <c r="A379" s="5" t="str">
        <f t="shared" si="75"/>
        <v>33.6.0.000</v>
      </c>
      <c r="B379" s="6" t="s">
        <v>805</v>
      </c>
      <c r="C379" s="8" t="str">
        <f t="shared" si="74"/>
        <v>33</v>
      </c>
      <c r="D379" s="9" t="s">
        <v>773</v>
      </c>
      <c r="E379" s="8" t="str">
        <f t="shared" si="78"/>
        <v>6</v>
      </c>
      <c r="F379" s="9" t="str">
        <f t="shared" si="76"/>
        <v>DE INSTITUCIONES PÚBLICA FINANCIERAS</v>
      </c>
      <c r="G379" s="8" t="str">
        <f t="shared" si="79"/>
        <v>0</v>
      </c>
      <c r="H379" s="9" t="str">
        <f t="shared" si="82"/>
        <v/>
      </c>
      <c r="I379" s="9" t="str">
        <f t="shared" si="80"/>
        <v>000</v>
      </c>
      <c r="J379" s="9"/>
      <c r="K379" s="13" t="s">
        <v>806</v>
      </c>
      <c r="L379" s="10" t="str">
        <f t="shared" si="77"/>
        <v>33.6.0.000</v>
      </c>
      <c r="M379" s="11" t="s">
        <v>805</v>
      </c>
    </row>
    <row r="380" spans="1:13" ht="15.6">
      <c r="A380" s="5" t="str">
        <f t="shared" si="75"/>
        <v>33.7.0.000</v>
      </c>
      <c r="B380" s="6" t="s">
        <v>807</v>
      </c>
      <c r="C380" s="8" t="str">
        <f t="shared" si="74"/>
        <v>33</v>
      </c>
      <c r="D380" s="9" t="s">
        <v>773</v>
      </c>
      <c r="E380" s="8" t="str">
        <f t="shared" si="78"/>
        <v>7</v>
      </c>
      <c r="F380" s="9" t="str">
        <f t="shared" si="76"/>
        <v>DE EMPRESAS PÚBLICAS NO FINACIERAS</v>
      </c>
      <c r="G380" s="8" t="str">
        <f t="shared" si="79"/>
        <v>0</v>
      </c>
      <c r="H380" s="9" t="str">
        <f t="shared" si="82"/>
        <v/>
      </c>
      <c r="I380" s="9" t="str">
        <f t="shared" si="80"/>
        <v>000</v>
      </c>
      <c r="J380" s="9"/>
      <c r="K380" s="13" t="s">
        <v>808</v>
      </c>
      <c r="L380" s="10" t="str">
        <f t="shared" si="77"/>
        <v>33.7.0.000</v>
      </c>
      <c r="M380" s="11" t="s">
        <v>807</v>
      </c>
    </row>
    <row r="381" spans="1:13" ht="15.6">
      <c r="A381" s="5" t="str">
        <f t="shared" si="75"/>
        <v>33.8.0.000</v>
      </c>
      <c r="B381" s="6" t="s">
        <v>809</v>
      </c>
      <c r="C381" s="8" t="str">
        <f t="shared" si="74"/>
        <v>33</v>
      </c>
      <c r="D381" s="9" t="s">
        <v>773</v>
      </c>
      <c r="E381" s="8" t="str">
        <f t="shared" si="78"/>
        <v>8</v>
      </c>
      <c r="F381" s="9" t="str">
        <f t="shared" si="76"/>
        <v>DE FONDOS FIDUCIARIOS Y OTROS ENTES</v>
      </c>
      <c r="G381" s="8" t="str">
        <f t="shared" si="79"/>
        <v>0</v>
      </c>
      <c r="H381" s="9" t="str">
        <f t="shared" si="82"/>
        <v/>
      </c>
      <c r="I381" s="9" t="str">
        <f t="shared" si="80"/>
        <v>000</v>
      </c>
      <c r="J381" s="9"/>
      <c r="K381" s="13" t="s">
        <v>810</v>
      </c>
      <c r="L381" s="10" t="str">
        <f t="shared" si="77"/>
        <v>33.8.0.000</v>
      </c>
      <c r="M381" s="11" t="s">
        <v>809</v>
      </c>
    </row>
    <row r="382" spans="1:13" ht="15.6">
      <c r="A382" s="5" t="str">
        <f t="shared" si="75"/>
        <v>33.9.0.000</v>
      </c>
      <c r="B382" s="6" t="s">
        <v>650</v>
      </c>
      <c r="C382" s="8" t="str">
        <f t="shared" si="74"/>
        <v>33</v>
      </c>
      <c r="D382" s="9" t="s">
        <v>773</v>
      </c>
      <c r="E382" s="8" t="str">
        <f t="shared" si="78"/>
        <v>9</v>
      </c>
      <c r="F382" s="9" t="str">
        <f t="shared" si="76"/>
        <v>DEL SECTOR EXTERNO</v>
      </c>
      <c r="G382" s="8" t="str">
        <f t="shared" si="79"/>
        <v>0</v>
      </c>
      <c r="H382" s="9" t="str">
        <f t="shared" si="82"/>
        <v/>
      </c>
      <c r="I382" s="9" t="str">
        <f t="shared" si="80"/>
        <v>000</v>
      </c>
      <c r="J382" s="9"/>
      <c r="K382" s="13" t="s">
        <v>811</v>
      </c>
      <c r="L382" s="10" t="str">
        <f t="shared" si="77"/>
        <v>33.9.0.000</v>
      </c>
      <c r="M382" s="11" t="s">
        <v>650</v>
      </c>
    </row>
    <row r="383" spans="1:13" customFormat="1" ht="15.6">
      <c r="A383" s="5" t="str">
        <f t="shared" si="75"/>
        <v>34.0.0.000</v>
      </c>
      <c r="B383" s="6" t="s">
        <v>812</v>
      </c>
      <c r="C383" s="7" t="str">
        <f t="shared" si="74"/>
        <v>34</v>
      </c>
      <c r="D383" s="7" t="s">
        <v>812</v>
      </c>
      <c r="E383" s="8" t="str">
        <f t="shared" si="78"/>
        <v>0</v>
      </c>
      <c r="F383" s="9" t="str">
        <f t="shared" si="76"/>
        <v/>
      </c>
      <c r="G383" s="8" t="str">
        <f t="shared" si="79"/>
        <v>0</v>
      </c>
      <c r="H383" s="9" t="str">
        <f t="shared" si="82"/>
        <v/>
      </c>
      <c r="I383" s="9" t="str">
        <f t="shared" si="80"/>
        <v>000</v>
      </c>
      <c r="J383" s="28"/>
      <c r="K383" s="10" t="s">
        <v>813</v>
      </c>
      <c r="L383" s="10" t="str">
        <f t="shared" si="77"/>
        <v>34.0.0.000</v>
      </c>
      <c r="M383" s="11" t="s">
        <v>812</v>
      </c>
    </row>
    <row r="384" spans="1:13" ht="15.6">
      <c r="A384" s="5" t="str">
        <f t="shared" si="75"/>
        <v>34.1.0.000</v>
      </c>
      <c r="B384" s="6" t="s">
        <v>550</v>
      </c>
      <c r="C384" s="8" t="str">
        <f t="shared" si="74"/>
        <v>34</v>
      </c>
      <c r="D384" s="9" t="s">
        <v>812</v>
      </c>
      <c r="E384" s="8" t="str">
        <f t="shared" si="78"/>
        <v>1</v>
      </c>
      <c r="F384" s="9" t="str">
        <f t="shared" si="76"/>
        <v>DEL SECTOR PRIVADO</v>
      </c>
      <c r="G384" s="8" t="str">
        <f t="shared" si="79"/>
        <v>0</v>
      </c>
      <c r="H384" s="9" t="str">
        <f t="shared" si="82"/>
        <v/>
      </c>
      <c r="I384" s="9" t="str">
        <f t="shared" si="80"/>
        <v>000</v>
      </c>
      <c r="J384" s="9"/>
      <c r="K384" s="13" t="s">
        <v>814</v>
      </c>
      <c r="L384" s="10" t="str">
        <f t="shared" si="77"/>
        <v>34.1.0.000</v>
      </c>
      <c r="M384" s="11" t="s">
        <v>550</v>
      </c>
    </row>
    <row r="385" spans="1:13" ht="15.6">
      <c r="A385" s="5" t="str">
        <f t="shared" si="75"/>
        <v>34.1.1.000</v>
      </c>
      <c r="B385" s="6" t="s">
        <v>815</v>
      </c>
      <c r="C385" s="8" t="str">
        <f t="shared" si="74"/>
        <v>34</v>
      </c>
      <c r="D385" s="9" t="s">
        <v>812</v>
      </c>
      <c r="E385" s="8" t="str">
        <f t="shared" si="78"/>
        <v>1</v>
      </c>
      <c r="F385" s="9" t="str">
        <f t="shared" si="76"/>
        <v>DEL SECTOR PRIVADO</v>
      </c>
      <c r="G385" s="8" t="str">
        <f t="shared" si="79"/>
        <v>1</v>
      </c>
      <c r="H385" s="9" t="str">
        <f t="shared" si="82"/>
        <v>Recupero Planes Vs.</v>
      </c>
      <c r="I385" s="9" t="str">
        <f t="shared" si="80"/>
        <v>000</v>
      </c>
      <c r="J385" s="9" t="str">
        <f t="shared" ref="J385:J389" si="88">IF(I385="000","",MID($K385,12,60))</f>
        <v/>
      </c>
      <c r="K385" s="12" t="s">
        <v>816</v>
      </c>
      <c r="L385" s="10" t="str">
        <f t="shared" si="77"/>
        <v>34.1.1.000</v>
      </c>
      <c r="M385" s="11" t="s">
        <v>815</v>
      </c>
    </row>
    <row r="386" spans="1:13" ht="15.6">
      <c r="A386" s="5" t="str">
        <f t="shared" si="75"/>
        <v>34.1.2.000</v>
      </c>
      <c r="B386" s="6" t="s">
        <v>778</v>
      </c>
      <c r="C386" s="8" t="str">
        <f t="shared" si="74"/>
        <v>34</v>
      </c>
      <c r="D386" s="9" t="s">
        <v>812</v>
      </c>
      <c r="E386" s="8" t="str">
        <f t="shared" si="78"/>
        <v>1</v>
      </c>
      <c r="F386" s="9" t="str">
        <f t="shared" si="76"/>
        <v>DEL SECTOR PRIVADO</v>
      </c>
      <c r="G386" s="8" t="str">
        <f t="shared" si="79"/>
        <v>2</v>
      </c>
      <c r="H386" s="9" t="str">
        <f t="shared" si="82"/>
        <v>Recupero Convenio B.P.S.C.</v>
      </c>
      <c r="I386" s="9" t="str">
        <f t="shared" si="80"/>
        <v>000</v>
      </c>
      <c r="J386" s="9" t="str">
        <f t="shared" si="88"/>
        <v/>
      </c>
      <c r="K386" s="12" t="s">
        <v>817</v>
      </c>
      <c r="L386" s="10" t="str">
        <f t="shared" si="77"/>
        <v>34.1.2.000</v>
      </c>
      <c r="M386" s="11" t="s">
        <v>778</v>
      </c>
    </row>
    <row r="387" spans="1:13" ht="15.6">
      <c r="A387" s="5" t="str">
        <f t="shared" si="75"/>
        <v>34.1.3.000</v>
      </c>
      <c r="B387" s="6" t="s">
        <v>780</v>
      </c>
      <c r="C387" s="8" t="str">
        <f t="shared" si="74"/>
        <v>34</v>
      </c>
      <c r="D387" s="9" t="s">
        <v>812</v>
      </c>
      <c r="E387" s="8" t="str">
        <f t="shared" si="78"/>
        <v>1</v>
      </c>
      <c r="F387" s="9" t="str">
        <f t="shared" si="76"/>
        <v>DEL SECTOR PRIVADO</v>
      </c>
      <c r="G387" s="8" t="str">
        <f t="shared" si="79"/>
        <v>3</v>
      </c>
      <c r="H387" s="9" t="str">
        <f t="shared" si="82"/>
        <v xml:space="preserve">Recupero VIVIPLAN </v>
      </c>
      <c r="I387" s="9" t="str">
        <f t="shared" si="80"/>
        <v>000</v>
      </c>
      <c r="J387" s="9" t="str">
        <f t="shared" si="88"/>
        <v/>
      </c>
      <c r="K387" s="12" t="s">
        <v>818</v>
      </c>
      <c r="L387" s="10" t="str">
        <f t="shared" si="77"/>
        <v>34.1.3.000</v>
      </c>
      <c r="M387" s="11" t="s">
        <v>780</v>
      </c>
    </row>
    <row r="388" spans="1:13" ht="15.6">
      <c r="A388" s="5" t="str">
        <f t="shared" si="75"/>
        <v>34.1.4.000</v>
      </c>
      <c r="B388" s="6" t="s">
        <v>782</v>
      </c>
      <c r="C388" s="8" t="str">
        <f t="shared" si="74"/>
        <v>34</v>
      </c>
      <c r="D388" s="9" t="s">
        <v>812</v>
      </c>
      <c r="E388" s="8" t="str">
        <f t="shared" si="78"/>
        <v>1</v>
      </c>
      <c r="F388" s="9" t="str">
        <f t="shared" si="76"/>
        <v>DEL SECTOR PRIVADO</v>
      </c>
      <c r="G388" s="8" t="str">
        <f t="shared" si="79"/>
        <v>4</v>
      </c>
      <c r="H388" s="9" t="str">
        <f t="shared" si="82"/>
        <v xml:space="preserve">Recupero Líneas de Crédito Hipotecario </v>
      </c>
      <c r="I388" s="9" t="str">
        <f t="shared" si="80"/>
        <v>000</v>
      </c>
      <c r="J388" s="9" t="str">
        <f t="shared" si="88"/>
        <v/>
      </c>
      <c r="K388" s="12" t="s">
        <v>819</v>
      </c>
      <c r="L388" s="10" t="str">
        <f t="shared" si="77"/>
        <v>34.1.4.000</v>
      </c>
      <c r="M388" s="11" t="s">
        <v>782</v>
      </c>
    </row>
    <row r="389" spans="1:13" ht="15.6">
      <c r="A389" s="5" t="str">
        <f t="shared" si="75"/>
        <v>34.1.9.000</v>
      </c>
      <c r="B389" s="6" t="s">
        <v>784</v>
      </c>
      <c r="C389" s="8" t="str">
        <f t="shared" si="74"/>
        <v>34</v>
      </c>
      <c r="D389" s="9" t="s">
        <v>812</v>
      </c>
      <c r="E389" s="8" t="str">
        <f t="shared" si="78"/>
        <v>1</v>
      </c>
      <c r="F389" s="9" t="str">
        <f t="shared" si="76"/>
        <v>DEL SECTOR PRIVADO</v>
      </c>
      <c r="G389" s="8" t="str">
        <f t="shared" si="79"/>
        <v>9</v>
      </c>
      <c r="H389" s="9" t="str">
        <f t="shared" si="82"/>
        <v>Otros Recupero del Sector Privado</v>
      </c>
      <c r="I389" s="9" t="str">
        <f t="shared" si="80"/>
        <v>000</v>
      </c>
      <c r="J389" s="9" t="str">
        <f t="shared" si="88"/>
        <v/>
      </c>
      <c r="K389" s="12" t="s">
        <v>820</v>
      </c>
      <c r="L389" s="10" t="str">
        <f t="shared" si="77"/>
        <v>34.1.9.000</v>
      </c>
      <c r="M389" s="11" t="s">
        <v>784</v>
      </c>
    </row>
    <row r="390" spans="1:13" ht="15.6">
      <c r="A390" s="5" t="str">
        <f t="shared" si="75"/>
        <v>34.2.0.000</v>
      </c>
      <c r="B390" s="6" t="s">
        <v>786</v>
      </c>
      <c r="C390" s="8" t="str">
        <f t="shared" si="74"/>
        <v>34</v>
      </c>
      <c r="D390" s="9" t="s">
        <v>812</v>
      </c>
      <c r="E390" s="8" t="str">
        <f t="shared" si="78"/>
        <v>2</v>
      </c>
      <c r="F390" s="9" t="str">
        <f t="shared" si="76"/>
        <v>SECTOR PÚBLICO NACIONAL</v>
      </c>
      <c r="G390" s="8" t="str">
        <f t="shared" si="79"/>
        <v>0</v>
      </c>
      <c r="H390" s="9" t="str">
        <f t="shared" si="82"/>
        <v/>
      </c>
      <c r="I390" s="9" t="str">
        <f t="shared" si="80"/>
        <v>000</v>
      </c>
      <c r="J390" s="9"/>
      <c r="K390" s="13" t="s">
        <v>821</v>
      </c>
      <c r="L390" s="10" t="str">
        <f t="shared" si="77"/>
        <v>34.2.0.000</v>
      </c>
      <c r="M390" s="11" t="s">
        <v>786</v>
      </c>
    </row>
    <row r="391" spans="1:13" ht="15.6">
      <c r="A391" s="5" t="str">
        <f t="shared" si="75"/>
        <v>34.2.1.000</v>
      </c>
      <c r="B391" s="6" t="s">
        <v>694</v>
      </c>
      <c r="C391" s="8" t="str">
        <f t="shared" si="74"/>
        <v>34</v>
      </c>
      <c r="D391" s="9" t="s">
        <v>812</v>
      </c>
      <c r="E391" s="8" t="str">
        <f t="shared" si="78"/>
        <v>2</v>
      </c>
      <c r="F391" s="9" t="str">
        <f t="shared" si="76"/>
        <v>SECTOR PÚBLICO NACIONAL</v>
      </c>
      <c r="G391" s="8" t="str">
        <f t="shared" si="79"/>
        <v>1</v>
      </c>
      <c r="H391" s="9" t="str">
        <f t="shared" si="82"/>
        <v>De la Administración Central Nacional</v>
      </c>
      <c r="I391" s="9" t="str">
        <f t="shared" si="80"/>
        <v>000</v>
      </c>
      <c r="J391" s="9" t="str">
        <f t="shared" ref="J391:J394" si="89">IF(I391="000","",MID($K391,12,60))</f>
        <v/>
      </c>
      <c r="K391" s="12" t="s">
        <v>822</v>
      </c>
      <c r="L391" s="10" t="str">
        <f t="shared" si="77"/>
        <v>34.2.1.000</v>
      </c>
      <c r="M391" s="11" t="s">
        <v>694</v>
      </c>
    </row>
    <row r="392" spans="1:13" ht="15.6">
      <c r="A392" s="5" t="str">
        <f t="shared" si="75"/>
        <v>34.2.2.000</v>
      </c>
      <c r="B392" s="6" t="s">
        <v>605</v>
      </c>
      <c r="C392" s="8" t="str">
        <f t="shared" ref="C392:C455" si="90">+LEFT(K392,2)</f>
        <v>34</v>
      </c>
      <c r="D392" s="9" t="s">
        <v>812</v>
      </c>
      <c r="E392" s="8" t="str">
        <f t="shared" si="78"/>
        <v>2</v>
      </c>
      <c r="F392" s="9" t="str">
        <f t="shared" si="76"/>
        <v>SECTOR PÚBLICO NACIONAL</v>
      </c>
      <c r="G392" s="8" t="str">
        <f t="shared" si="79"/>
        <v>2</v>
      </c>
      <c r="H392" s="9" t="str">
        <f t="shared" si="82"/>
        <v>De Organismos Descentralizados Nacionales</v>
      </c>
      <c r="I392" s="9" t="str">
        <f t="shared" si="80"/>
        <v>000</v>
      </c>
      <c r="J392" s="9" t="str">
        <f t="shared" si="89"/>
        <v/>
      </c>
      <c r="K392" s="12" t="s">
        <v>823</v>
      </c>
      <c r="L392" s="10" t="str">
        <f t="shared" si="77"/>
        <v>34.2.2.000</v>
      </c>
      <c r="M392" s="11" t="s">
        <v>605</v>
      </c>
    </row>
    <row r="393" spans="1:13" ht="15.6">
      <c r="A393" s="5" t="str">
        <f t="shared" si="75"/>
        <v>34.2.3.000</v>
      </c>
      <c r="B393" s="6" t="s">
        <v>790</v>
      </c>
      <c r="C393" s="8" t="str">
        <f t="shared" si="90"/>
        <v>34</v>
      </c>
      <c r="D393" s="9" t="s">
        <v>812</v>
      </c>
      <c r="E393" s="8" t="str">
        <f t="shared" si="78"/>
        <v>2</v>
      </c>
      <c r="F393" s="9" t="str">
        <f t="shared" si="76"/>
        <v>SECTOR PÚBLICO NACIONAL</v>
      </c>
      <c r="G393" s="8" t="str">
        <f t="shared" si="79"/>
        <v>3</v>
      </c>
      <c r="H393" s="9" t="str">
        <f t="shared" si="82"/>
        <v>De Instituciones de Seguridad Social Nacionales</v>
      </c>
      <c r="I393" s="9" t="str">
        <f t="shared" si="80"/>
        <v>000</v>
      </c>
      <c r="J393" s="9" t="str">
        <f t="shared" si="89"/>
        <v/>
      </c>
      <c r="K393" s="12" t="s">
        <v>824</v>
      </c>
      <c r="L393" s="10" t="str">
        <f t="shared" si="77"/>
        <v>34.2.3.000</v>
      </c>
      <c r="M393" s="11" t="s">
        <v>790</v>
      </c>
    </row>
    <row r="394" spans="1:13" ht="15.6">
      <c r="A394" s="5" t="str">
        <f t="shared" si="75"/>
        <v>34.2.7.000</v>
      </c>
      <c r="B394" s="6" t="s">
        <v>617</v>
      </c>
      <c r="C394" s="8" t="str">
        <f t="shared" si="90"/>
        <v>34</v>
      </c>
      <c r="D394" s="9" t="s">
        <v>812</v>
      </c>
      <c r="E394" s="8" t="str">
        <f t="shared" si="78"/>
        <v>2</v>
      </c>
      <c r="F394" s="9" t="str">
        <f t="shared" si="76"/>
        <v>SECTOR PÚBLICO NACIONAL</v>
      </c>
      <c r="G394" s="8" t="str">
        <f t="shared" si="79"/>
        <v>7</v>
      </c>
      <c r="H394" s="9" t="str">
        <f t="shared" si="82"/>
        <v>De Otras Instituciones Públicas Nacionales</v>
      </c>
      <c r="I394" s="9" t="str">
        <f t="shared" si="80"/>
        <v>000</v>
      </c>
      <c r="J394" s="9" t="str">
        <f t="shared" si="89"/>
        <v/>
      </c>
      <c r="K394" s="12" t="s">
        <v>825</v>
      </c>
      <c r="L394" s="10" t="str">
        <f t="shared" si="77"/>
        <v>34.2.7.000</v>
      </c>
      <c r="M394" s="11" t="s">
        <v>617</v>
      </c>
    </row>
    <row r="395" spans="1:13" ht="15.6">
      <c r="A395" s="5" t="str">
        <f t="shared" ref="A395:A458" si="91">+CONCATENATE(C395,".",E395,".",G395,".",I395)</f>
        <v>34.3.0.000</v>
      </c>
      <c r="B395" s="6" t="s">
        <v>793</v>
      </c>
      <c r="C395" s="8" t="str">
        <f t="shared" si="90"/>
        <v>34</v>
      </c>
      <c r="D395" s="9" t="s">
        <v>812</v>
      </c>
      <c r="E395" s="8" t="str">
        <f t="shared" si="78"/>
        <v>3</v>
      </c>
      <c r="F395" s="9" t="str">
        <f t="shared" si="76"/>
        <v>SECTOR PÚBLICO PROVINCIAL</v>
      </c>
      <c r="G395" s="8" t="str">
        <f t="shared" si="79"/>
        <v>0</v>
      </c>
      <c r="H395" s="9" t="str">
        <f t="shared" si="82"/>
        <v/>
      </c>
      <c r="I395" s="9" t="str">
        <f t="shared" si="80"/>
        <v>000</v>
      </c>
      <c r="J395" s="9"/>
      <c r="K395" s="13" t="s">
        <v>826</v>
      </c>
      <c r="L395" s="10" t="str">
        <f t="shared" si="77"/>
        <v>34.3.0.000</v>
      </c>
      <c r="M395" s="11" t="s">
        <v>793</v>
      </c>
    </row>
    <row r="396" spans="1:13" ht="15.6">
      <c r="A396" s="5" t="str">
        <f t="shared" si="91"/>
        <v>34.3.1.000</v>
      </c>
      <c r="B396" s="6" t="s">
        <v>795</v>
      </c>
      <c r="C396" s="8" t="str">
        <f t="shared" si="90"/>
        <v>34</v>
      </c>
      <c r="D396" s="9" t="s">
        <v>812</v>
      </c>
      <c r="E396" s="8" t="str">
        <f t="shared" si="78"/>
        <v>3</v>
      </c>
      <c r="F396" s="9" t="str">
        <f t="shared" ref="F396:F459" si="92">IF(E396="0","",IF(E396=E395,F395,MID($K396,12,60)))</f>
        <v>SECTOR PÚBLICO PROVINCIAL</v>
      </c>
      <c r="G396" s="8" t="str">
        <f t="shared" si="79"/>
        <v>1</v>
      </c>
      <c r="H396" s="9" t="str">
        <f t="shared" si="82"/>
        <v>De la Administración Central Provincial</v>
      </c>
      <c r="I396" s="9" t="str">
        <f t="shared" si="80"/>
        <v>000</v>
      </c>
      <c r="J396" s="9" t="str">
        <f t="shared" ref="J396:J399" si="93">IF(I396="000","",MID($K396,12,60))</f>
        <v/>
      </c>
      <c r="K396" s="12" t="s">
        <v>827</v>
      </c>
      <c r="L396" s="10" t="str">
        <f t="shared" si="77"/>
        <v>34.3.1.000</v>
      </c>
      <c r="M396" s="11" t="s">
        <v>795</v>
      </c>
    </row>
    <row r="397" spans="1:13" ht="15.6">
      <c r="A397" s="5" t="str">
        <f t="shared" si="91"/>
        <v>34.3.2.000</v>
      </c>
      <c r="B397" s="6" t="s">
        <v>797</v>
      </c>
      <c r="C397" s="8" t="str">
        <f t="shared" si="90"/>
        <v>34</v>
      </c>
      <c r="D397" s="9" t="s">
        <v>812</v>
      </c>
      <c r="E397" s="8" t="str">
        <f t="shared" si="78"/>
        <v>3</v>
      </c>
      <c r="F397" s="9" t="str">
        <f t="shared" si="92"/>
        <v>SECTOR PÚBLICO PROVINCIAL</v>
      </c>
      <c r="G397" s="8" t="str">
        <f t="shared" si="79"/>
        <v>2</v>
      </c>
      <c r="H397" s="9" t="str">
        <f t="shared" si="82"/>
        <v>De Organismos Descentralizados Provinciales</v>
      </c>
      <c r="I397" s="9" t="str">
        <f t="shared" si="80"/>
        <v>000</v>
      </c>
      <c r="J397" s="9" t="str">
        <f t="shared" si="93"/>
        <v/>
      </c>
      <c r="K397" s="12" t="s">
        <v>828</v>
      </c>
      <c r="L397" s="10" t="str">
        <f t="shared" si="77"/>
        <v>34.3.2.000</v>
      </c>
      <c r="M397" s="11" t="s">
        <v>797</v>
      </c>
    </row>
    <row r="398" spans="1:13" ht="15.6">
      <c r="A398" s="5" t="str">
        <f t="shared" si="91"/>
        <v>34.3.3.000</v>
      </c>
      <c r="B398" s="6" t="s">
        <v>799</v>
      </c>
      <c r="C398" s="8" t="str">
        <f t="shared" si="90"/>
        <v>34</v>
      </c>
      <c r="D398" s="9" t="s">
        <v>812</v>
      </c>
      <c r="E398" s="8" t="str">
        <f t="shared" si="78"/>
        <v>3</v>
      </c>
      <c r="F398" s="9" t="str">
        <f t="shared" si="92"/>
        <v>SECTOR PÚBLICO PROVINCIAL</v>
      </c>
      <c r="G398" s="8" t="str">
        <f t="shared" si="79"/>
        <v>3</v>
      </c>
      <c r="H398" s="9" t="str">
        <f t="shared" si="82"/>
        <v>De Instituciones de Seguridad Social Provinciales</v>
      </c>
      <c r="I398" s="9" t="str">
        <f t="shared" si="80"/>
        <v>000</v>
      </c>
      <c r="J398" s="9" t="str">
        <f t="shared" si="93"/>
        <v/>
      </c>
      <c r="K398" s="12" t="s">
        <v>829</v>
      </c>
      <c r="L398" s="10" t="str">
        <f t="shared" ref="L398:L461" si="94">+CONCATENATE(C398,".",E398,".",G398,".",I398)</f>
        <v>34.3.3.000</v>
      </c>
      <c r="M398" s="11" t="s">
        <v>799</v>
      </c>
    </row>
    <row r="399" spans="1:13" ht="15.6">
      <c r="A399" s="5" t="str">
        <f t="shared" si="91"/>
        <v>34.3.7.000</v>
      </c>
      <c r="B399" s="6" t="s">
        <v>801</v>
      </c>
      <c r="C399" s="8" t="str">
        <f t="shared" si="90"/>
        <v>34</v>
      </c>
      <c r="D399" s="9" t="s">
        <v>812</v>
      </c>
      <c r="E399" s="8" t="str">
        <f t="shared" ref="E399:E462" si="95">+MID(K399,4,1)</f>
        <v>3</v>
      </c>
      <c r="F399" s="9" t="str">
        <f t="shared" si="92"/>
        <v>SECTOR PÚBLICO PROVINCIAL</v>
      </c>
      <c r="G399" s="8" t="str">
        <f t="shared" ref="G399:G462" si="96">+MID(K399,6,1)</f>
        <v>7</v>
      </c>
      <c r="H399" s="9" t="str">
        <f t="shared" si="82"/>
        <v>De Otras Instituciones Públicas Provinciales</v>
      </c>
      <c r="I399" s="9" t="str">
        <f t="shared" ref="I399:I462" si="97">+MID($K399,8,3)</f>
        <v>000</v>
      </c>
      <c r="J399" s="9" t="str">
        <f t="shared" si="93"/>
        <v/>
      </c>
      <c r="K399" s="12" t="s">
        <v>830</v>
      </c>
      <c r="L399" s="10" t="str">
        <f t="shared" si="94"/>
        <v>34.3.7.000</v>
      </c>
      <c r="M399" s="11" t="s">
        <v>801</v>
      </c>
    </row>
    <row r="400" spans="1:13" s="19" customFormat="1" ht="15.6">
      <c r="A400" s="14" t="str">
        <f t="shared" si="91"/>
        <v>34.4.0.000</v>
      </c>
      <c r="B400" s="15" t="s">
        <v>803</v>
      </c>
      <c r="C400" s="16" t="str">
        <f t="shared" si="90"/>
        <v>34</v>
      </c>
      <c r="D400" s="17" t="s">
        <v>812</v>
      </c>
      <c r="E400" s="16">
        <v>4</v>
      </c>
      <c r="F400" s="17" t="str">
        <f t="shared" si="92"/>
        <v>DE MUNICIPALIDADES</v>
      </c>
      <c r="G400" s="16" t="str">
        <f t="shared" si="96"/>
        <v>0</v>
      </c>
      <c r="H400" s="17" t="str">
        <f t="shared" si="82"/>
        <v/>
      </c>
      <c r="I400" s="17" t="str">
        <f t="shared" si="97"/>
        <v>000</v>
      </c>
      <c r="J400" s="17"/>
      <c r="K400" s="29" t="s">
        <v>831</v>
      </c>
      <c r="L400" s="14" t="str">
        <f t="shared" si="94"/>
        <v>34.4.0.000</v>
      </c>
      <c r="M400" s="15" t="s">
        <v>803</v>
      </c>
    </row>
    <row r="401" spans="1:13" ht="15.6">
      <c r="A401" s="5" t="str">
        <f t="shared" si="91"/>
        <v>34.6.0.000</v>
      </c>
      <c r="B401" s="6" t="s">
        <v>805</v>
      </c>
      <c r="C401" s="8" t="str">
        <f t="shared" si="90"/>
        <v>34</v>
      </c>
      <c r="D401" s="9" t="s">
        <v>812</v>
      </c>
      <c r="E401" s="8" t="str">
        <f t="shared" si="95"/>
        <v>6</v>
      </c>
      <c r="F401" s="9" t="str">
        <f t="shared" si="92"/>
        <v>DE INSTITUCIONES PÚBLICA FINANCIERAS</v>
      </c>
      <c r="G401" s="8" t="str">
        <f t="shared" si="96"/>
        <v>0</v>
      </c>
      <c r="H401" s="9" t="str">
        <f t="shared" si="82"/>
        <v/>
      </c>
      <c r="I401" s="9" t="str">
        <f t="shared" si="97"/>
        <v>000</v>
      </c>
      <c r="J401" s="9"/>
      <c r="K401" s="13" t="s">
        <v>832</v>
      </c>
      <c r="L401" s="10" t="str">
        <f t="shared" si="94"/>
        <v>34.6.0.000</v>
      </c>
      <c r="M401" s="11" t="s">
        <v>805</v>
      </c>
    </row>
    <row r="402" spans="1:13" s="19" customFormat="1" ht="15.6">
      <c r="A402" s="14" t="str">
        <f t="shared" si="91"/>
        <v>34.7.0.000</v>
      </c>
      <c r="B402" s="15" t="s">
        <v>807</v>
      </c>
      <c r="C402" s="16" t="str">
        <f t="shared" si="90"/>
        <v>34</v>
      </c>
      <c r="D402" s="17" t="s">
        <v>812</v>
      </c>
      <c r="E402" s="16" t="str">
        <f t="shared" si="95"/>
        <v>7</v>
      </c>
      <c r="F402" s="17" t="str">
        <f t="shared" si="92"/>
        <v>DE EMPRESAS PÚBLICAS NO FINACIERAS</v>
      </c>
      <c r="G402" s="16" t="str">
        <f t="shared" si="96"/>
        <v>0</v>
      </c>
      <c r="H402" s="17" t="str">
        <f t="shared" ref="H402:H463" si="98">IF(G402="0","",IF(G402=G401,H401,MID($K402,12,60)))</f>
        <v/>
      </c>
      <c r="I402" s="17" t="str">
        <f t="shared" si="97"/>
        <v>000</v>
      </c>
      <c r="J402" s="17"/>
      <c r="K402" s="29" t="s">
        <v>833</v>
      </c>
      <c r="L402" s="14" t="str">
        <f t="shared" si="94"/>
        <v>34.7.0.000</v>
      </c>
      <c r="M402" s="15" t="s">
        <v>807</v>
      </c>
    </row>
    <row r="403" spans="1:13" ht="15.6">
      <c r="A403" s="5" t="str">
        <f t="shared" si="91"/>
        <v>34.8.0.000</v>
      </c>
      <c r="B403" s="6" t="s">
        <v>809</v>
      </c>
      <c r="C403" s="8" t="str">
        <f t="shared" si="90"/>
        <v>34</v>
      </c>
      <c r="D403" s="9" t="s">
        <v>812</v>
      </c>
      <c r="E403" s="8" t="str">
        <f t="shared" si="95"/>
        <v>8</v>
      </c>
      <c r="F403" s="9" t="str">
        <f t="shared" si="92"/>
        <v>DE FONDOS FIDUCIARIOS Y OTROS ENTES</v>
      </c>
      <c r="G403" s="8" t="str">
        <f t="shared" si="96"/>
        <v>0</v>
      </c>
      <c r="H403" s="9" t="str">
        <f t="shared" si="98"/>
        <v/>
      </c>
      <c r="I403" s="9" t="str">
        <f t="shared" si="97"/>
        <v>000</v>
      </c>
      <c r="J403" s="9"/>
      <c r="K403" s="13" t="s">
        <v>834</v>
      </c>
      <c r="L403" s="10" t="str">
        <f t="shared" si="94"/>
        <v>34.8.0.000</v>
      </c>
      <c r="M403" s="11" t="s">
        <v>809</v>
      </c>
    </row>
    <row r="404" spans="1:13" ht="15.6">
      <c r="A404" s="5" t="str">
        <f t="shared" si="91"/>
        <v>34.9.0.000</v>
      </c>
      <c r="B404" s="6" t="s">
        <v>650</v>
      </c>
      <c r="C404" s="8" t="str">
        <f t="shared" si="90"/>
        <v>34</v>
      </c>
      <c r="D404" s="9" t="s">
        <v>812</v>
      </c>
      <c r="E404" s="8" t="str">
        <f t="shared" si="95"/>
        <v>9</v>
      </c>
      <c r="F404" s="9" t="str">
        <f t="shared" si="92"/>
        <v>DEL SECTOR EXTERNO</v>
      </c>
      <c r="G404" s="8" t="str">
        <f t="shared" si="96"/>
        <v>0</v>
      </c>
      <c r="H404" s="9" t="str">
        <f t="shared" si="98"/>
        <v/>
      </c>
      <c r="I404" s="9" t="str">
        <f t="shared" si="97"/>
        <v>000</v>
      </c>
      <c r="J404" s="9"/>
      <c r="K404" s="13" t="s">
        <v>835</v>
      </c>
      <c r="L404" s="10" t="str">
        <f t="shared" si="94"/>
        <v>34.9.0.000</v>
      </c>
      <c r="M404" s="11" t="s">
        <v>650</v>
      </c>
    </row>
    <row r="405" spans="1:13" customFormat="1" ht="15.6">
      <c r="A405" s="5" t="str">
        <f t="shared" si="91"/>
        <v>35.0.0.000</v>
      </c>
      <c r="B405" s="6" t="s">
        <v>836</v>
      </c>
      <c r="C405" s="7" t="str">
        <f t="shared" si="90"/>
        <v>35</v>
      </c>
      <c r="D405" s="7" t="s">
        <v>836</v>
      </c>
      <c r="E405" s="8" t="str">
        <f t="shared" si="95"/>
        <v>0</v>
      </c>
      <c r="F405" s="9" t="str">
        <f t="shared" si="92"/>
        <v/>
      </c>
      <c r="G405" s="8" t="str">
        <f t="shared" si="96"/>
        <v>0</v>
      </c>
      <c r="H405" s="9" t="str">
        <f t="shared" si="98"/>
        <v/>
      </c>
      <c r="I405" s="9" t="str">
        <f t="shared" si="97"/>
        <v>000</v>
      </c>
      <c r="J405" s="28"/>
      <c r="K405" s="10" t="s">
        <v>837</v>
      </c>
      <c r="L405" s="10" t="str">
        <f t="shared" si="94"/>
        <v>35.0.0.000</v>
      </c>
      <c r="M405" s="11" t="s">
        <v>836</v>
      </c>
    </row>
    <row r="406" spans="1:13" ht="15.6">
      <c r="A406" s="5" t="str">
        <f t="shared" si="91"/>
        <v>35.1.0.000</v>
      </c>
      <c r="B406" s="6" t="s">
        <v>838</v>
      </c>
      <c r="C406" s="8" t="str">
        <f t="shared" si="90"/>
        <v>35</v>
      </c>
      <c r="D406" s="9" t="s">
        <v>836</v>
      </c>
      <c r="E406" s="8" t="str">
        <f t="shared" si="95"/>
        <v>1</v>
      </c>
      <c r="F406" s="9" t="str">
        <f t="shared" si="92"/>
        <v>DISMINUCION DE DISPONIBILIDADES</v>
      </c>
      <c r="G406" s="8" t="str">
        <f t="shared" si="96"/>
        <v>0</v>
      </c>
      <c r="H406" s="9" t="str">
        <f t="shared" si="98"/>
        <v/>
      </c>
      <c r="I406" s="9" t="str">
        <f t="shared" si="97"/>
        <v>000</v>
      </c>
      <c r="J406" s="9"/>
      <c r="K406" s="13" t="s">
        <v>839</v>
      </c>
      <c r="L406" s="10" t="str">
        <f t="shared" si="94"/>
        <v>35.1.0.000</v>
      </c>
      <c r="M406" s="11" t="s">
        <v>838</v>
      </c>
    </row>
    <row r="407" spans="1:13" ht="15.6">
      <c r="A407" s="5" t="str">
        <f t="shared" si="91"/>
        <v>35.1.1.000</v>
      </c>
      <c r="B407" s="6" t="s">
        <v>840</v>
      </c>
      <c r="C407" s="8" t="str">
        <f t="shared" si="90"/>
        <v>35</v>
      </c>
      <c r="D407" s="9" t="s">
        <v>836</v>
      </c>
      <c r="E407" s="8" t="str">
        <f t="shared" si="95"/>
        <v>1</v>
      </c>
      <c r="F407" s="9" t="str">
        <f t="shared" si="92"/>
        <v>DISMINUCION DE DISPONIBILIDADES</v>
      </c>
      <c r="G407" s="8" t="str">
        <f t="shared" si="96"/>
        <v>1</v>
      </c>
      <c r="H407" s="9" t="str">
        <f t="shared" si="98"/>
        <v>De Caja y Bancos</v>
      </c>
      <c r="I407" s="9" t="str">
        <f>TEXT(+MID($K407,8,3),"000")</f>
        <v>000</v>
      </c>
      <c r="J407" s="9" t="str">
        <f t="shared" ref="J407:J409" si="99">IF(I407="000","",MID($K407,12,60))</f>
        <v/>
      </c>
      <c r="K407" s="12" t="s">
        <v>841</v>
      </c>
      <c r="L407" s="10" t="str">
        <f t="shared" si="94"/>
        <v>35.1.1.000</v>
      </c>
      <c r="M407" s="11" t="s">
        <v>840</v>
      </c>
    </row>
    <row r="408" spans="1:13" ht="15.6">
      <c r="A408" s="5" t="str">
        <f t="shared" si="91"/>
        <v>35.1.1.001</v>
      </c>
      <c r="B408" s="6" t="s">
        <v>842</v>
      </c>
      <c r="C408" s="8" t="str">
        <f t="shared" si="90"/>
        <v>35</v>
      </c>
      <c r="D408" s="9" t="s">
        <v>836</v>
      </c>
      <c r="E408" s="8" t="str">
        <f t="shared" si="95"/>
        <v>1</v>
      </c>
      <c r="F408" s="9" t="str">
        <f t="shared" si="92"/>
        <v>DISMINUCION DE DISPONIBILIDADES</v>
      </c>
      <c r="G408" s="8" t="str">
        <f t="shared" si="96"/>
        <v>1</v>
      </c>
      <c r="H408" s="9" t="str">
        <f t="shared" si="98"/>
        <v>De Caja y Bancos</v>
      </c>
      <c r="I408" s="9" t="str">
        <f t="shared" si="97"/>
        <v>001</v>
      </c>
      <c r="J408" s="9" t="str">
        <f t="shared" si="99"/>
        <v>De Caja y Bancos Libre Disponibilidad</v>
      </c>
      <c r="K408" s="12" t="s">
        <v>843</v>
      </c>
      <c r="L408" s="10" t="str">
        <f t="shared" si="94"/>
        <v>35.1.1.001</v>
      </c>
      <c r="M408" s="11" t="s">
        <v>842</v>
      </c>
    </row>
    <row r="409" spans="1:13" ht="15.6">
      <c r="A409" s="5" t="str">
        <f t="shared" si="91"/>
        <v>35.1.1.002</v>
      </c>
      <c r="B409" s="6" t="s">
        <v>844</v>
      </c>
      <c r="C409" s="8" t="str">
        <f t="shared" si="90"/>
        <v>35</v>
      </c>
      <c r="D409" s="9" t="s">
        <v>836</v>
      </c>
      <c r="E409" s="8" t="str">
        <f t="shared" si="95"/>
        <v>1</v>
      </c>
      <c r="F409" s="9" t="str">
        <f t="shared" si="92"/>
        <v>DISMINUCION DE DISPONIBILIDADES</v>
      </c>
      <c r="G409" s="8" t="str">
        <f t="shared" si="96"/>
        <v>1</v>
      </c>
      <c r="H409" s="9" t="str">
        <f t="shared" si="98"/>
        <v>De Caja y Bancos</v>
      </c>
      <c r="I409" s="9" t="str">
        <f t="shared" si="97"/>
        <v>002</v>
      </c>
      <c r="J409" s="9" t="str">
        <f t="shared" si="99"/>
        <v>De Caja y Bancos A.E.</v>
      </c>
      <c r="K409" s="12" t="s">
        <v>845</v>
      </c>
      <c r="L409" s="10" t="str">
        <f t="shared" si="94"/>
        <v>35.1.1.002</v>
      </c>
      <c r="M409" s="11" t="s">
        <v>844</v>
      </c>
    </row>
    <row r="410" spans="1:13" ht="15.6">
      <c r="A410" s="5" t="str">
        <f t="shared" si="91"/>
        <v>35.2.0.000</v>
      </c>
      <c r="B410" s="6" t="s">
        <v>846</v>
      </c>
      <c r="C410" s="8" t="str">
        <f t="shared" si="90"/>
        <v>35</v>
      </c>
      <c r="D410" s="9" t="s">
        <v>836</v>
      </c>
      <c r="E410" s="8" t="str">
        <f t="shared" si="95"/>
        <v>2</v>
      </c>
      <c r="F410" s="9" t="str">
        <f t="shared" si="92"/>
        <v>INVERSIONES FINANCIERAS</v>
      </c>
      <c r="G410" s="8" t="str">
        <f t="shared" si="96"/>
        <v>0</v>
      </c>
      <c r="H410" s="9" t="str">
        <f t="shared" si="98"/>
        <v/>
      </c>
      <c r="I410" s="9" t="str">
        <f t="shared" si="97"/>
        <v>000</v>
      </c>
      <c r="J410" s="9"/>
      <c r="K410" s="13" t="s">
        <v>847</v>
      </c>
      <c r="L410" s="10" t="str">
        <f t="shared" si="94"/>
        <v>35.2.0.000</v>
      </c>
      <c r="M410" s="11" t="s">
        <v>846</v>
      </c>
    </row>
    <row r="411" spans="1:13" ht="15.6">
      <c r="A411" s="5" t="str">
        <f t="shared" si="91"/>
        <v>35.2.1.000</v>
      </c>
      <c r="B411" s="6" t="s">
        <v>848</v>
      </c>
      <c r="C411" s="8" t="str">
        <f t="shared" si="90"/>
        <v>35</v>
      </c>
      <c r="D411" s="9" t="s">
        <v>836</v>
      </c>
      <c r="E411" s="8" t="str">
        <f t="shared" si="95"/>
        <v>2</v>
      </c>
      <c r="F411" s="9" t="str">
        <f t="shared" si="92"/>
        <v>INVERSIONES FINANCIERAS</v>
      </c>
      <c r="G411" s="8" t="str">
        <f t="shared" si="96"/>
        <v>1</v>
      </c>
      <c r="H411" s="9" t="str">
        <f t="shared" si="98"/>
        <v>De Inversiones Financieras temporarias</v>
      </c>
      <c r="I411" s="9" t="str">
        <f t="shared" si="97"/>
        <v>000</v>
      </c>
      <c r="J411" s="9" t="str">
        <f>IF(I411="000","",MID($K411,12,60))</f>
        <v/>
      </c>
      <c r="K411" s="12" t="s">
        <v>849</v>
      </c>
      <c r="L411" s="10" t="str">
        <f t="shared" si="94"/>
        <v>35.2.1.000</v>
      </c>
      <c r="M411" s="11" t="s">
        <v>848</v>
      </c>
    </row>
    <row r="412" spans="1:13" ht="15.6">
      <c r="A412" s="5" t="str">
        <f t="shared" si="91"/>
        <v>35.3.0.000</v>
      </c>
      <c r="B412" s="6" t="s">
        <v>850</v>
      </c>
      <c r="C412" s="8" t="str">
        <f t="shared" si="90"/>
        <v>35</v>
      </c>
      <c r="D412" s="9" t="s">
        <v>836</v>
      </c>
      <c r="E412" s="8" t="str">
        <f t="shared" si="95"/>
        <v>3</v>
      </c>
      <c r="F412" s="9" t="str">
        <f t="shared" si="92"/>
        <v>CUENTAS A COBRAR COMERCIALES</v>
      </c>
      <c r="G412" s="8" t="str">
        <f t="shared" si="96"/>
        <v>0</v>
      </c>
      <c r="H412" s="9" t="str">
        <f t="shared" si="98"/>
        <v/>
      </c>
      <c r="I412" s="9" t="str">
        <f t="shared" si="97"/>
        <v>000</v>
      </c>
      <c r="J412" s="9"/>
      <c r="K412" s="13" t="s">
        <v>851</v>
      </c>
      <c r="L412" s="10" t="str">
        <f t="shared" si="94"/>
        <v>35.3.0.000</v>
      </c>
      <c r="M412" s="11" t="s">
        <v>850</v>
      </c>
    </row>
    <row r="413" spans="1:13" ht="15.6">
      <c r="A413" s="5" t="str">
        <f t="shared" si="91"/>
        <v>35.3.1.000</v>
      </c>
      <c r="B413" s="6" t="s">
        <v>852</v>
      </c>
      <c r="C413" s="8" t="str">
        <f t="shared" si="90"/>
        <v>35</v>
      </c>
      <c r="D413" s="9" t="s">
        <v>836</v>
      </c>
      <c r="E413" s="8" t="str">
        <f t="shared" si="95"/>
        <v>3</v>
      </c>
      <c r="F413" s="9" t="str">
        <f t="shared" si="92"/>
        <v>CUENTAS A COBRAR COMERCIALES</v>
      </c>
      <c r="G413" s="8" t="str">
        <f t="shared" si="96"/>
        <v>1</v>
      </c>
      <c r="H413" s="9" t="str">
        <f t="shared" si="98"/>
        <v>Cuentas a Cobrar Comerciales a Corto Plazo</v>
      </c>
      <c r="I413" s="9" t="str">
        <f t="shared" si="97"/>
        <v>000</v>
      </c>
      <c r="J413" s="9" t="str">
        <f t="shared" ref="J413:J414" si="100">IF(I413="000","",MID($K413,12,60))</f>
        <v/>
      </c>
      <c r="K413" s="12" t="s">
        <v>853</v>
      </c>
      <c r="L413" s="10" t="str">
        <f t="shared" si="94"/>
        <v>35.3.1.000</v>
      </c>
      <c r="M413" s="11" t="s">
        <v>852</v>
      </c>
    </row>
    <row r="414" spans="1:13" ht="15.6">
      <c r="A414" s="5" t="str">
        <f t="shared" si="91"/>
        <v>35.3.2.000</v>
      </c>
      <c r="B414" s="6" t="s">
        <v>854</v>
      </c>
      <c r="C414" s="8" t="str">
        <f t="shared" si="90"/>
        <v>35</v>
      </c>
      <c r="D414" s="9" t="s">
        <v>836</v>
      </c>
      <c r="E414" s="8" t="str">
        <f t="shared" si="95"/>
        <v>3</v>
      </c>
      <c r="F414" s="9" t="str">
        <f t="shared" si="92"/>
        <v>CUENTAS A COBRAR COMERCIALES</v>
      </c>
      <c r="G414" s="8" t="str">
        <f t="shared" si="96"/>
        <v>2</v>
      </c>
      <c r="H414" s="9" t="str">
        <f t="shared" si="98"/>
        <v>Cuentas a cobrar comerciales a largo plazo</v>
      </c>
      <c r="I414" s="9" t="str">
        <f t="shared" si="97"/>
        <v>000</v>
      </c>
      <c r="J414" s="9" t="str">
        <f t="shared" si="100"/>
        <v/>
      </c>
      <c r="K414" s="12" t="s">
        <v>855</v>
      </c>
      <c r="L414" s="10" t="str">
        <f t="shared" si="94"/>
        <v>35.3.2.000</v>
      </c>
      <c r="M414" s="11" t="s">
        <v>854</v>
      </c>
    </row>
    <row r="415" spans="1:13" ht="15.6">
      <c r="A415" s="5" t="str">
        <f t="shared" si="91"/>
        <v>35.4.0.000</v>
      </c>
      <c r="B415" s="6" t="s">
        <v>856</v>
      </c>
      <c r="C415" s="8" t="str">
        <f t="shared" si="90"/>
        <v>35</v>
      </c>
      <c r="D415" s="9" t="s">
        <v>836</v>
      </c>
      <c r="E415" s="8" t="str">
        <f t="shared" si="95"/>
        <v>4</v>
      </c>
      <c r="F415" s="9" t="str">
        <f t="shared" si="92"/>
        <v>OTRAS CUENTAS A COBRAR</v>
      </c>
      <c r="G415" s="8" t="str">
        <f t="shared" si="96"/>
        <v>0</v>
      </c>
      <c r="H415" s="9" t="str">
        <f t="shared" si="98"/>
        <v/>
      </c>
      <c r="I415" s="9" t="str">
        <f t="shared" si="97"/>
        <v>000</v>
      </c>
      <c r="J415" s="9"/>
      <c r="K415" s="13" t="s">
        <v>857</v>
      </c>
      <c r="L415" s="10" t="str">
        <f t="shared" si="94"/>
        <v>35.4.0.000</v>
      </c>
      <c r="M415" s="11" t="s">
        <v>856</v>
      </c>
    </row>
    <row r="416" spans="1:13" ht="15.6">
      <c r="A416" s="5" t="str">
        <f t="shared" si="91"/>
        <v>35.4.1.000</v>
      </c>
      <c r="B416" s="6" t="s">
        <v>858</v>
      </c>
      <c r="C416" s="8" t="str">
        <f t="shared" si="90"/>
        <v>35</v>
      </c>
      <c r="D416" s="9" t="s">
        <v>836</v>
      </c>
      <c r="E416" s="8" t="str">
        <f t="shared" si="95"/>
        <v>4</v>
      </c>
      <c r="F416" s="9" t="str">
        <f t="shared" si="92"/>
        <v>OTRAS CUENTAS A COBRAR</v>
      </c>
      <c r="G416" s="8" t="str">
        <f t="shared" si="96"/>
        <v>1</v>
      </c>
      <c r="H416" s="9" t="str">
        <f t="shared" si="98"/>
        <v>Otras cuentas a cobrar a corto plazo</v>
      </c>
      <c r="I416" s="9" t="str">
        <f t="shared" si="97"/>
        <v>000</v>
      </c>
      <c r="J416" s="9" t="str">
        <f t="shared" ref="J416:J417" si="101">IF(I416="000","",MID($K416,12,60))</f>
        <v/>
      </c>
      <c r="K416" s="12" t="s">
        <v>859</v>
      </c>
      <c r="L416" s="10" t="str">
        <f t="shared" si="94"/>
        <v>35.4.1.000</v>
      </c>
      <c r="M416" s="11" t="s">
        <v>858</v>
      </c>
    </row>
    <row r="417" spans="1:13" ht="15.6">
      <c r="A417" s="5" t="str">
        <f t="shared" si="91"/>
        <v>35.4.2.000</v>
      </c>
      <c r="B417" s="6" t="s">
        <v>860</v>
      </c>
      <c r="C417" s="8" t="str">
        <f t="shared" si="90"/>
        <v>35</v>
      </c>
      <c r="D417" s="9" t="s">
        <v>836</v>
      </c>
      <c r="E417" s="8" t="str">
        <f t="shared" si="95"/>
        <v>4</v>
      </c>
      <c r="F417" s="9" t="str">
        <f t="shared" si="92"/>
        <v>OTRAS CUENTAS A COBRAR</v>
      </c>
      <c r="G417" s="8" t="str">
        <f t="shared" si="96"/>
        <v>2</v>
      </c>
      <c r="H417" s="9" t="str">
        <f t="shared" si="98"/>
        <v>Otras cuentas a cobrar a largo plazo</v>
      </c>
      <c r="I417" s="9" t="str">
        <f t="shared" si="97"/>
        <v>000</v>
      </c>
      <c r="J417" s="9" t="str">
        <f t="shared" si="101"/>
        <v/>
      </c>
      <c r="K417" s="12" t="s">
        <v>861</v>
      </c>
      <c r="L417" s="10" t="str">
        <f t="shared" si="94"/>
        <v>35.4.2.000</v>
      </c>
      <c r="M417" s="11" t="s">
        <v>860</v>
      </c>
    </row>
    <row r="418" spans="1:13" ht="15.6">
      <c r="A418" s="5" t="str">
        <f t="shared" si="91"/>
        <v>35.5.0.000</v>
      </c>
      <c r="B418" s="6" t="s">
        <v>862</v>
      </c>
      <c r="C418" s="8" t="str">
        <f t="shared" si="90"/>
        <v>35</v>
      </c>
      <c r="D418" s="9" t="s">
        <v>836</v>
      </c>
      <c r="E418" s="8" t="str">
        <f t="shared" si="95"/>
        <v>5</v>
      </c>
      <c r="F418" s="9" t="str">
        <f t="shared" si="92"/>
        <v>DOCUMENTOS COMERCIALES A COBRAR</v>
      </c>
      <c r="G418" s="8" t="str">
        <f t="shared" si="96"/>
        <v>0</v>
      </c>
      <c r="H418" s="9" t="str">
        <f t="shared" si="98"/>
        <v/>
      </c>
      <c r="I418" s="9" t="str">
        <f t="shared" si="97"/>
        <v>000</v>
      </c>
      <c r="J418" s="9"/>
      <c r="K418" s="13" t="s">
        <v>863</v>
      </c>
      <c r="L418" s="10" t="str">
        <f t="shared" si="94"/>
        <v>35.5.0.000</v>
      </c>
      <c r="M418" s="11" t="s">
        <v>862</v>
      </c>
    </row>
    <row r="419" spans="1:13" ht="15.6">
      <c r="A419" s="5" t="str">
        <f t="shared" si="91"/>
        <v>35.5.1.000</v>
      </c>
      <c r="B419" s="6" t="s">
        <v>864</v>
      </c>
      <c r="C419" s="8" t="str">
        <f t="shared" si="90"/>
        <v>35</v>
      </c>
      <c r="D419" s="9" t="s">
        <v>836</v>
      </c>
      <c r="E419" s="8" t="str">
        <f t="shared" si="95"/>
        <v>5</v>
      </c>
      <c r="F419" s="9" t="str">
        <f t="shared" si="92"/>
        <v>DOCUMENTOS COMERCIALES A COBRAR</v>
      </c>
      <c r="G419" s="8" t="str">
        <f t="shared" si="96"/>
        <v>1</v>
      </c>
      <c r="H419" s="9" t="str">
        <f t="shared" si="98"/>
        <v xml:space="preserve"> Documentos comerciales a cobrar a corto plazo</v>
      </c>
      <c r="I419" s="9" t="str">
        <f t="shared" si="97"/>
        <v>000</v>
      </c>
      <c r="J419" s="9" t="str">
        <f t="shared" ref="J419:J420" si="102">IF(I419="000","",MID($K419,12,60))</f>
        <v/>
      </c>
      <c r="K419" s="12" t="s">
        <v>865</v>
      </c>
      <c r="L419" s="10" t="str">
        <f t="shared" si="94"/>
        <v>35.5.1.000</v>
      </c>
      <c r="M419" s="11" t="s">
        <v>864</v>
      </c>
    </row>
    <row r="420" spans="1:13" ht="15.6">
      <c r="A420" s="5" t="str">
        <f t="shared" si="91"/>
        <v>35.5.2.000</v>
      </c>
      <c r="B420" s="6" t="s">
        <v>866</v>
      </c>
      <c r="C420" s="8" t="str">
        <f t="shared" si="90"/>
        <v>35</v>
      </c>
      <c r="D420" s="9" t="s">
        <v>836</v>
      </c>
      <c r="E420" s="8" t="str">
        <f t="shared" si="95"/>
        <v>5</v>
      </c>
      <c r="F420" s="9" t="str">
        <f t="shared" si="92"/>
        <v>DOCUMENTOS COMERCIALES A COBRAR</v>
      </c>
      <c r="G420" s="8" t="str">
        <f t="shared" si="96"/>
        <v>2</v>
      </c>
      <c r="H420" s="9" t="str">
        <f t="shared" si="98"/>
        <v>Documentos comerciales a cobrar a largo plazo</v>
      </c>
      <c r="I420" s="9" t="str">
        <f t="shared" si="97"/>
        <v>000</v>
      </c>
      <c r="J420" s="9" t="str">
        <f t="shared" si="102"/>
        <v/>
      </c>
      <c r="K420" s="12" t="s">
        <v>867</v>
      </c>
      <c r="L420" s="10" t="str">
        <f t="shared" si="94"/>
        <v>35.5.2.000</v>
      </c>
      <c r="M420" s="11" t="s">
        <v>866</v>
      </c>
    </row>
    <row r="421" spans="1:13" ht="15.6">
      <c r="A421" s="5" t="str">
        <f t="shared" si="91"/>
        <v>35.6.0.000</v>
      </c>
      <c r="B421" s="6" t="s">
        <v>868</v>
      </c>
      <c r="C421" s="8" t="str">
        <f t="shared" si="90"/>
        <v>35</v>
      </c>
      <c r="D421" s="9" t="s">
        <v>836</v>
      </c>
      <c r="E421" s="8" t="str">
        <f t="shared" si="95"/>
        <v>6</v>
      </c>
      <c r="F421" s="9" t="str">
        <f t="shared" si="92"/>
        <v>OTROS DOCUMENTOS A COBRAR</v>
      </c>
      <c r="G421" s="8" t="str">
        <f t="shared" si="96"/>
        <v>0</v>
      </c>
      <c r="H421" s="9" t="str">
        <f t="shared" si="98"/>
        <v/>
      </c>
      <c r="I421" s="9" t="str">
        <f t="shared" si="97"/>
        <v>000</v>
      </c>
      <c r="J421" s="9"/>
      <c r="K421" s="13" t="s">
        <v>869</v>
      </c>
      <c r="L421" s="10" t="str">
        <f t="shared" si="94"/>
        <v>35.6.0.000</v>
      </c>
      <c r="M421" s="11" t="s">
        <v>868</v>
      </c>
    </row>
    <row r="422" spans="1:13" ht="15.6">
      <c r="A422" s="5" t="str">
        <f t="shared" si="91"/>
        <v>35.6.1.000</v>
      </c>
      <c r="B422" s="6" t="s">
        <v>870</v>
      </c>
      <c r="C422" s="8" t="str">
        <f t="shared" si="90"/>
        <v>35</v>
      </c>
      <c r="D422" s="9" t="s">
        <v>836</v>
      </c>
      <c r="E422" s="8" t="str">
        <f t="shared" si="95"/>
        <v>6</v>
      </c>
      <c r="F422" s="9" t="str">
        <f t="shared" si="92"/>
        <v>OTROS DOCUMENTOS A COBRAR</v>
      </c>
      <c r="G422" s="8" t="str">
        <f t="shared" si="96"/>
        <v>1</v>
      </c>
      <c r="H422" s="9" t="str">
        <f t="shared" si="98"/>
        <v>Otros documentos a cobrar a corto plazo</v>
      </c>
      <c r="I422" s="9" t="str">
        <f t="shared" si="97"/>
        <v>000</v>
      </c>
      <c r="J422" s="9" t="str">
        <f t="shared" ref="J422:J423" si="103">IF(I422="000","",MID($K422,12,60))</f>
        <v/>
      </c>
      <c r="K422" s="12" t="s">
        <v>871</v>
      </c>
      <c r="L422" s="10" t="str">
        <f t="shared" si="94"/>
        <v>35.6.1.000</v>
      </c>
      <c r="M422" s="11" t="s">
        <v>870</v>
      </c>
    </row>
    <row r="423" spans="1:13" ht="15.6">
      <c r="A423" s="5" t="str">
        <f t="shared" si="91"/>
        <v>35.6.2.000</v>
      </c>
      <c r="B423" s="6" t="s">
        <v>872</v>
      </c>
      <c r="C423" s="8" t="str">
        <f t="shared" si="90"/>
        <v>35</v>
      </c>
      <c r="D423" s="9" t="s">
        <v>836</v>
      </c>
      <c r="E423" s="8" t="str">
        <f t="shared" si="95"/>
        <v>6</v>
      </c>
      <c r="F423" s="9" t="str">
        <f t="shared" si="92"/>
        <v>OTROS DOCUMENTOS A COBRAR</v>
      </c>
      <c r="G423" s="8" t="str">
        <f t="shared" si="96"/>
        <v>2</v>
      </c>
      <c r="H423" s="9" t="str">
        <f t="shared" si="98"/>
        <v>Otros documentos a cobrar a largo plazo</v>
      </c>
      <c r="I423" s="9" t="str">
        <f t="shared" si="97"/>
        <v>000</v>
      </c>
      <c r="J423" s="9" t="str">
        <f t="shared" si="103"/>
        <v/>
      </c>
      <c r="K423" s="12" t="s">
        <v>873</v>
      </c>
      <c r="L423" s="10" t="str">
        <f t="shared" si="94"/>
        <v>35.6.2.000</v>
      </c>
      <c r="M423" s="11" t="s">
        <v>872</v>
      </c>
    </row>
    <row r="424" spans="1:13" ht="15.6">
      <c r="A424" s="5" t="str">
        <f t="shared" si="91"/>
        <v>35.7.0.000</v>
      </c>
      <c r="B424" s="6" t="s">
        <v>874</v>
      </c>
      <c r="C424" s="8" t="str">
        <f t="shared" si="90"/>
        <v>35</v>
      </c>
      <c r="D424" s="9" t="s">
        <v>836</v>
      </c>
      <c r="E424" s="8" t="str">
        <f t="shared" si="95"/>
        <v>7</v>
      </c>
      <c r="F424" s="9" t="str">
        <f t="shared" si="92"/>
        <v>ADELANTOS A PROVEEDORES Y CONTRATISTAS</v>
      </c>
      <c r="G424" s="8" t="str">
        <f t="shared" si="96"/>
        <v>0</v>
      </c>
      <c r="H424" s="9" t="str">
        <f t="shared" si="98"/>
        <v/>
      </c>
      <c r="I424" s="9" t="str">
        <f t="shared" si="97"/>
        <v>000</v>
      </c>
      <c r="J424" s="9"/>
      <c r="K424" s="13" t="s">
        <v>875</v>
      </c>
      <c r="L424" s="10" t="str">
        <f t="shared" si="94"/>
        <v>35.7.0.000</v>
      </c>
      <c r="M424" s="11" t="s">
        <v>874</v>
      </c>
    </row>
    <row r="425" spans="1:13" ht="15.6">
      <c r="A425" s="5" t="str">
        <f t="shared" si="91"/>
        <v>35.7.1.000</v>
      </c>
      <c r="B425" s="6" t="s">
        <v>876</v>
      </c>
      <c r="C425" s="8" t="str">
        <f t="shared" si="90"/>
        <v>35</v>
      </c>
      <c r="D425" s="9" t="s">
        <v>836</v>
      </c>
      <c r="E425" s="8" t="str">
        <f t="shared" si="95"/>
        <v>7</v>
      </c>
      <c r="F425" s="9" t="str">
        <f t="shared" si="92"/>
        <v>ADELANTOS A PROVEEDORES Y CONTRATISTAS</v>
      </c>
      <c r="G425" s="8" t="str">
        <f t="shared" si="96"/>
        <v>1</v>
      </c>
      <c r="H425" s="9" t="str">
        <f t="shared" si="98"/>
        <v>Adelantos a proveedores y contratistas a corto plazo</v>
      </c>
      <c r="I425" s="9" t="str">
        <f t="shared" si="97"/>
        <v>000</v>
      </c>
      <c r="J425" s="9" t="str">
        <f t="shared" ref="J425:J426" si="104">IF(I425="000","",MID($K425,12,60))</f>
        <v/>
      </c>
      <c r="K425" s="12" t="s">
        <v>877</v>
      </c>
      <c r="L425" s="10" t="str">
        <f t="shared" si="94"/>
        <v>35.7.1.000</v>
      </c>
      <c r="M425" s="11" t="s">
        <v>876</v>
      </c>
    </row>
    <row r="426" spans="1:13" ht="15.6">
      <c r="A426" s="5" t="str">
        <f t="shared" si="91"/>
        <v>35.7.2.000</v>
      </c>
      <c r="B426" s="6" t="s">
        <v>878</v>
      </c>
      <c r="C426" s="8" t="str">
        <f t="shared" si="90"/>
        <v>35</v>
      </c>
      <c r="D426" s="9" t="s">
        <v>836</v>
      </c>
      <c r="E426" s="8" t="str">
        <f t="shared" si="95"/>
        <v>7</v>
      </c>
      <c r="F426" s="9" t="str">
        <f t="shared" si="92"/>
        <v>ADELANTOS A PROVEEDORES Y CONTRATISTAS</v>
      </c>
      <c r="G426" s="8" t="str">
        <f t="shared" si="96"/>
        <v>2</v>
      </c>
      <c r="H426" s="9" t="str">
        <f t="shared" si="98"/>
        <v>Adelantos a proveedores y contratistas a largo plazo</v>
      </c>
      <c r="I426" s="9" t="str">
        <f t="shared" si="97"/>
        <v>000</v>
      </c>
      <c r="J426" s="9" t="str">
        <f t="shared" si="104"/>
        <v/>
      </c>
      <c r="K426" s="12" t="s">
        <v>879</v>
      </c>
      <c r="L426" s="10" t="str">
        <f t="shared" si="94"/>
        <v>35.7.2.000</v>
      </c>
      <c r="M426" s="11" t="s">
        <v>878</v>
      </c>
    </row>
    <row r="427" spans="1:13" ht="15.6">
      <c r="A427" s="5" t="str">
        <f t="shared" si="91"/>
        <v>35.8.0.000</v>
      </c>
      <c r="B427" s="6" t="s">
        <v>880</v>
      </c>
      <c r="C427" s="8" t="str">
        <f t="shared" si="90"/>
        <v>35</v>
      </c>
      <c r="D427" s="9" t="s">
        <v>836</v>
      </c>
      <c r="E427" s="8" t="str">
        <f t="shared" si="95"/>
        <v>8</v>
      </c>
      <c r="F427" s="9" t="str">
        <f t="shared" si="92"/>
        <v>ACTIVOS DIFERIDOS</v>
      </c>
      <c r="G427" s="8" t="str">
        <f t="shared" si="96"/>
        <v>0</v>
      </c>
      <c r="H427" s="9" t="str">
        <f t="shared" si="98"/>
        <v/>
      </c>
      <c r="I427" s="9" t="str">
        <f t="shared" si="97"/>
        <v>000</v>
      </c>
      <c r="J427" s="9"/>
      <c r="K427" s="13" t="s">
        <v>881</v>
      </c>
      <c r="L427" s="10" t="str">
        <f t="shared" si="94"/>
        <v>35.8.0.000</v>
      </c>
      <c r="M427" s="11" t="s">
        <v>880</v>
      </c>
    </row>
    <row r="428" spans="1:13" ht="15.6">
      <c r="A428" s="5" t="str">
        <f t="shared" si="91"/>
        <v>35.8.1.000</v>
      </c>
      <c r="B428" s="6" t="s">
        <v>882</v>
      </c>
      <c r="C428" s="8" t="str">
        <f t="shared" si="90"/>
        <v>35</v>
      </c>
      <c r="D428" s="9" t="s">
        <v>836</v>
      </c>
      <c r="E428" s="8" t="str">
        <f t="shared" si="95"/>
        <v>8</v>
      </c>
      <c r="F428" s="9" t="str">
        <f t="shared" si="92"/>
        <v>ACTIVOS DIFERIDOS</v>
      </c>
      <c r="G428" s="8" t="str">
        <f t="shared" si="96"/>
        <v>1</v>
      </c>
      <c r="H428" s="9" t="str">
        <f t="shared" si="98"/>
        <v>Activos diferidos a corto plazo</v>
      </c>
      <c r="I428" s="9" t="str">
        <f t="shared" si="97"/>
        <v>000</v>
      </c>
      <c r="J428" s="9" t="str">
        <f t="shared" ref="J428:J429" si="105">IF(I428="000","",MID($K428,12,60))</f>
        <v/>
      </c>
      <c r="K428" s="12" t="s">
        <v>883</v>
      </c>
      <c r="L428" s="10" t="str">
        <f t="shared" si="94"/>
        <v>35.8.1.000</v>
      </c>
      <c r="M428" s="11" t="s">
        <v>882</v>
      </c>
    </row>
    <row r="429" spans="1:13" ht="15.6">
      <c r="A429" s="5" t="str">
        <f t="shared" si="91"/>
        <v>35.8.2.000</v>
      </c>
      <c r="B429" s="6" t="s">
        <v>884</v>
      </c>
      <c r="C429" s="8" t="str">
        <f t="shared" si="90"/>
        <v>35</v>
      </c>
      <c r="D429" s="9" t="s">
        <v>836</v>
      </c>
      <c r="E429" s="8" t="str">
        <f t="shared" si="95"/>
        <v>8</v>
      </c>
      <c r="F429" s="9" t="str">
        <f t="shared" si="92"/>
        <v>ACTIVOS DIFERIDOS</v>
      </c>
      <c r="G429" s="8" t="str">
        <f t="shared" si="96"/>
        <v>2</v>
      </c>
      <c r="H429" s="9" t="str">
        <f t="shared" si="98"/>
        <v>Activos diferidos a largo plazo</v>
      </c>
      <c r="I429" s="9" t="str">
        <f t="shared" si="97"/>
        <v>000</v>
      </c>
      <c r="J429" s="9" t="str">
        <f t="shared" si="105"/>
        <v/>
      </c>
      <c r="K429" s="12" t="s">
        <v>885</v>
      </c>
      <c r="L429" s="10" t="str">
        <f t="shared" si="94"/>
        <v>35.8.2.000</v>
      </c>
      <c r="M429" s="11" t="s">
        <v>884</v>
      </c>
    </row>
    <row r="430" spans="1:13" ht="15.6">
      <c r="A430" s="5" t="str">
        <f t="shared" si="91"/>
        <v>35.9.0.000</v>
      </c>
      <c r="B430" s="6" t="s">
        <v>886</v>
      </c>
      <c r="C430" s="8" t="str">
        <f t="shared" si="90"/>
        <v>35</v>
      </c>
      <c r="D430" s="9" t="s">
        <v>836</v>
      </c>
      <c r="E430" s="8" t="str">
        <f t="shared" si="95"/>
        <v>9</v>
      </c>
      <c r="F430" s="9" t="str">
        <f t="shared" si="92"/>
        <v>OTROS ACTIVOS</v>
      </c>
      <c r="G430" s="8" t="str">
        <f t="shared" si="96"/>
        <v>0</v>
      </c>
      <c r="H430" s="9" t="str">
        <f t="shared" si="98"/>
        <v/>
      </c>
      <c r="I430" s="9" t="str">
        <f t="shared" si="97"/>
        <v>000</v>
      </c>
      <c r="J430" s="9"/>
      <c r="K430" s="13" t="s">
        <v>887</v>
      </c>
      <c r="L430" s="10" t="str">
        <f t="shared" si="94"/>
        <v>35.9.0.000</v>
      </c>
      <c r="M430" s="11" t="s">
        <v>886</v>
      </c>
    </row>
    <row r="431" spans="1:13" customFormat="1" ht="15.6">
      <c r="A431" s="5" t="str">
        <f t="shared" si="91"/>
        <v>36.0.0.000</v>
      </c>
      <c r="B431" s="6" t="s">
        <v>888</v>
      </c>
      <c r="C431" s="7" t="str">
        <f t="shared" si="90"/>
        <v>36</v>
      </c>
      <c r="D431" s="7" t="s">
        <v>888</v>
      </c>
      <c r="E431" s="8" t="str">
        <f t="shared" si="95"/>
        <v>0</v>
      </c>
      <c r="F431" s="9" t="str">
        <f t="shared" si="92"/>
        <v/>
      </c>
      <c r="G431" s="8" t="str">
        <f t="shared" si="96"/>
        <v>0</v>
      </c>
      <c r="H431" s="9" t="str">
        <f t="shared" si="98"/>
        <v/>
      </c>
      <c r="I431" s="9" t="str">
        <f t="shared" si="97"/>
        <v>000</v>
      </c>
      <c r="J431" s="28"/>
      <c r="K431" s="10" t="s">
        <v>889</v>
      </c>
      <c r="L431" s="10" t="str">
        <f t="shared" si="94"/>
        <v>36.0.0.000</v>
      </c>
      <c r="M431" s="11" t="s">
        <v>888</v>
      </c>
    </row>
    <row r="432" spans="1:13" ht="15.6">
      <c r="A432" s="5" t="str">
        <f t="shared" si="91"/>
        <v>36.1.0.000</v>
      </c>
      <c r="B432" s="6" t="s">
        <v>890</v>
      </c>
      <c r="C432" s="8" t="str">
        <f t="shared" si="90"/>
        <v>36</v>
      </c>
      <c r="D432" s="9" t="s">
        <v>888</v>
      </c>
      <c r="E432" s="8" t="str">
        <f t="shared" si="95"/>
        <v>1</v>
      </c>
      <c r="F432" s="9" t="str">
        <f t="shared" si="92"/>
        <v>DEUDA EN MONEDA NACIONAL</v>
      </c>
      <c r="G432" s="8" t="str">
        <f t="shared" si="96"/>
        <v>0</v>
      </c>
      <c r="H432" s="9" t="str">
        <f t="shared" si="98"/>
        <v/>
      </c>
      <c r="I432" s="9" t="str">
        <f t="shared" si="97"/>
        <v>000</v>
      </c>
      <c r="J432" s="9"/>
      <c r="K432" s="13" t="s">
        <v>891</v>
      </c>
      <c r="L432" s="10" t="str">
        <f t="shared" si="94"/>
        <v>36.1.0.000</v>
      </c>
      <c r="M432" s="11" t="s">
        <v>890</v>
      </c>
    </row>
    <row r="433" spans="1:13" ht="15.6">
      <c r="A433" s="5" t="str">
        <f t="shared" si="91"/>
        <v>36.1.1.000</v>
      </c>
      <c r="B433" s="6" t="s">
        <v>892</v>
      </c>
      <c r="C433" s="8" t="str">
        <f t="shared" si="90"/>
        <v>36</v>
      </c>
      <c r="D433" s="9" t="s">
        <v>888</v>
      </c>
      <c r="E433" s="8" t="str">
        <f t="shared" si="95"/>
        <v>1</v>
      </c>
      <c r="F433" s="9" t="str">
        <f t="shared" si="92"/>
        <v>DEUDA EN MONEDA NACIONAL</v>
      </c>
      <c r="G433" s="8" t="str">
        <f t="shared" si="96"/>
        <v>1</v>
      </c>
      <c r="H433" s="9" t="str">
        <f t="shared" si="98"/>
        <v>Colocación de deuda en moneda nacional a corto plazo</v>
      </c>
      <c r="I433" s="9" t="str">
        <f t="shared" si="97"/>
        <v>000</v>
      </c>
      <c r="J433" s="9" t="str">
        <f t="shared" ref="J433:J440" si="106">IF(I433="000","",MID($K433,12,60))</f>
        <v/>
      </c>
      <c r="K433" s="12" t="s">
        <v>893</v>
      </c>
      <c r="L433" s="10" t="str">
        <f t="shared" si="94"/>
        <v>36.1.1.000</v>
      </c>
      <c r="M433" s="11" t="s">
        <v>892</v>
      </c>
    </row>
    <row r="434" spans="1:13" ht="15.6">
      <c r="A434" s="5" t="str">
        <f t="shared" si="91"/>
        <v>36.1.2.000</v>
      </c>
      <c r="B434" s="6" t="s">
        <v>894</v>
      </c>
      <c r="C434" s="8" t="str">
        <f t="shared" si="90"/>
        <v>36</v>
      </c>
      <c r="D434" s="9" t="s">
        <v>888</v>
      </c>
      <c r="E434" s="8" t="str">
        <f t="shared" si="95"/>
        <v>1</v>
      </c>
      <c r="F434" s="9" t="str">
        <f t="shared" si="92"/>
        <v>DEUDA EN MONEDA NACIONAL</v>
      </c>
      <c r="G434" s="8" t="str">
        <f t="shared" si="96"/>
        <v>2</v>
      </c>
      <c r="H434" s="9" t="str">
        <f t="shared" si="98"/>
        <v>Colocación de deuda en moneda nacional a largo plazo</v>
      </c>
      <c r="I434" s="9" t="str">
        <f t="shared" si="97"/>
        <v>000</v>
      </c>
      <c r="J434" s="9" t="str">
        <f t="shared" si="106"/>
        <v/>
      </c>
      <c r="K434" s="12" t="s">
        <v>895</v>
      </c>
      <c r="L434" s="10" t="str">
        <f t="shared" si="94"/>
        <v>36.1.2.000</v>
      </c>
      <c r="M434" s="11" t="s">
        <v>894</v>
      </c>
    </row>
    <row r="435" spans="1:13" ht="15.6">
      <c r="A435" s="5" t="str">
        <f t="shared" si="91"/>
        <v>36.1.2.001</v>
      </c>
      <c r="B435" s="6" t="s">
        <v>896</v>
      </c>
      <c r="C435" s="8" t="str">
        <f t="shared" si="90"/>
        <v>36</v>
      </c>
      <c r="D435" s="9" t="s">
        <v>888</v>
      </c>
      <c r="E435" s="8" t="str">
        <f t="shared" si="95"/>
        <v>1</v>
      </c>
      <c r="F435" s="9" t="str">
        <f t="shared" si="92"/>
        <v>DEUDA EN MONEDA NACIONAL</v>
      </c>
      <c r="G435" s="8" t="str">
        <f t="shared" si="96"/>
        <v>2</v>
      </c>
      <c r="H435" s="9" t="str">
        <f t="shared" si="98"/>
        <v>Colocación de deuda en moneda nacional a largo plazo</v>
      </c>
      <c r="I435" s="9" t="str">
        <f t="shared" si="97"/>
        <v>001</v>
      </c>
      <c r="J435" s="9" t="str">
        <f t="shared" si="106"/>
        <v>Bonos consolidados en moneda nacional PROR I</v>
      </c>
      <c r="K435" s="12" t="s">
        <v>897</v>
      </c>
      <c r="L435" s="10" t="str">
        <f t="shared" si="94"/>
        <v>36.1.2.001</v>
      </c>
      <c r="M435" s="11" t="s">
        <v>896</v>
      </c>
    </row>
    <row r="436" spans="1:13" ht="15.6">
      <c r="A436" s="5" t="str">
        <f t="shared" si="91"/>
        <v>36.1.2.002</v>
      </c>
      <c r="B436" s="6" t="s">
        <v>898</v>
      </c>
      <c r="C436" s="8" t="str">
        <f t="shared" si="90"/>
        <v>36</v>
      </c>
      <c r="D436" s="9" t="s">
        <v>888</v>
      </c>
      <c r="E436" s="8" t="str">
        <f t="shared" si="95"/>
        <v>1</v>
      </c>
      <c r="F436" s="9" t="str">
        <f t="shared" si="92"/>
        <v>DEUDA EN MONEDA NACIONAL</v>
      </c>
      <c r="G436" s="8" t="str">
        <f t="shared" si="96"/>
        <v>2</v>
      </c>
      <c r="H436" s="9" t="str">
        <f t="shared" si="98"/>
        <v>Colocación de deuda en moneda nacional a largo plazo</v>
      </c>
      <c r="I436" s="9" t="str">
        <f t="shared" si="97"/>
        <v>002</v>
      </c>
      <c r="J436" s="9" t="str">
        <f t="shared" si="106"/>
        <v>Bonos consolidados en pesos PROR II</v>
      </c>
      <c r="K436" s="12" t="s">
        <v>899</v>
      </c>
      <c r="L436" s="10" t="str">
        <f t="shared" si="94"/>
        <v>36.1.2.002</v>
      </c>
      <c r="M436" s="11" t="s">
        <v>898</v>
      </c>
    </row>
    <row r="437" spans="1:13" ht="15.6">
      <c r="A437" s="5" t="str">
        <f t="shared" si="91"/>
        <v>36.1.2.003</v>
      </c>
      <c r="B437" s="6" t="s">
        <v>900</v>
      </c>
      <c r="C437" s="8" t="str">
        <f t="shared" si="90"/>
        <v>36</v>
      </c>
      <c r="D437" s="9" t="s">
        <v>888</v>
      </c>
      <c r="E437" s="8" t="str">
        <f t="shared" si="95"/>
        <v>1</v>
      </c>
      <c r="F437" s="9" t="str">
        <f t="shared" si="92"/>
        <v>DEUDA EN MONEDA NACIONAL</v>
      </c>
      <c r="G437" s="8" t="str">
        <f t="shared" si="96"/>
        <v>2</v>
      </c>
      <c r="H437" s="9" t="str">
        <f t="shared" si="98"/>
        <v>Colocación de deuda en moneda nacional a largo plazo</v>
      </c>
      <c r="I437" s="9" t="str">
        <f t="shared" si="97"/>
        <v>003</v>
      </c>
      <c r="J437" s="9" t="str">
        <f t="shared" si="106"/>
        <v>Bonos consolidación PROR III</v>
      </c>
      <c r="K437" s="12" t="s">
        <v>901</v>
      </c>
      <c r="L437" s="10" t="str">
        <f t="shared" si="94"/>
        <v>36.1.2.003</v>
      </c>
      <c r="M437" s="11" t="s">
        <v>900</v>
      </c>
    </row>
    <row r="438" spans="1:13" ht="15.6">
      <c r="A438" s="5" t="str">
        <f t="shared" si="91"/>
        <v>36.1.2.004</v>
      </c>
      <c r="B438" s="6" t="s">
        <v>902</v>
      </c>
      <c r="C438" s="8" t="str">
        <f t="shared" si="90"/>
        <v>36</v>
      </c>
      <c r="D438" s="9" t="s">
        <v>888</v>
      </c>
      <c r="E438" s="8" t="str">
        <f t="shared" si="95"/>
        <v>1</v>
      </c>
      <c r="F438" s="9" t="str">
        <f t="shared" si="92"/>
        <v>DEUDA EN MONEDA NACIONAL</v>
      </c>
      <c r="G438" s="8" t="str">
        <f t="shared" si="96"/>
        <v>2</v>
      </c>
      <c r="H438" s="9" t="str">
        <f t="shared" si="98"/>
        <v>Colocación de deuda en moneda nacional a largo plazo</v>
      </c>
      <c r="I438" s="9" t="str">
        <f t="shared" si="97"/>
        <v>004</v>
      </c>
      <c r="J438" s="9" t="str">
        <f t="shared" si="106"/>
        <v>Bonos cancelación de deudas BOCADE</v>
      </c>
      <c r="K438" s="12" t="s">
        <v>903</v>
      </c>
      <c r="L438" s="10" t="str">
        <f t="shared" si="94"/>
        <v>36.1.2.004</v>
      </c>
      <c r="M438" s="11" t="s">
        <v>902</v>
      </c>
    </row>
    <row r="439" spans="1:13" ht="15.6">
      <c r="A439" s="5" t="str">
        <f t="shared" si="91"/>
        <v>36.1.2.005</v>
      </c>
      <c r="B439" s="6" t="s">
        <v>904</v>
      </c>
      <c r="C439" s="8" t="str">
        <f t="shared" si="90"/>
        <v>36</v>
      </c>
      <c r="D439" s="9" t="s">
        <v>888</v>
      </c>
      <c r="E439" s="8" t="str">
        <f t="shared" si="95"/>
        <v>1</v>
      </c>
      <c r="F439" s="9" t="str">
        <f t="shared" si="92"/>
        <v>DEUDA EN MONEDA NACIONAL</v>
      </c>
      <c r="G439" s="8" t="str">
        <f t="shared" si="96"/>
        <v>2</v>
      </c>
      <c r="H439" s="9" t="str">
        <f t="shared" si="98"/>
        <v>Colocación de deuda en moneda nacional a largo plazo</v>
      </c>
      <c r="I439" s="9" t="str">
        <f t="shared" si="97"/>
        <v>005</v>
      </c>
      <c r="J439" s="9" t="str">
        <f t="shared" si="106"/>
        <v>Bonos de consolidación - Otros</v>
      </c>
      <c r="K439" s="12" t="s">
        <v>905</v>
      </c>
      <c r="L439" s="10" t="str">
        <f t="shared" si="94"/>
        <v>36.1.2.005</v>
      </c>
      <c r="M439" s="11" t="s">
        <v>904</v>
      </c>
    </row>
    <row r="440" spans="1:13" ht="15.6">
      <c r="A440" s="5" t="str">
        <f t="shared" si="91"/>
        <v>36.1.2.099</v>
      </c>
      <c r="B440" s="6" t="s">
        <v>295</v>
      </c>
      <c r="C440" s="8" t="str">
        <f t="shared" si="90"/>
        <v>36</v>
      </c>
      <c r="D440" s="9" t="s">
        <v>888</v>
      </c>
      <c r="E440" s="8" t="str">
        <f t="shared" si="95"/>
        <v>1</v>
      </c>
      <c r="F440" s="9" t="str">
        <f t="shared" si="92"/>
        <v>DEUDA EN MONEDA NACIONAL</v>
      </c>
      <c r="G440" s="8" t="str">
        <f t="shared" si="96"/>
        <v>2</v>
      </c>
      <c r="H440" s="9" t="str">
        <f t="shared" si="98"/>
        <v>Colocación de deuda en moneda nacional a largo plazo</v>
      </c>
      <c r="I440" s="9" t="str">
        <f t="shared" si="97"/>
        <v>099</v>
      </c>
      <c r="J440" s="9" t="str">
        <f t="shared" si="106"/>
        <v>Otros</v>
      </c>
      <c r="K440" s="12" t="s">
        <v>906</v>
      </c>
      <c r="L440" s="10" t="str">
        <f t="shared" si="94"/>
        <v>36.1.2.099</v>
      </c>
      <c r="M440" s="11" t="s">
        <v>295</v>
      </c>
    </row>
    <row r="441" spans="1:13" ht="15.6">
      <c r="A441" s="5" t="str">
        <f t="shared" si="91"/>
        <v>36.2.0.000</v>
      </c>
      <c r="B441" s="6" t="s">
        <v>907</v>
      </c>
      <c r="C441" s="8" t="str">
        <f t="shared" si="90"/>
        <v>36</v>
      </c>
      <c r="D441" s="9" t="s">
        <v>888</v>
      </c>
      <c r="E441" s="8" t="str">
        <f t="shared" si="95"/>
        <v>2</v>
      </c>
      <c r="F441" s="9" t="str">
        <f t="shared" si="92"/>
        <v>DEUDA EN MONEDA EXTRANJERA</v>
      </c>
      <c r="G441" s="8" t="str">
        <f t="shared" si="96"/>
        <v>0</v>
      </c>
      <c r="H441" s="9" t="str">
        <f t="shared" si="98"/>
        <v/>
      </c>
      <c r="I441" s="9" t="str">
        <f t="shared" si="97"/>
        <v>000</v>
      </c>
      <c r="J441" s="9"/>
      <c r="K441" s="13" t="s">
        <v>908</v>
      </c>
      <c r="L441" s="10" t="str">
        <f t="shared" si="94"/>
        <v>36.2.0.000</v>
      </c>
      <c r="M441" s="11" t="s">
        <v>907</v>
      </c>
    </row>
    <row r="442" spans="1:13" ht="15.6">
      <c r="A442" s="5" t="str">
        <f t="shared" si="91"/>
        <v>36.2.1.000</v>
      </c>
      <c r="B442" s="6" t="s">
        <v>909</v>
      </c>
      <c r="C442" s="8" t="str">
        <f t="shared" si="90"/>
        <v>36</v>
      </c>
      <c r="D442" s="9" t="s">
        <v>888</v>
      </c>
      <c r="E442" s="8" t="str">
        <f t="shared" si="95"/>
        <v>2</v>
      </c>
      <c r="F442" s="9" t="str">
        <f t="shared" si="92"/>
        <v>DEUDA EN MONEDA EXTRANJERA</v>
      </c>
      <c r="G442" s="8" t="str">
        <f t="shared" si="96"/>
        <v>1</v>
      </c>
      <c r="H442" s="9" t="str">
        <f t="shared" si="98"/>
        <v>Colocación de deuda en moneda extranjera a corto plazo</v>
      </c>
      <c r="I442" s="9" t="str">
        <f t="shared" si="97"/>
        <v>000</v>
      </c>
      <c r="J442" s="9" t="str">
        <f t="shared" ref="J442:J443" si="107">IF(I442="000","",MID($K442,12,60))</f>
        <v/>
      </c>
      <c r="K442" s="12" t="s">
        <v>910</v>
      </c>
      <c r="L442" s="10" t="str">
        <f t="shared" si="94"/>
        <v>36.2.1.000</v>
      </c>
      <c r="M442" s="11" t="s">
        <v>909</v>
      </c>
    </row>
    <row r="443" spans="1:13" ht="15.6">
      <c r="A443" s="5" t="str">
        <f t="shared" si="91"/>
        <v>36.2.2.000</v>
      </c>
      <c r="B443" s="6" t="s">
        <v>911</v>
      </c>
      <c r="C443" s="8" t="str">
        <f t="shared" si="90"/>
        <v>36</v>
      </c>
      <c r="D443" s="9" t="s">
        <v>888</v>
      </c>
      <c r="E443" s="8" t="str">
        <f t="shared" si="95"/>
        <v>2</v>
      </c>
      <c r="F443" s="9" t="str">
        <f t="shared" si="92"/>
        <v>DEUDA EN MONEDA EXTRANJERA</v>
      </c>
      <c r="G443" s="8" t="str">
        <f t="shared" si="96"/>
        <v>2</v>
      </c>
      <c r="H443" s="9" t="str">
        <f t="shared" si="98"/>
        <v>Colocación de deuda en moneda extranjera a largo plazo</v>
      </c>
      <c r="I443" s="9" t="str">
        <f t="shared" si="97"/>
        <v>000</v>
      </c>
      <c r="J443" s="9" t="str">
        <f t="shared" si="107"/>
        <v/>
      </c>
      <c r="K443" s="12" t="s">
        <v>912</v>
      </c>
      <c r="L443" s="10" t="str">
        <f t="shared" si="94"/>
        <v>36.2.2.000</v>
      </c>
      <c r="M443" s="11" t="s">
        <v>911</v>
      </c>
    </row>
    <row r="444" spans="1:13" customFormat="1" ht="15.6">
      <c r="A444" s="5" t="str">
        <f t="shared" si="91"/>
        <v>37.0.0.000</v>
      </c>
      <c r="B444" s="6" t="s">
        <v>913</v>
      </c>
      <c r="C444" s="7" t="str">
        <f t="shared" si="90"/>
        <v>37</v>
      </c>
      <c r="D444" s="7" t="s">
        <v>913</v>
      </c>
      <c r="E444" s="8" t="str">
        <f t="shared" si="95"/>
        <v>0</v>
      </c>
      <c r="F444" s="9" t="str">
        <f t="shared" si="92"/>
        <v/>
      </c>
      <c r="G444" s="8" t="str">
        <f t="shared" si="96"/>
        <v>0</v>
      </c>
      <c r="H444" s="9" t="str">
        <f t="shared" si="98"/>
        <v/>
      </c>
      <c r="I444" s="9" t="str">
        <f t="shared" si="97"/>
        <v>000</v>
      </c>
      <c r="J444" s="28"/>
      <c r="K444" s="10" t="s">
        <v>914</v>
      </c>
      <c r="L444" s="10" t="str">
        <f t="shared" si="94"/>
        <v>37.0.0.000</v>
      </c>
      <c r="M444" s="11" t="s">
        <v>913</v>
      </c>
    </row>
    <row r="445" spans="1:13" ht="15.6">
      <c r="A445" s="5" t="str">
        <f t="shared" si="91"/>
        <v>37.1.0.000</v>
      </c>
      <c r="B445" s="6" t="s">
        <v>550</v>
      </c>
      <c r="C445" s="8" t="str">
        <f t="shared" si="90"/>
        <v>37</v>
      </c>
      <c r="D445" s="9" t="s">
        <v>913</v>
      </c>
      <c r="E445" s="8" t="str">
        <f t="shared" si="95"/>
        <v>1</v>
      </c>
      <c r="F445" s="9" t="str">
        <f t="shared" si="92"/>
        <v>DEL SECTOR PRIVADO</v>
      </c>
      <c r="G445" s="8" t="str">
        <f t="shared" si="96"/>
        <v>0</v>
      </c>
      <c r="H445" s="9" t="str">
        <f t="shared" si="98"/>
        <v/>
      </c>
      <c r="I445" s="9" t="str">
        <f t="shared" si="97"/>
        <v>000</v>
      </c>
      <c r="J445" s="9"/>
      <c r="K445" s="13" t="s">
        <v>915</v>
      </c>
      <c r="L445" s="10" t="str">
        <f t="shared" si="94"/>
        <v>37.1.0.000</v>
      </c>
      <c r="M445" s="11" t="s">
        <v>550</v>
      </c>
    </row>
    <row r="446" spans="1:13" ht="15.6">
      <c r="A446" s="5" t="str">
        <f t="shared" si="91"/>
        <v>37.1.1.000</v>
      </c>
      <c r="B446" s="6" t="s">
        <v>916</v>
      </c>
      <c r="C446" s="8" t="str">
        <f t="shared" si="90"/>
        <v>37</v>
      </c>
      <c r="D446" s="9" t="s">
        <v>913</v>
      </c>
      <c r="E446" s="8" t="str">
        <f t="shared" si="95"/>
        <v>1</v>
      </c>
      <c r="F446" s="9" t="str">
        <f t="shared" si="92"/>
        <v>DEL SECTOR PRIVADO</v>
      </c>
      <c r="G446" s="8" t="str">
        <f t="shared" si="96"/>
        <v>1</v>
      </c>
      <c r="H446" s="9" t="str">
        <f t="shared" si="98"/>
        <v>Del sector privado a corto plazo</v>
      </c>
      <c r="I446" s="9" t="str">
        <f t="shared" si="97"/>
        <v>000</v>
      </c>
      <c r="J446" s="9" t="str">
        <f t="shared" ref="J446:J447" si="108">IF(I446="000","",MID($K446,12,60))</f>
        <v/>
      </c>
      <c r="K446" s="12" t="s">
        <v>917</v>
      </c>
      <c r="L446" s="10" t="str">
        <f t="shared" si="94"/>
        <v>37.1.1.000</v>
      </c>
      <c r="M446" s="11" t="s">
        <v>916</v>
      </c>
    </row>
    <row r="447" spans="1:13" ht="15.6">
      <c r="A447" s="5" t="str">
        <f t="shared" si="91"/>
        <v>37.1.2.000</v>
      </c>
      <c r="B447" s="6" t="s">
        <v>918</v>
      </c>
      <c r="C447" s="8" t="str">
        <f t="shared" si="90"/>
        <v>37</v>
      </c>
      <c r="D447" s="9" t="s">
        <v>913</v>
      </c>
      <c r="E447" s="8" t="str">
        <f t="shared" si="95"/>
        <v>1</v>
      </c>
      <c r="F447" s="9" t="str">
        <f t="shared" si="92"/>
        <v>DEL SECTOR PRIVADO</v>
      </c>
      <c r="G447" s="8" t="str">
        <f t="shared" si="96"/>
        <v>2</v>
      </c>
      <c r="H447" s="9" t="str">
        <f t="shared" si="98"/>
        <v>Del sector privado a largo plazo</v>
      </c>
      <c r="I447" s="9" t="str">
        <f t="shared" si="97"/>
        <v>000</v>
      </c>
      <c r="J447" s="9" t="str">
        <f t="shared" si="108"/>
        <v/>
      </c>
      <c r="K447" s="12" t="s">
        <v>919</v>
      </c>
      <c r="L447" s="10" t="str">
        <f t="shared" si="94"/>
        <v>37.1.2.000</v>
      </c>
      <c r="M447" s="11" t="s">
        <v>918</v>
      </c>
    </row>
    <row r="448" spans="1:13" ht="15.6">
      <c r="A448" s="5" t="str">
        <f t="shared" si="91"/>
        <v>37.2.0.000</v>
      </c>
      <c r="B448" s="6" t="s">
        <v>920</v>
      </c>
      <c r="C448" s="8" t="str">
        <f t="shared" si="90"/>
        <v>37</v>
      </c>
      <c r="D448" s="9" t="s">
        <v>913</v>
      </c>
      <c r="E448" s="8" t="str">
        <f t="shared" si="95"/>
        <v>2</v>
      </c>
      <c r="F448" s="9" t="str">
        <f t="shared" si="92"/>
        <v>DE LA ADMINISTRACION CENTRAL</v>
      </c>
      <c r="G448" s="8" t="str">
        <f t="shared" si="96"/>
        <v>0</v>
      </c>
      <c r="H448" s="9" t="str">
        <f t="shared" si="98"/>
        <v/>
      </c>
      <c r="I448" s="9" t="str">
        <f t="shared" si="97"/>
        <v>000</v>
      </c>
      <c r="J448" s="9"/>
      <c r="K448" s="13" t="s">
        <v>921</v>
      </c>
      <c r="L448" s="10" t="str">
        <f t="shared" si="94"/>
        <v>37.2.0.000</v>
      </c>
      <c r="M448" s="11" t="s">
        <v>920</v>
      </c>
    </row>
    <row r="449" spans="1:13" ht="15.6">
      <c r="A449" s="5" t="str">
        <f t="shared" si="91"/>
        <v>37.2.1.000</v>
      </c>
      <c r="B449" s="6" t="s">
        <v>922</v>
      </c>
      <c r="C449" s="8" t="str">
        <f t="shared" si="90"/>
        <v>37</v>
      </c>
      <c r="D449" s="9" t="s">
        <v>913</v>
      </c>
      <c r="E449" s="8" t="str">
        <f t="shared" si="95"/>
        <v>2</v>
      </c>
      <c r="F449" s="9" t="str">
        <f t="shared" si="92"/>
        <v>DE LA ADMINISTRACION CENTRAL</v>
      </c>
      <c r="G449" s="8" t="str">
        <f t="shared" si="96"/>
        <v>1</v>
      </c>
      <c r="H449" s="9" t="str">
        <f t="shared" si="98"/>
        <v>De la administración nacional a corto plazo</v>
      </c>
      <c r="I449" s="9" t="str">
        <f t="shared" si="97"/>
        <v>000</v>
      </c>
      <c r="J449" s="9" t="str">
        <f t="shared" ref="J449:J450" si="109">IF(I449="000","",MID($K449,12,60))</f>
        <v/>
      </c>
      <c r="K449" s="12" t="s">
        <v>923</v>
      </c>
      <c r="L449" s="10" t="str">
        <f t="shared" si="94"/>
        <v>37.2.1.000</v>
      </c>
      <c r="M449" s="11" t="s">
        <v>922</v>
      </c>
    </row>
    <row r="450" spans="1:13" ht="15.6">
      <c r="A450" s="5" t="str">
        <f t="shared" si="91"/>
        <v>37.2.2.000</v>
      </c>
      <c r="B450" s="6" t="s">
        <v>924</v>
      </c>
      <c r="C450" s="8" t="str">
        <f t="shared" si="90"/>
        <v>37</v>
      </c>
      <c r="D450" s="9" t="s">
        <v>913</v>
      </c>
      <c r="E450" s="8" t="str">
        <f t="shared" si="95"/>
        <v>2</v>
      </c>
      <c r="F450" s="9" t="str">
        <f t="shared" si="92"/>
        <v>DE LA ADMINISTRACION CENTRAL</v>
      </c>
      <c r="G450" s="8" t="str">
        <f t="shared" si="96"/>
        <v>2</v>
      </c>
      <c r="H450" s="9" t="str">
        <f t="shared" si="98"/>
        <v>De la administración nacional a largo plazo</v>
      </c>
      <c r="I450" s="9" t="str">
        <f t="shared" si="97"/>
        <v>000</v>
      </c>
      <c r="J450" s="9" t="str">
        <f t="shared" si="109"/>
        <v/>
      </c>
      <c r="K450" s="12" t="s">
        <v>925</v>
      </c>
      <c r="L450" s="10" t="str">
        <f t="shared" si="94"/>
        <v>37.2.2.000</v>
      </c>
      <c r="M450" s="11" t="s">
        <v>924</v>
      </c>
    </row>
    <row r="451" spans="1:13" ht="15.6">
      <c r="A451" s="5" t="str">
        <f t="shared" si="91"/>
        <v>37.3.0.000</v>
      </c>
      <c r="B451" s="6" t="s">
        <v>926</v>
      </c>
      <c r="C451" s="8" t="str">
        <f t="shared" si="90"/>
        <v>37</v>
      </c>
      <c r="D451" s="9" t="s">
        <v>913</v>
      </c>
      <c r="E451" s="8" t="str">
        <f t="shared" si="95"/>
        <v>3</v>
      </c>
      <c r="F451" s="9" t="str">
        <f t="shared" si="92"/>
        <v>DE ORGANISMOS DESCENTRALIZADOS</v>
      </c>
      <c r="G451" s="8" t="str">
        <f t="shared" si="96"/>
        <v>0</v>
      </c>
      <c r="H451" s="9" t="str">
        <f t="shared" si="98"/>
        <v/>
      </c>
      <c r="I451" s="9" t="str">
        <f t="shared" si="97"/>
        <v>000</v>
      </c>
      <c r="J451" s="9"/>
      <c r="K451" s="13" t="s">
        <v>927</v>
      </c>
      <c r="L451" s="10" t="str">
        <f t="shared" si="94"/>
        <v>37.3.0.000</v>
      </c>
      <c r="M451" s="11" t="s">
        <v>926</v>
      </c>
    </row>
    <row r="452" spans="1:13" ht="15.6">
      <c r="A452" s="5" t="str">
        <f t="shared" si="91"/>
        <v>37.3.1.000</v>
      </c>
      <c r="B452" s="6" t="s">
        <v>928</v>
      </c>
      <c r="C452" s="8" t="str">
        <f t="shared" si="90"/>
        <v>37</v>
      </c>
      <c r="D452" s="9" t="s">
        <v>913</v>
      </c>
      <c r="E452" s="8" t="str">
        <f t="shared" si="95"/>
        <v>3</v>
      </c>
      <c r="F452" s="9" t="str">
        <f t="shared" si="92"/>
        <v>DE ORGANISMOS DESCENTRALIZADOS</v>
      </c>
      <c r="G452" s="8" t="str">
        <f t="shared" si="96"/>
        <v>1</v>
      </c>
      <c r="H452" s="9" t="str">
        <f t="shared" si="98"/>
        <v>De organismos Descentralizados nacionales a corto plazo</v>
      </c>
      <c r="I452" s="9" t="str">
        <f t="shared" si="97"/>
        <v>000</v>
      </c>
      <c r="J452" s="9" t="str">
        <f t="shared" ref="J452:J453" si="110">IF(I452="000","",MID($K452,12,60))</f>
        <v/>
      </c>
      <c r="K452" s="12" t="s">
        <v>929</v>
      </c>
      <c r="L452" s="10" t="str">
        <f t="shared" si="94"/>
        <v>37.3.1.000</v>
      </c>
      <c r="M452" s="11" t="s">
        <v>928</v>
      </c>
    </row>
    <row r="453" spans="1:13" ht="15.6">
      <c r="A453" s="5" t="str">
        <f t="shared" si="91"/>
        <v>37.3.2.000</v>
      </c>
      <c r="B453" s="6" t="s">
        <v>930</v>
      </c>
      <c r="C453" s="8" t="str">
        <f t="shared" si="90"/>
        <v>37</v>
      </c>
      <c r="D453" s="9" t="s">
        <v>913</v>
      </c>
      <c r="E453" s="8" t="str">
        <f t="shared" si="95"/>
        <v>3</v>
      </c>
      <c r="F453" s="9" t="str">
        <f t="shared" si="92"/>
        <v>DE ORGANISMOS DESCENTRALIZADOS</v>
      </c>
      <c r="G453" s="8" t="str">
        <f t="shared" si="96"/>
        <v>2</v>
      </c>
      <c r="H453" s="9" t="str">
        <f t="shared" si="98"/>
        <v>De organismos Descentralizados nacionales a largo plazo</v>
      </c>
      <c r="I453" s="9" t="str">
        <f t="shared" si="97"/>
        <v>000</v>
      </c>
      <c r="J453" s="9" t="str">
        <f t="shared" si="110"/>
        <v/>
      </c>
      <c r="K453" s="12" t="s">
        <v>931</v>
      </c>
      <c r="L453" s="10" t="str">
        <f t="shared" si="94"/>
        <v>37.3.2.000</v>
      </c>
      <c r="M453" s="11" t="s">
        <v>930</v>
      </c>
    </row>
    <row r="454" spans="1:13" ht="15.6">
      <c r="A454" s="5" t="str">
        <f t="shared" si="91"/>
        <v>37.4.0.000</v>
      </c>
      <c r="B454" s="6" t="s">
        <v>932</v>
      </c>
      <c r="C454" s="8" t="str">
        <f t="shared" si="90"/>
        <v>37</v>
      </c>
      <c r="D454" s="9" t="s">
        <v>913</v>
      </c>
      <c r="E454" s="8" t="str">
        <f t="shared" si="95"/>
        <v>4</v>
      </c>
      <c r="F454" s="9" t="str">
        <f t="shared" si="92"/>
        <v>DE INSTITUCIONES DE LA SEGUIRIDAD SOCIAL</v>
      </c>
      <c r="G454" s="8" t="str">
        <f t="shared" si="96"/>
        <v>0</v>
      </c>
      <c r="H454" s="9" t="str">
        <f t="shared" si="98"/>
        <v/>
      </c>
      <c r="I454" s="9" t="str">
        <f t="shared" si="97"/>
        <v>000</v>
      </c>
      <c r="J454" s="9"/>
      <c r="K454" s="13" t="s">
        <v>933</v>
      </c>
      <c r="L454" s="10" t="str">
        <f t="shared" si="94"/>
        <v>37.4.0.000</v>
      </c>
      <c r="M454" s="11" t="s">
        <v>932</v>
      </c>
    </row>
    <row r="455" spans="1:13" ht="15.6">
      <c r="A455" s="5" t="str">
        <f t="shared" si="91"/>
        <v>37.4.1.000</v>
      </c>
      <c r="B455" s="6" t="s">
        <v>934</v>
      </c>
      <c r="C455" s="8" t="str">
        <f t="shared" si="90"/>
        <v>37</v>
      </c>
      <c r="D455" s="9" t="s">
        <v>913</v>
      </c>
      <c r="E455" s="8" t="str">
        <f t="shared" si="95"/>
        <v>4</v>
      </c>
      <c r="F455" s="9" t="str">
        <f t="shared" si="92"/>
        <v>DE INSTITUCIONES DE LA SEGUIRIDAD SOCIAL</v>
      </c>
      <c r="G455" s="8" t="str">
        <f t="shared" si="96"/>
        <v>1</v>
      </c>
      <c r="H455" s="9" t="str">
        <f t="shared" si="98"/>
        <v>De instituciones de la Seguridad Social a corto plazo</v>
      </c>
      <c r="I455" s="9" t="str">
        <f t="shared" si="97"/>
        <v>000</v>
      </c>
      <c r="J455" s="9" t="str">
        <f t="shared" ref="J455:J456" si="111">IF(I455="000","",MID($K455,12,60))</f>
        <v/>
      </c>
      <c r="K455" s="12" t="s">
        <v>935</v>
      </c>
      <c r="L455" s="10" t="str">
        <f t="shared" si="94"/>
        <v>37.4.1.000</v>
      </c>
      <c r="M455" s="11" t="s">
        <v>934</v>
      </c>
    </row>
    <row r="456" spans="1:13" ht="15.6">
      <c r="A456" s="5" t="str">
        <f t="shared" si="91"/>
        <v>37.4.2.000</v>
      </c>
      <c r="B456" s="6" t="s">
        <v>936</v>
      </c>
      <c r="C456" s="8" t="str">
        <f t="shared" ref="C456:C519" si="112">+LEFT(K456,2)</f>
        <v>37</v>
      </c>
      <c r="D456" s="9" t="s">
        <v>913</v>
      </c>
      <c r="E456" s="8" t="str">
        <f t="shared" si="95"/>
        <v>4</v>
      </c>
      <c r="F456" s="9" t="str">
        <f t="shared" si="92"/>
        <v>DE INSTITUCIONES DE LA SEGUIRIDAD SOCIAL</v>
      </c>
      <c r="G456" s="8" t="str">
        <f t="shared" si="96"/>
        <v>2</v>
      </c>
      <c r="H456" s="9" t="str">
        <f t="shared" si="98"/>
        <v>De instituciones de la Seguridad Social a largo plazo</v>
      </c>
      <c r="I456" s="9" t="str">
        <f t="shared" si="97"/>
        <v>000</v>
      </c>
      <c r="J456" s="9" t="str">
        <f t="shared" si="111"/>
        <v/>
      </c>
      <c r="K456" s="12" t="s">
        <v>937</v>
      </c>
      <c r="L456" s="10" t="str">
        <f t="shared" si="94"/>
        <v>37.4.2.000</v>
      </c>
      <c r="M456" s="11" t="s">
        <v>936</v>
      </c>
    </row>
    <row r="457" spans="1:13" ht="15.6">
      <c r="A457" s="5" t="str">
        <f t="shared" si="91"/>
        <v>37.5.0.000</v>
      </c>
      <c r="B457" s="6" t="s">
        <v>938</v>
      </c>
      <c r="C457" s="8" t="str">
        <f t="shared" si="112"/>
        <v>37</v>
      </c>
      <c r="D457" s="9" t="s">
        <v>913</v>
      </c>
      <c r="E457" s="8" t="str">
        <f t="shared" si="95"/>
        <v>5</v>
      </c>
      <c r="F457" s="9" t="str">
        <f t="shared" si="92"/>
        <v>DE PROVINCIAS Y MUNICIPALIDADES</v>
      </c>
      <c r="G457" s="8" t="str">
        <f t="shared" si="96"/>
        <v>0</v>
      </c>
      <c r="H457" s="9" t="str">
        <f t="shared" si="98"/>
        <v/>
      </c>
      <c r="I457" s="9" t="str">
        <f t="shared" si="97"/>
        <v>000</v>
      </c>
      <c r="J457" s="9"/>
      <c r="K457" s="13" t="s">
        <v>939</v>
      </c>
      <c r="L457" s="10" t="str">
        <f t="shared" si="94"/>
        <v>37.5.0.000</v>
      </c>
      <c r="M457" s="11" t="s">
        <v>938</v>
      </c>
    </row>
    <row r="458" spans="1:13" ht="15.6">
      <c r="A458" s="5" t="str">
        <f t="shared" si="91"/>
        <v>37.5.1.000</v>
      </c>
      <c r="B458" s="6" t="s">
        <v>940</v>
      </c>
      <c r="C458" s="8" t="str">
        <f t="shared" si="112"/>
        <v>37</v>
      </c>
      <c r="D458" s="9" t="s">
        <v>913</v>
      </c>
      <c r="E458" s="8" t="str">
        <f t="shared" si="95"/>
        <v>5</v>
      </c>
      <c r="F458" s="9" t="str">
        <f t="shared" si="92"/>
        <v>DE PROVINCIAS Y MUNICIPALIDADES</v>
      </c>
      <c r="G458" s="8" t="str">
        <f t="shared" si="96"/>
        <v>1</v>
      </c>
      <c r="H458" s="9" t="str">
        <f t="shared" si="98"/>
        <v>De provincias y municipalidades a corto plazo</v>
      </c>
      <c r="I458" s="9" t="str">
        <f t="shared" si="97"/>
        <v>000</v>
      </c>
      <c r="J458" s="9" t="str">
        <f t="shared" ref="J458:J459" si="113">IF(I458="000","",MID($K458,12,60))</f>
        <v/>
      </c>
      <c r="K458" s="12" t="s">
        <v>941</v>
      </c>
      <c r="L458" s="10" t="str">
        <f t="shared" si="94"/>
        <v>37.5.1.000</v>
      </c>
      <c r="M458" s="11" t="s">
        <v>940</v>
      </c>
    </row>
    <row r="459" spans="1:13" ht="15.6">
      <c r="A459" s="5" t="str">
        <f t="shared" ref="A459:A522" si="114">+CONCATENATE(C459,".",E459,".",G459,".",I459)</f>
        <v>37.5.2.000</v>
      </c>
      <c r="B459" s="6" t="s">
        <v>942</v>
      </c>
      <c r="C459" s="8" t="str">
        <f t="shared" si="112"/>
        <v>37</v>
      </c>
      <c r="D459" s="9" t="s">
        <v>913</v>
      </c>
      <c r="E459" s="8" t="str">
        <f t="shared" si="95"/>
        <v>5</v>
      </c>
      <c r="F459" s="9" t="str">
        <f t="shared" si="92"/>
        <v>DE PROVINCIAS Y MUNICIPALIDADES</v>
      </c>
      <c r="G459" s="8" t="str">
        <f t="shared" si="96"/>
        <v>2</v>
      </c>
      <c r="H459" s="9" t="str">
        <f t="shared" si="98"/>
        <v>De provincias y municipalidades a largo plazo</v>
      </c>
      <c r="I459" s="9" t="str">
        <f t="shared" si="97"/>
        <v>000</v>
      </c>
      <c r="J459" s="9" t="str">
        <f t="shared" si="113"/>
        <v/>
      </c>
      <c r="K459" s="12" t="s">
        <v>943</v>
      </c>
      <c r="L459" s="10" t="str">
        <f t="shared" si="94"/>
        <v>37.5.2.000</v>
      </c>
      <c r="M459" s="11" t="s">
        <v>942</v>
      </c>
    </row>
    <row r="460" spans="1:13" ht="15.6">
      <c r="A460" s="5" t="str">
        <f t="shared" si="114"/>
        <v>37.6.0.000</v>
      </c>
      <c r="B460" s="6" t="s">
        <v>765</v>
      </c>
      <c r="C460" s="8" t="str">
        <f t="shared" si="112"/>
        <v>37</v>
      </c>
      <c r="D460" s="9" t="s">
        <v>913</v>
      </c>
      <c r="E460" s="8" t="str">
        <f t="shared" si="95"/>
        <v>6</v>
      </c>
      <c r="F460" s="9" t="str">
        <f t="shared" ref="F460:F523" si="115">IF(E460="0","",IF(E460=E459,F459,MID($K460,12,60)))</f>
        <v>DE EMPRESAS PÚBLICAS NO FINANCIERAS</v>
      </c>
      <c r="G460" s="8" t="str">
        <f t="shared" si="96"/>
        <v>0</v>
      </c>
      <c r="H460" s="9" t="str">
        <f t="shared" si="98"/>
        <v/>
      </c>
      <c r="I460" s="9" t="str">
        <f t="shared" si="97"/>
        <v>000</v>
      </c>
      <c r="J460" s="9"/>
      <c r="K460" s="13" t="s">
        <v>944</v>
      </c>
      <c r="L460" s="10" t="str">
        <f t="shared" si="94"/>
        <v>37.6.0.000</v>
      </c>
      <c r="M460" s="11" t="s">
        <v>765</v>
      </c>
    </row>
    <row r="461" spans="1:13" ht="15.6">
      <c r="A461" s="5" t="str">
        <f t="shared" si="114"/>
        <v>37.6.1.000</v>
      </c>
      <c r="B461" s="6" t="s">
        <v>945</v>
      </c>
      <c r="C461" s="8" t="str">
        <f t="shared" si="112"/>
        <v>37</v>
      </c>
      <c r="D461" s="9" t="s">
        <v>913</v>
      </c>
      <c r="E461" s="8" t="str">
        <f t="shared" si="95"/>
        <v>6</v>
      </c>
      <c r="F461" s="9" t="str">
        <f t="shared" si="115"/>
        <v>DE EMPRESAS PÚBLICAS NO FINANCIERAS</v>
      </c>
      <c r="G461" s="8" t="str">
        <f t="shared" si="96"/>
        <v>1</v>
      </c>
      <c r="H461" s="9" t="str">
        <f t="shared" si="98"/>
        <v>De empresas públicas no financieras a corto plazo</v>
      </c>
      <c r="I461" s="9" t="str">
        <f t="shared" si="97"/>
        <v>000</v>
      </c>
      <c r="J461" s="9" t="str">
        <f t="shared" ref="J461:J462" si="116">IF(I461="000","",MID($K461,12,60))</f>
        <v/>
      </c>
      <c r="K461" s="12" t="s">
        <v>946</v>
      </c>
      <c r="L461" s="10" t="str">
        <f t="shared" si="94"/>
        <v>37.6.1.000</v>
      </c>
      <c r="M461" s="11" t="s">
        <v>945</v>
      </c>
    </row>
    <row r="462" spans="1:13" ht="15.6">
      <c r="A462" s="5" t="str">
        <f t="shared" si="114"/>
        <v>37.6.2.000</v>
      </c>
      <c r="B462" s="6" t="s">
        <v>947</v>
      </c>
      <c r="C462" s="8" t="str">
        <f t="shared" si="112"/>
        <v>37</v>
      </c>
      <c r="D462" s="9" t="s">
        <v>913</v>
      </c>
      <c r="E462" s="8" t="str">
        <f t="shared" si="95"/>
        <v>6</v>
      </c>
      <c r="F462" s="9" t="str">
        <f t="shared" si="115"/>
        <v>DE EMPRESAS PÚBLICAS NO FINANCIERAS</v>
      </c>
      <c r="G462" s="8" t="str">
        <f t="shared" si="96"/>
        <v>2</v>
      </c>
      <c r="H462" s="9" t="str">
        <f t="shared" si="98"/>
        <v>De empresas públicas no financieras a largo plazo</v>
      </c>
      <c r="I462" s="9" t="str">
        <f t="shared" si="97"/>
        <v>000</v>
      </c>
      <c r="J462" s="9" t="str">
        <f t="shared" si="116"/>
        <v/>
      </c>
      <c r="K462" s="12" t="s">
        <v>948</v>
      </c>
      <c r="L462" s="10" t="str">
        <f t="shared" ref="L462:L525" si="117">+CONCATENATE(C462,".",E462,".",G462,".",I462)</f>
        <v>37.6.2.000</v>
      </c>
      <c r="M462" s="11" t="s">
        <v>947</v>
      </c>
    </row>
    <row r="463" spans="1:13" ht="15.6">
      <c r="A463" s="5" t="str">
        <f t="shared" si="114"/>
        <v>37.7.0.000</v>
      </c>
      <c r="B463" s="6" t="s">
        <v>949</v>
      </c>
      <c r="C463" s="8" t="str">
        <f t="shared" si="112"/>
        <v>37</v>
      </c>
      <c r="D463" s="9" t="s">
        <v>913</v>
      </c>
      <c r="E463" s="8" t="str">
        <f t="shared" ref="E463:E526" si="118">+MID(K463,4,1)</f>
        <v>7</v>
      </c>
      <c r="F463" s="9" t="str">
        <f t="shared" si="115"/>
        <v>DE INSTITUCIONES PÚBLICAS FINANCIERAS, DE FONDOS FIDUCIARIOS</v>
      </c>
      <c r="G463" s="8" t="str">
        <f t="shared" ref="G463:G526" si="119">+MID(K463,6,1)</f>
        <v>0</v>
      </c>
      <c r="H463" s="9" t="str">
        <f t="shared" si="98"/>
        <v/>
      </c>
      <c r="I463" s="9" t="str">
        <f t="shared" ref="I463:I526" si="120">+MID($K463,8,3)</f>
        <v>000</v>
      </c>
      <c r="J463" s="9"/>
      <c r="K463" s="13" t="s">
        <v>950</v>
      </c>
      <c r="L463" s="10" t="str">
        <f t="shared" si="117"/>
        <v>37.7.0.000</v>
      </c>
      <c r="M463" s="11" t="s">
        <v>949</v>
      </c>
    </row>
    <row r="464" spans="1:13" s="19" customFormat="1" ht="15.6">
      <c r="A464" s="14" t="str">
        <f t="shared" si="114"/>
        <v>37.7.1.000</v>
      </c>
      <c r="B464" s="17" t="s">
        <v>951</v>
      </c>
      <c r="C464" s="16" t="str">
        <f t="shared" si="112"/>
        <v>37</v>
      </c>
      <c r="D464" s="17" t="s">
        <v>913</v>
      </c>
      <c r="E464" s="16" t="str">
        <f t="shared" si="118"/>
        <v>7</v>
      </c>
      <c r="F464" s="17" t="str">
        <f t="shared" si="115"/>
        <v>DE INSTITUCIONES PÚBLICAS FINANCIERAS, DE FONDOS FIDUCIARIOS</v>
      </c>
      <c r="G464" s="16" t="str">
        <f t="shared" si="119"/>
        <v>1</v>
      </c>
      <c r="H464" s="17" t="s">
        <v>951</v>
      </c>
      <c r="I464" s="17" t="str">
        <f t="shared" si="120"/>
        <v>000</v>
      </c>
      <c r="J464" s="17" t="str">
        <f t="shared" ref="J464:J465" si="121">IF(I464="000","",MID($K464,12,60))</f>
        <v/>
      </c>
      <c r="K464" s="18" t="s">
        <v>952</v>
      </c>
      <c r="L464" s="14" t="str">
        <f t="shared" si="117"/>
        <v>37.7.1.000</v>
      </c>
      <c r="M464" s="15" t="s">
        <v>953</v>
      </c>
    </row>
    <row r="465" spans="1:13" s="19" customFormat="1" ht="15.6">
      <c r="A465" s="14" t="str">
        <f t="shared" si="114"/>
        <v>37.7.2.000</v>
      </c>
      <c r="B465" s="17" t="s">
        <v>954</v>
      </c>
      <c r="C465" s="16" t="str">
        <f t="shared" si="112"/>
        <v>37</v>
      </c>
      <c r="D465" s="17" t="s">
        <v>913</v>
      </c>
      <c r="E465" s="16" t="str">
        <f t="shared" si="118"/>
        <v>7</v>
      </c>
      <c r="F465" s="17" t="str">
        <f t="shared" si="115"/>
        <v>DE INSTITUCIONES PÚBLICAS FINANCIERAS, DE FONDOS FIDUCIARIOS</v>
      </c>
      <c r="G465" s="16" t="str">
        <f t="shared" si="119"/>
        <v>2</v>
      </c>
      <c r="H465" s="17" t="s">
        <v>954</v>
      </c>
      <c r="I465" s="17" t="str">
        <f t="shared" si="120"/>
        <v>000</v>
      </c>
      <c r="J465" s="17" t="str">
        <f t="shared" si="121"/>
        <v/>
      </c>
      <c r="K465" s="18" t="s">
        <v>955</v>
      </c>
      <c r="L465" s="14" t="str">
        <f t="shared" si="117"/>
        <v>37.7.2.000</v>
      </c>
      <c r="M465" s="15" t="s">
        <v>956</v>
      </c>
    </row>
    <row r="466" spans="1:13" ht="15.6">
      <c r="A466" s="5" t="str">
        <f t="shared" si="114"/>
        <v>37.8.0.000</v>
      </c>
      <c r="B466" s="6" t="s">
        <v>957</v>
      </c>
      <c r="C466" s="8" t="str">
        <f t="shared" si="112"/>
        <v>37</v>
      </c>
      <c r="D466" s="9" t="s">
        <v>913</v>
      </c>
      <c r="E466" s="8" t="str">
        <f t="shared" si="118"/>
        <v>8</v>
      </c>
      <c r="F466" s="9" t="str">
        <f t="shared" si="115"/>
        <v>DE PROVINCIAS Y MUNICIPIOS</v>
      </c>
      <c r="G466" s="8" t="str">
        <f t="shared" si="119"/>
        <v>0</v>
      </c>
      <c r="H466" s="9" t="str">
        <f t="shared" ref="H466:H529" si="122">IF(G466="0","",IF(G466=G465,H465,MID($K466,12,60)))</f>
        <v/>
      </c>
      <c r="I466" s="9" t="str">
        <f t="shared" si="120"/>
        <v>000</v>
      </c>
      <c r="J466" s="9"/>
      <c r="K466" s="13" t="s">
        <v>958</v>
      </c>
      <c r="L466" s="10" t="str">
        <f t="shared" si="117"/>
        <v>37.8.0.000</v>
      </c>
      <c r="M466" s="11" t="s">
        <v>957</v>
      </c>
    </row>
    <row r="467" spans="1:13" ht="15.6">
      <c r="A467" s="5" t="str">
        <f t="shared" si="114"/>
        <v>37.8.1.000</v>
      </c>
      <c r="B467" s="6" t="s">
        <v>945</v>
      </c>
      <c r="C467" s="8" t="str">
        <f t="shared" si="112"/>
        <v>37</v>
      </c>
      <c r="D467" s="9" t="s">
        <v>913</v>
      </c>
      <c r="E467" s="8" t="str">
        <f t="shared" si="118"/>
        <v>8</v>
      </c>
      <c r="F467" s="9" t="str">
        <f t="shared" si="115"/>
        <v>DE PROVINCIAS Y MUNICIPIOS</v>
      </c>
      <c r="G467" s="8" t="str">
        <f t="shared" si="119"/>
        <v>1</v>
      </c>
      <c r="H467" s="9" t="str">
        <f t="shared" si="122"/>
        <v>De empresas públicas no financieras a corto plazo</v>
      </c>
      <c r="I467" s="9" t="str">
        <f t="shared" si="120"/>
        <v>000</v>
      </c>
      <c r="J467" s="9" t="str">
        <f t="shared" ref="J467:J476" si="123">IF(I467="000","",MID($K467,12,60))</f>
        <v/>
      </c>
      <c r="K467" s="12" t="s">
        <v>959</v>
      </c>
      <c r="L467" s="10" t="str">
        <f t="shared" si="117"/>
        <v>37.8.1.000</v>
      </c>
      <c r="M467" s="11" t="s">
        <v>945</v>
      </c>
    </row>
    <row r="468" spans="1:13" ht="15.6">
      <c r="A468" s="5" t="str">
        <f t="shared" si="114"/>
        <v>37.8.1.001</v>
      </c>
      <c r="B468" s="6" t="s">
        <v>960</v>
      </c>
      <c r="C468" s="8" t="str">
        <f t="shared" si="112"/>
        <v>37</v>
      </c>
      <c r="D468" s="9" t="s">
        <v>913</v>
      </c>
      <c r="E468" s="8" t="str">
        <f t="shared" si="118"/>
        <v>8</v>
      </c>
      <c r="F468" s="9" t="str">
        <f t="shared" si="115"/>
        <v>DE PROVINCIAS Y MUNICIPIOS</v>
      </c>
      <c r="G468" s="8" t="str">
        <f t="shared" si="119"/>
        <v>1</v>
      </c>
      <c r="H468" s="9" t="str">
        <f t="shared" si="122"/>
        <v>De empresas públicas no financieras a corto plazo</v>
      </c>
      <c r="I468" s="9" t="str">
        <f t="shared" si="120"/>
        <v>001</v>
      </c>
      <c r="J468" s="9" t="str">
        <f t="shared" si="123"/>
        <v>De Administración Central a corto plazo</v>
      </c>
      <c r="K468" s="12" t="s">
        <v>961</v>
      </c>
      <c r="L468" s="10" t="str">
        <f t="shared" si="117"/>
        <v>37.8.1.001</v>
      </c>
      <c r="M468" s="11" t="s">
        <v>960</v>
      </c>
    </row>
    <row r="469" spans="1:13" ht="15.6">
      <c r="A469" s="5" t="str">
        <f t="shared" si="114"/>
        <v>37.8.1.002</v>
      </c>
      <c r="B469" s="6" t="s">
        <v>962</v>
      </c>
      <c r="C469" s="8" t="str">
        <f t="shared" si="112"/>
        <v>37</v>
      </c>
      <c r="D469" s="9" t="s">
        <v>913</v>
      </c>
      <c r="E469" s="8" t="str">
        <f t="shared" si="118"/>
        <v>8</v>
      </c>
      <c r="F469" s="9" t="str">
        <f t="shared" si="115"/>
        <v>DE PROVINCIAS Y MUNICIPIOS</v>
      </c>
      <c r="G469" s="8" t="str">
        <f t="shared" si="119"/>
        <v>1</v>
      </c>
      <c r="H469" s="9" t="str">
        <f t="shared" si="122"/>
        <v>De empresas públicas no financieras a corto plazo</v>
      </c>
      <c r="I469" s="9" t="str">
        <f t="shared" si="120"/>
        <v>002</v>
      </c>
      <c r="J469" s="9" t="str">
        <f t="shared" si="123"/>
        <v>De Organismos Descentralizados a corto plazo</v>
      </c>
      <c r="K469" s="12" t="s">
        <v>963</v>
      </c>
      <c r="L469" s="10" t="str">
        <f t="shared" si="117"/>
        <v>37.8.1.002</v>
      </c>
      <c r="M469" s="11" t="s">
        <v>962</v>
      </c>
    </row>
    <row r="470" spans="1:13" ht="15.6">
      <c r="A470" s="5" t="str">
        <f t="shared" si="114"/>
        <v>37.8.1.003</v>
      </c>
      <c r="B470" s="6" t="s">
        <v>964</v>
      </c>
      <c r="C470" s="8" t="str">
        <f t="shared" si="112"/>
        <v>37</v>
      </c>
      <c r="D470" s="9" t="s">
        <v>913</v>
      </c>
      <c r="E470" s="8" t="str">
        <f t="shared" si="118"/>
        <v>8</v>
      </c>
      <c r="F470" s="9" t="str">
        <f t="shared" si="115"/>
        <v>DE PROVINCIAS Y MUNICIPIOS</v>
      </c>
      <c r="G470" s="8" t="str">
        <f t="shared" si="119"/>
        <v>1</v>
      </c>
      <c r="H470" s="9" t="str">
        <f t="shared" si="122"/>
        <v>De empresas públicas no financieras a corto plazo</v>
      </c>
      <c r="I470" s="9" t="str">
        <f t="shared" si="120"/>
        <v>003</v>
      </c>
      <c r="J470" s="9" t="str">
        <f t="shared" si="123"/>
        <v>De Instituciones Seguridad Social a corto plazo</v>
      </c>
      <c r="K470" s="12" t="s">
        <v>965</v>
      </c>
      <c r="L470" s="10" t="str">
        <f t="shared" si="117"/>
        <v>37.8.1.003</v>
      </c>
      <c r="M470" s="11" t="s">
        <v>964</v>
      </c>
    </row>
    <row r="471" spans="1:13" ht="15.6">
      <c r="A471" s="5" t="str">
        <f t="shared" si="114"/>
        <v>37.8.1.004</v>
      </c>
      <c r="B471" s="6" t="s">
        <v>966</v>
      </c>
      <c r="C471" s="8" t="str">
        <f t="shared" si="112"/>
        <v>37</v>
      </c>
      <c r="D471" s="9" t="s">
        <v>913</v>
      </c>
      <c r="E471" s="8" t="str">
        <f t="shared" si="118"/>
        <v>8</v>
      </c>
      <c r="F471" s="9" t="str">
        <f t="shared" si="115"/>
        <v>DE PROVINCIAS Y MUNICIPIOS</v>
      </c>
      <c r="G471" s="8" t="str">
        <f t="shared" si="119"/>
        <v>1</v>
      </c>
      <c r="H471" s="9" t="str">
        <f t="shared" si="122"/>
        <v>De empresas públicas no financieras a corto plazo</v>
      </c>
      <c r="I471" s="9" t="str">
        <f t="shared" si="120"/>
        <v>004</v>
      </c>
      <c r="J471" s="9" t="str">
        <f t="shared" si="123"/>
        <v>De Municipalidades a corto plazo</v>
      </c>
      <c r="K471" s="12" t="s">
        <v>967</v>
      </c>
      <c r="L471" s="10" t="str">
        <f t="shared" si="117"/>
        <v>37.8.1.004</v>
      </c>
      <c r="M471" s="11" t="s">
        <v>966</v>
      </c>
    </row>
    <row r="472" spans="1:13" ht="15.6">
      <c r="A472" s="5" t="str">
        <f t="shared" si="114"/>
        <v>37.8.2.000</v>
      </c>
      <c r="B472" s="6" t="s">
        <v>947</v>
      </c>
      <c r="C472" s="8" t="str">
        <f t="shared" si="112"/>
        <v>37</v>
      </c>
      <c r="D472" s="9" t="s">
        <v>913</v>
      </c>
      <c r="E472" s="8" t="str">
        <f t="shared" si="118"/>
        <v>8</v>
      </c>
      <c r="F472" s="9" t="str">
        <f t="shared" si="115"/>
        <v>DE PROVINCIAS Y MUNICIPIOS</v>
      </c>
      <c r="G472" s="8" t="str">
        <f t="shared" si="119"/>
        <v>2</v>
      </c>
      <c r="H472" s="9" t="str">
        <f t="shared" si="122"/>
        <v>De empresas públicas no financieras a largo plazo</v>
      </c>
      <c r="I472" s="9" t="str">
        <f t="shared" si="120"/>
        <v>000</v>
      </c>
      <c r="J472" s="9" t="str">
        <f t="shared" si="123"/>
        <v/>
      </c>
      <c r="K472" s="12" t="s">
        <v>968</v>
      </c>
      <c r="L472" s="10" t="str">
        <f t="shared" si="117"/>
        <v>37.8.2.000</v>
      </c>
      <c r="M472" s="11" t="s">
        <v>947</v>
      </c>
    </row>
    <row r="473" spans="1:13" ht="15.6">
      <c r="A473" s="5" t="str">
        <f t="shared" si="114"/>
        <v>37.8.2.001</v>
      </c>
      <c r="B473" s="6" t="s">
        <v>969</v>
      </c>
      <c r="C473" s="8" t="str">
        <f t="shared" si="112"/>
        <v>37</v>
      </c>
      <c r="D473" s="9" t="s">
        <v>913</v>
      </c>
      <c r="E473" s="8" t="str">
        <f t="shared" si="118"/>
        <v>8</v>
      </c>
      <c r="F473" s="9" t="str">
        <f t="shared" si="115"/>
        <v>DE PROVINCIAS Y MUNICIPIOS</v>
      </c>
      <c r="G473" s="8" t="str">
        <f t="shared" si="119"/>
        <v>2</v>
      </c>
      <c r="H473" s="9" t="str">
        <f t="shared" si="122"/>
        <v>De empresas públicas no financieras a largo plazo</v>
      </c>
      <c r="I473" s="9" t="str">
        <f t="shared" si="120"/>
        <v>001</v>
      </c>
      <c r="J473" s="9" t="str">
        <f t="shared" si="123"/>
        <v>De Administración Central a largo plazo</v>
      </c>
      <c r="K473" s="12" t="s">
        <v>970</v>
      </c>
      <c r="L473" s="10" t="str">
        <f t="shared" si="117"/>
        <v>37.8.2.001</v>
      </c>
      <c r="M473" s="11" t="s">
        <v>969</v>
      </c>
    </row>
    <row r="474" spans="1:13" ht="15.6">
      <c r="A474" s="5" t="str">
        <f t="shared" si="114"/>
        <v>37.8.2.002</v>
      </c>
      <c r="B474" s="6" t="s">
        <v>971</v>
      </c>
      <c r="C474" s="8" t="str">
        <f t="shared" si="112"/>
        <v>37</v>
      </c>
      <c r="D474" s="9" t="s">
        <v>913</v>
      </c>
      <c r="E474" s="8" t="str">
        <f t="shared" si="118"/>
        <v>8</v>
      </c>
      <c r="F474" s="9" t="str">
        <f t="shared" si="115"/>
        <v>DE PROVINCIAS Y MUNICIPIOS</v>
      </c>
      <c r="G474" s="8" t="str">
        <f t="shared" si="119"/>
        <v>2</v>
      </c>
      <c r="H474" s="9" t="str">
        <f t="shared" si="122"/>
        <v>De empresas públicas no financieras a largo plazo</v>
      </c>
      <c r="I474" s="9" t="str">
        <f t="shared" si="120"/>
        <v>002</v>
      </c>
      <c r="J474" s="9" t="str">
        <f t="shared" si="123"/>
        <v>De Organismos Descentralizados a largo plazo</v>
      </c>
      <c r="K474" s="12" t="s">
        <v>972</v>
      </c>
      <c r="L474" s="10" t="str">
        <f t="shared" si="117"/>
        <v>37.8.2.002</v>
      </c>
      <c r="M474" s="11" t="s">
        <v>971</v>
      </c>
    </row>
    <row r="475" spans="1:13" ht="15.6">
      <c r="A475" s="5" t="str">
        <f t="shared" si="114"/>
        <v>37.8.2.003</v>
      </c>
      <c r="B475" s="6" t="s">
        <v>973</v>
      </c>
      <c r="C475" s="8" t="str">
        <f t="shared" si="112"/>
        <v>37</v>
      </c>
      <c r="D475" s="9" t="s">
        <v>913</v>
      </c>
      <c r="E475" s="8" t="str">
        <f t="shared" si="118"/>
        <v>8</v>
      </c>
      <c r="F475" s="9" t="str">
        <f t="shared" si="115"/>
        <v>DE PROVINCIAS Y MUNICIPIOS</v>
      </c>
      <c r="G475" s="8" t="str">
        <f t="shared" si="119"/>
        <v>2</v>
      </c>
      <c r="H475" s="9" t="str">
        <f t="shared" si="122"/>
        <v>De empresas públicas no financieras a largo plazo</v>
      </c>
      <c r="I475" s="9" t="str">
        <f t="shared" si="120"/>
        <v>003</v>
      </c>
      <c r="J475" s="9" t="str">
        <f t="shared" si="123"/>
        <v>De Instituciones Seguridad Social a largo plazo</v>
      </c>
      <c r="K475" s="12" t="s">
        <v>974</v>
      </c>
      <c r="L475" s="10" t="str">
        <f t="shared" si="117"/>
        <v>37.8.2.003</v>
      </c>
      <c r="M475" s="11" t="s">
        <v>973</v>
      </c>
    </row>
    <row r="476" spans="1:13" ht="15.6">
      <c r="A476" s="5" t="str">
        <f t="shared" si="114"/>
        <v>37.8.2.004</v>
      </c>
      <c r="B476" s="6" t="s">
        <v>975</v>
      </c>
      <c r="C476" s="8" t="str">
        <f t="shared" si="112"/>
        <v>37</v>
      </c>
      <c r="D476" s="9" t="s">
        <v>913</v>
      </c>
      <c r="E476" s="8" t="str">
        <f t="shared" si="118"/>
        <v>8</v>
      </c>
      <c r="F476" s="9" t="str">
        <f t="shared" si="115"/>
        <v>DE PROVINCIAS Y MUNICIPIOS</v>
      </c>
      <c r="G476" s="8" t="str">
        <f t="shared" si="119"/>
        <v>2</v>
      </c>
      <c r="H476" s="9" t="str">
        <f t="shared" si="122"/>
        <v>De empresas públicas no financieras a largo plazo</v>
      </c>
      <c r="I476" s="9" t="str">
        <f t="shared" si="120"/>
        <v>004</v>
      </c>
      <c r="J476" s="9" t="str">
        <f t="shared" si="123"/>
        <v>De Municipalidades a largo plazo</v>
      </c>
      <c r="K476" s="12" t="s">
        <v>976</v>
      </c>
      <c r="L476" s="10" t="str">
        <f t="shared" si="117"/>
        <v>37.8.2.004</v>
      </c>
      <c r="M476" s="11" t="s">
        <v>975</v>
      </c>
    </row>
    <row r="477" spans="1:13" ht="15.6">
      <c r="A477" s="5" t="str">
        <f t="shared" si="114"/>
        <v>37.9.0.000</v>
      </c>
      <c r="B477" s="6" t="s">
        <v>650</v>
      </c>
      <c r="C477" s="8" t="str">
        <f t="shared" si="112"/>
        <v>37</v>
      </c>
      <c r="D477" s="9" t="s">
        <v>913</v>
      </c>
      <c r="E477" s="8" t="str">
        <f t="shared" si="118"/>
        <v>9</v>
      </c>
      <c r="F477" s="9" t="str">
        <f t="shared" si="115"/>
        <v>DEL SECTOR EXTERNO</v>
      </c>
      <c r="G477" s="8" t="str">
        <f t="shared" si="119"/>
        <v>0</v>
      </c>
      <c r="H477" s="9" t="str">
        <f t="shared" si="122"/>
        <v/>
      </c>
      <c r="I477" s="9" t="str">
        <f t="shared" si="120"/>
        <v>000</v>
      </c>
      <c r="J477" s="9"/>
      <c r="K477" s="13" t="s">
        <v>977</v>
      </c>
      <c r="L477" s="10" t="str">
        <f t="shared" si="117"/>
        <v>37.9.0.000</v>
      </c>
      <c r="M477" s="11" t="s">
        <v>650</v>
      </c>
    </row>
    <row r="478" spans="1:13" ht="15.6">
      <c r="A478" s="5" t="str">
        <f t="shared" si="114"/>
        <v>37.9.1.000</v>
      </c>
      <c r="B478" s="6" t="s">
        <v>978</v>
      </c>
      <c r="C478" s="8" t="str">
        <f t="shared" si="112"/>
        <v>37</v>
      </c>
      <c r="D478" s="9" t="s">
        <v>913</v>
      </c>
      <c r="E478" s="8" t="str">
        <f t="shared" si="118"/>
        <v>9</v>
      </c>
      <c r="F478" s="9" t="str">
        <f t="shared" si="115"/>
        <v>DEL SECTOR EXTERNO</v>
      </c>
      <c r="G478" s="8" t="str">
        <f t="shared" si="119"/>
        <v>1</v>
      </c>
      <c r="H478" s="9" t="str">
        <f t="shared" si="122"/>
        <v>Del sector externo a corto plazo</v>
      </c>
      <c r="I478" s="9" t="str">
        <f t="shared" si="120"/>
        <v>000</v>
      </c>
      <c r="J478" s="9" t="str">
        <f t="shared" ref="J478:J482" si="124">IF(I478="000","",MID($K478,12,60))</f>
        <v/>
      </c>
      <c r="K478" s="12" t="s">
        <v>979</v>
      </c>
      <c r="L478" s="10" t="str">
        <f t="shared" si="117"/>
        <v>37.9.1.000</v>
      </c>
      <c r="M478" s="11" t="s">
        <v>978</v>
      </c>
    </row>
    <row r="479" spans="1:13" ht="15.6">
      <c r="A479" s="5" t="str">
        <f t="shared" si="114"/>
        <v>37.9.2.000</v>
      </c>
      <c r="B479" s="6" t="s">
        <v>980</v>
      </c>
      <c r="C479" s="8" t="str">
        <f t="shared" si="112"/>
        <v>37</v>
      </c>
      <c r="D479" s="9" t="s">
        <v>913</v>
      </c>
      <c r="E479" s="8" t="str">
        <f t="shared" si="118"/>
        <v>9</v>
      </c>
      <c r="F479" s="9" t="str">
        <f t="shared" si="115"/>
        <v>DEL SECTOR EXTERNO</v>
      </c>
      <c r="G479" s="8" t="str">
        <f t="shared" si="119"/>
        <v>2</v>
      </c>
      <c r="H479" s="9" t="str">
        <f t="shared" si="122"/>
        <v>Del sector externo a largo plazo</v>
      </c>
      <c r="I479" s="9" t="str">
        <f t="shared" si="120"/>
        <v>000</v>
      </c>
      <c r="J479" s="9" t="str">
        <f t="shared" si="124"/>
        <v/>
      </c>
      <c r="K479" s="12" t="s">
        <v>981</v>
      </c>
      <c r="L479" s="10" t="str">
        <f t="shared" si="117"/>
        <v>37.9.2.000</v>
      </c>
      <c r="M479" s="11" t="s">
        <v>980</v>
      </c>
    </row>
    <row r="480" spans="1:13" ht="15.6">
      <c r="A480" s="5" t="str">
        <f t="shared" si="114"/>
        <v>37.9.2.001</v>
      </c>
      <c r="B480" s="6" t="s">
        <v>982</v>
      </c>
      <c r="C480" s="8" t="str">
        <f t="shared" si="112"/>
        <v>37</v>
      </c>
      <c r="D480" s="9" t="s">
        <v>913</v>
      </c>
      <c r="E480" s="8" t="str">
        <f t="shared" si="118"/>
        <v>9</v>
      </c>
      <c r="F480" s="9" t="str">
        <f t="shared" si="115"/>
        <v>DEL SECTOR EXTERNO</v>
      </c>
      <c r="G480" s="8" t="str">
        <f t="shared" si="119"/>
        <v>2</v>
      </c>
      <c r="H480" s="9" t="str">
        <f t="shared" si="122"/>
        <v>Del sector externo a largo plazo</v>
      </c>
      <c r="I480" s="9" t="str">
        <f t="shared" si="120"/>
        <v>001</v>
      </c>
      <c r="J480" s="9" t="str">
        <f t="shared" si="124"/>
        <v>Préstamos B.I.D.</v>
      </c>
      <c r="K480" s="12" t="s">
        <v>983</v>
      </c>
      <c r="L480" s="10" t="str">
        <f t="shared" si="117"/>
        <v>37.9.2.001</v>
      </c>
      <c r="M480" s="11" t="s">
        <v>982</v>
      </c>
    </row>
    <row r="481" spans="1:13" ht="15.6">
      <c r="A481" s="5" t="str">
        <f t="shared" si="114"/>
        <v>37.9.2.002</v>
      </c>
      <c r="B481" s="6" t="s">
        <v>984</v>
      </c>
      <c r="C481" s="8" t="str">
        <f t="shared" si="112"/>
        <v>37</v>
      </c>
      <c r="D481" s="9" t="s">
        <v>913</v>
      </c>
      <c r="E481" s="8" t="str">
        <f t="shared" si="118"/>
        <v>9</v>
      </c>
      <c r="F481" s="9" t="str">
        <f t="shared" si="115"/>
        <v>DEL SECTOR EXTERNO</v>
      </c>
      <c r="G481" s="8" t="str">
        <f t="shared" si="119"/>
        <v>2</v>
      </c>
      <c r="H481" s="9" t="str">
        <f t="shared" si="122"/>
        <v>Del sector externo a largo plazo</v>
      </c>
      <c r="I481" s="9" t="str">
        <f t="shared" si="120"/>
        <v>002</v>
      </c>
      <c r="J481" s="9" t="str">
        <f t="shared" si="124"/>
        <v>Préstamos B.I.R.F.</v>
      </c>
      <c r="K481" s="12" t="s">
        <v>985</v>
      </c>
      <c r="L481" s="10" t="str">
        <f t="shared" si="117"/>
        <v>37.9.2.002</v>
      </c>
      <c r="M481" s="11" t="s">
        <v>984</v>
      </c>
    </row>
    <row r="482" spans="1:13" ht="15.6">
      <c r="A482" s="5" t="str">
        <f t="shared" si="114"/>
        <v>37.9.2.009</v>
      </c>
      <c r="B482" s="6" t="s">
        <v>986</v>
      </c>
      <c r="C482" s="8" t="str">
        <f t="shared" si="112"/>
        <v>37</v>
      </c>
      <c r="D482" s="9" t="s">
        <v>913</v>
      </c>
      <c r="E482" s="8" t="str">
        <f t="shared" si="118"/>
        <v>9</v>
      </c>
      <c r="F482" s="9" t="str">
        <f t="shared" si="115"/>
        <v>DEL SECTOR EXTERNO</v>
      </c>
      <c r="G482" s="8" t="str">
        <f t="shared" si="119"/>
        <v>2</v>
      </c>
      <c r="H482" s="9" t="str">
        <f t="shared" si="122"/>
        <v>Del sector externo a largo plazo</v>
      </c>
      <c r="I482" s="9" t="str">
        <f t="shared" si="120"/>
        <v>009</v>
      </c>
      <c r="J482" s="9" t="str">
        <f t="shared" si="124"/>
        <v>Otros Préstamos Sector Externo</v>
      </c>
      <c r="K482" s="12" t="s">
        <v>987</v>
      </c>
      <c r="L482" s="10" t="str">
        <f t="shared" si="117"/>
        <v>37.9.2.009</v>
      </c>
      <c r="M482" s="11" t="s">
        <v>986</v>
      </c>
    </row>
    <row r="483" spans="1:13" customFormat="1" ht="15.6">
      <c r="A483" s="5" t="str">
        <f t="shared" si="114"/>
        <v>38.0.0.000</v>
      </c>
      <c r="B483" s="6" t="s">
        <v>988</v>
      </c>
      <c r="C483" s="7" t="str">
        <f t="shared" si="112"/>
        <v>38</v>
      </c>
      <c r="D483" s="7" t="s">
        <v>988</v>
      </c>
      <c r="E483" s="8" t="str">
        <f t="shared" si="118"/>
        <v>0</v>
      </c>
      <c r="F483" s="9" t="str">
        <f t="shared" si="115"/>
        <v/>
      </c>
      <c r="G483" s="8" t="str">
        <f t="shared" si="119"/>
        <v>0</v>
      </c>
      <c r="H483" s="9" t="str">
        <f t="shared" si="122"/>
        <v/>
      </c>
      <c r="I483" s="9" t="str">
        <f t="shared" si="120"/>
        <v>000</v>
      </c>
      <c r="J483" s="28"/>
      <c r="K483" s="10" t="s">
        <v>989</v>
      </c>
      <c r="L483" s="10" t="str">
        <f t="shared" si="117"/>
        <v>38.0.0.000</v>
      </c>
      <c r="M483" s="11" t="s">
        <v>988</v>
      </c>
    </row>
    <row r="484" spans="1:13" ht="15.6">
      <c r="A484" s="5" t="str">
        <f t="shared" si="114"/>
        <v>38.1.0.000</v>
      </c>
      <c r="B484" s="6" t="s">
        <v>990</v>
      </c>
      <c r="C484" s="8" t="str">
        <f t="shared" si="112"/>
        <v>38</v>
      </c>
      <c r="D484" s="9" t="s">
        <v>988</v>
      </c>
      <c r="E484" s="8" t="str">
        <f t="shared" si="118"/>
        <v>1</v>
      </c>
      <c r="F484" s="9" t="str">
        <f t="shared" si="115"/>
        <v>CUENTAS A PAGAR COMERCIALES</v>
      </c>
      <c r="G484" s="8" t="str">
        <f t="shared" si="119"/>
        <v>0</v>
      </c>
      <c r="H484" s="9" t="str">
        <f t="shared" si="122"/>
        <v/>
      </c>
      <c r="I484" s="9" t="str">
        <f t="shared" si="120"/>
        <v>000</v>
      </c>
      <c r="J484" s="9"/>
      <c r="K484" s="13" t="s">
        <v>991</v>
      </c>
      <c r="L484" s="10" t="str">
        <f t="shared" si="117"/>
        <v>38.1.0.000</v>
      </c>
      <c r="M484" s="11" t="s">
        <v>990</v>
      </c>
    </row>
    <row r="485" spans="1:13" ht="15.6">
      <c r="A485" s="5" t="str">
        <f t="shared" si="114"/>
        <v>38.1.1.000</v>
      </c>
      <c r="B485" s="6" t="s">
        <v>992</v>
      </c>
      <c r="C485" s="8" t="str">
        <f t="shared" si="112"/>
        <v>38</v>
      </c>
      <c r="D485" s="9" t="s">
        <v>988</v>
      </c>
      <c r="E485" s="8" t="str">
        <f t="shared" si="118"/>
        <v>1</v>
      </c>
      <c r="F485" s="9" t="str">
        <f t="shared" si="115"/>
        <v>CUENTAS A PAGAR COMERCIALES</v>
      </c>
      <c r="G485" s="8" t="str">
        <f t="shared" si="119"/>
        <v>1</v>
      </c>
      <c r="H485" s="9" t="str">
        <f t="shared" si="122"/>
        <v>De cuentas a pagar comerciales a corto plazo</v>
      </c>
      <c r="I485" s="9" t="str">
        <f t="shared" si="120"/>
        <v>000</v>
      </c>
      <c r="J485" s="9" t="str">
        <f t="shared" ref="J485:J486" si="125">IF(I485="000","",MID($K485,12,60))</f>
        <v/>
      </c>
      <c r="K485" s="12" t="s">
        <v>993</v>
      </c>
      <c r="L485" s="10" t="str">
        <f t="shared" si="117"/>
        <v>38.1.1.000</v>
      </c>
      <c r="M485" s="11" t="s">
        <v>992</v>
      </c>
    </row>
    <row r="486" spans="1:13" ht="15.6">
      <c r="A486" s="5" t="str">
        <f t="shared" si="114"/>
        <v>38.1.2.000</v>
      </c>
      <c r="B486" s="6" t="s">
        <v>994</v>
      </c>
      <c r="C486" s="8" t="str">
        <f t="shared" si="112"/>
        <v>38</v>
      </c>
      <c r="D486" s="9" t="s">
        <v>988</v>
      </c>
      <c r="E486" s="8" t="str">
        <f t="shared" si="118"/>
        <v>1</v>
      </c>
      <c r="F486" s="9" t="str">
        <f t="shared" si="115"/>
        <v>CUENTAS A PAGAR COMERCIALES</v>
      </c>
      <c r="G486" s="8" t="str">
        <f t="shared" si="119"/>
        <v>2</v>
      </c>
      <c r="H486" s="9" t="str">
        <f t="shared" si="122"/>
        <v>De cuentas a pagar comerciales a largo plazo</v>
      </c>
      <c r="I486" s="9" t="str">
        <f t="shared" si="120"/>
        <v>000</v>
      </c>
      <c r="J486" s="9" t="str">
        <f t="shared" si="125"/>
        <v/>
      </c>
      <c r="K486" s="12" t="s">
        <v>995</v>
      </c>
      <c r="L486" s="10" t="str">
        <f t="shared" si="117"/>
        <v>38.1.2.000</v>
      </c>
      <c r="M486" s="11" t="s">
        <v>994</v>
      </c>
    </row>
    <row r="487" spans="1:13" ht="15.6">
      <c r="A487" s="5" t="str">
        <f t="shared" si="114"/>
        <v>38.2.0.000</v>
      </c>
      <c r="B487" s="6" t="s">
        <v>996</v>
      </c>
      <c r="C487" s="8" t="str">
        <f t="shared" si="112"/>
        <v>38</v>
      </c>
      <c r="D487" s="9" t="s">
        <v>988</v>
      </c>
      <c r="E487" s="8" t="str">
        <f t="shared" si="118"/>
        <v>2</v>
      </c>
      <c r="F487" s="9" t="str">
        <f t="shared" si="115"/>
        <v>OTRAS CUENTAS A PAGAR</v>
      </c>
      <c r="G487" s="8" t="str">
        <f t="shared" si="119"/>
        <v>0</v>
      </c>
      <c r="H487" s="9" t="str">
        <f t="shared" si="122"/>
        <v/>
      </c>
      <c r="I487" s="9" t="str">
        <f t="shared" si="120"/>
        <v>000</v>
      </c>
      <c r="J487" s="9"/>
      <c r="K487" s="13" t="s">
        <v>997</v>
      </c>
      <c r="L487" s="10" t="str">
        <f t="shared" si="117"/>
        <v>38.2.0.000</v>
      </c>
      <c r="M487" s="11" t="s">
        <v>996</v>
      </c>
    </row>
    <row r="488" spans="1:13" ht="15.6">
      <c r="A488" s="5" t="str">
        <f t="shared" si="114"/>
        <v>38.2.1.000</v>
      </c>
      <c r="B488" s="6" t="s">
        <v>998</v>
      </c>
      <c r="C488" s="8" t="str">
        <f t="shared" si="112"/>
        <v>38</v>
      </c>
      <c r="D488" s="9" t="s">
        <v>988</v>
      </c>
      <c r="E488" s="8" t="str">
        <f t="shared" si="118"/>
        <v>2</v>
      </c>
      <c r="F488" s="9" t="str">
        <f t="shared" si="115"/>
        <v>OTRAS CUENTAS A PAGAR</v>
      </c>
      <c r="G488" s="8" t="str">
        <f t="shared" si="119"/>
        <v>1</v>
      </c>
      <c r="H488" s="9" t="str">
        <f t="shared" si="122"/>
        <v>De otras cuentas a pagar a corto plazo</v>
      </c>
      <c r="I488" s="9" t="str">
        <f t="shared" si="120"/>
        <v>000</v>
      </c>
      <c r="J488" s="9" t="str">
        <f t="shared" ref="J488:J489" si="126">IF(I488="000","",MID($K488,12,60))</f>
        <v/>
      </c>
      <c r="K488" s="12" t="s">
        <v>999</v>
      </c>
      <c r="L488" s="10" t="str">
        <f t="shared" si="117"/>
        <v>38.2.1.000</v>
      </c>
      <c r="M488" s="11" t="s">
        <v>998</v>
      </c>
    </row>
    <row r="489" spans="1:13" ht="15.6">
      <c r="A489" s="5" t="str">
        <f t="shared" si="114"/>
        <v>38.2.2.000</v>
      </c>
      <c r="B489" s="6" t="s">
        <v>1000</v>
      </c>
      <c r="C489" s="8" t="str">
        <f t="shared" si="112"/>
        <v>38</v>
      </c>
      <c r="D489" s="9" t="s">
        <v>988</v>
      </c>
      <c r="E489" s="8" t="str">
        <f t="shared" si="118"/>
        <v>2</v>
      </c>
      <c r="F489" s="9" t="str">
        <f t="shared" si="115"/>
        <v>OTRAS CUENTAS A PAGAR</v>
      </c>
      <c r="G489" s="8" t="str">
        <f t="shared" si="119"/>
        <v>2</v>
      </c>
      <c r="H489" s="9" t="str">
        <f t="shared" si="122"/>
        <v>De otras cuentas a pagar a largo plazo</v>
      </c>
      <c r="I489" s="9" t="str">
        <f t="shared" si="120"/>
        <v>000</v>
      </c>
      <c r="J489" s="9" t="str">
        <f t="shared" si="126"/>
        <v/>
      </c>
      <c r="K489" s="12" t="s">
        <v>1001</v>
      </c>
      <c r="L489" s="10" t="str">
        <f t="shared" si="117"/>
        <v>38.2.2.000</v>
      </c>
      <c r="M489" s="11" t="s">
        <v>1000</v>
      </c>
    </row>
    <row r="490" spans="1:13" ht="15.6">
      <c r="A490" s="5" t="str">
        <f t="shared" si="114"/>
        <v>38.3.0.000</v>
      </c>
      <c r="B490" s="6" t="s">
        <v>1002</v>
      </c>
      <c r="C490" s="8" t="str">
        <f t="shared" si="112"/>
        <v>38</v>
      </c>
      <c r="D490" s="9" t="s">
        <v>988</v>
      </c>
      <c r="E490" s="8" t="str">
        <f t="shared" si="118"/>
        <v>3</v>
      </c>
      <c r="F490" s="9" t="str">
        <f t="shared" si="115"/>
        <v>DOCUMENTOS A PAGAR COMERCIALES</v>
      </c>
      <c r="G490" s="8" t="str">
        <f t="shared" si="119"/>
        <v>0</v>
      </c>
      <c r="H490" s="9" t="str">
        <f t="shared" si="122"/>
        <v/>
      </c>
      <c r="I490" s="9" t="str">
        <f t="shared" si="120"/>
        <v>000</v>
      </c>
      <c r="J490" s="9"/>
      <c r="K490" s="13" t="s">
        <v>1003</v>
      </c>
      <c r="L490" s="10" t="str">
        <f t="shared" si="117"/>
        <v>38.3.0.000</v>
      </c>
      <c r="M490" s="11" t="s">
        <v>1002</v>
      </c>
    </row>
    <row r="491" spans="1:13" ht="15.6">
      <c r="A491" s="5" t="str">
        <f t="shared" si="114"/>
        <v>38.3.1.000</v>
      </c>
      <c r="B491" s="6" t="s">
        <v>1004</v>
      </c>
      <c r="C491" s="8" t="str">
        <f t="shared" si="112"/>
        <v>38</v>
      </c>
      <c r="D491" s="9" t="s">
        <v>988</v>
      </c>
      <c r="E491" s="8" t="str">
        <f t="shared" si="118"/>
        <v>3</v>
      </c>
      <c r="F491" s="9" t="str">
        <f t="shared" si="115"/>
        <v>DOCUMENTOS A PAGAR COMERCIALES</v>
      </c>
      <c r="G491" s="8" t="str">
        <f t="shared" si="119"/>
        <v>1</v>
      </c>
      <c r="H491" s="9" t="str">
        <f t="shared" si="122"/>
        <v>De documentos a pagar comerciales a corto plazo</v>
      </c>
      <c r="I491" s="9" t="str">
        <f t="shared" si="120"/>
        <v>000</v>
      </c>
      <c r="J491" s="9" t="str">
        <f t="shared" ref="J491:J492" si="127">IF(I491="000","",MID($K491,12,60))</f>
        <v/>
      </c>
      <c r="K491" s="12" t="s">
        <v>1005</v>
      </c>
      <c r="L491" s="10" t="str">
        <f t="shared" si="117"/>
        <v>38.3.1.000</v>
      </c>
      <c r="M491" s="11" t="s">
        <v>1004</v>
      </c>
    </row>
    <row r="492" spans="1:13" ht="15.6">
      <c r="A492" s="5" t="str">
        <f t="shared" si="114"/>
        <v>38.3.2.000</v>
      </c>
      <c r="B492" s="6" t="s">
        <v>1006</v>
      </c>
      <c r="C492" s="8" t="str">
        <f t="shared" si="112"/>
        <v>38</v>
      </c>
      <c r="D492" s="9" t="s">
        <v>988</v>
      </c>
      <c r="E492" s="8" t="str">
        <f t="shared" si="118"/>
        <v>3</v>
      </c>
      <c r="F492" s="9" t="str">
        <f t="shared" si="115"/>
        <v>DOCUMENTOS A PAGAR COMERCIALES</v>
      </c>
      <c r="G492" s="8" t="str">
        <f t="shared" si="119"/>
        <v>2</v>
      </c>
      <c r="H492" s="9" t="str">
        <f t="shared" si="122"/>
        <v>De documentos a pagar comerciales a largo plazo</v>
      </c>
      <c r="I492" s="9" t="str">
        <f t="shared" si="120"/>
        <v>000</v>
      </c>
      <c r="J492" s="9" t="str">
        <f t="shared" si="127"/>
        <v/>
      </c>
      <c r="K492" s="12" t="s">
        <v>1007</v>
      </c>
      <c r="L492" s="10" t="str">
        <f t="shared" si="117"/>
        <v>38.3.2.000</v>
      </c>
      <c r="M492" s="11" t="s">
        <v>1006</v>
      </c>
    </row>
    <row r="493" spans="1:13" ht="15.6">
      <c r="A493" s="5" t="str">
        <f t="shared" si="114"/>
        <v>38.4.0.000</v>
      </c>
      <c r="B493" s="6" t="s">
        <v>1008</v>
      </c>
      <c r="C493" s="8" t="str">
        <f t="shared" si="112"/>
        <v>38</v>
      </c>
      <c r="D493" s="9" t="s">
        <v>988</v>
      </c>
      <c r="E493" s="8" t="str">
        <f t="shared" si="118"/>
        <v>4</v>
      </c>
      <c r="F493" s="9" t="str">
        <f t="shared" si="115"/>
        <v>OTROS DOCUMENTOS A PAGAR</v>
      </c>
      <c r="G493" s="8" t="str">
        <f t="shared" si="119"/>
        <v>0</v>
      </c>
      <c r="H493" s="9" t="str">
        <f t="shared" si="122"/>
        <v/>
      </c>
      <c r="I493" s="9" t="str">
        <f t="shared" si="120"/>
        <v>000</v>
      </c>
      <c r="J493" s="9"/>
      <c r="K493" s="13" t="s">
        <v>1009</v>
      </c>
      <c r="L493" s="10" t="str">
        <f t="shared" si="117"/>
        <v>38.4.0.000</v>
      </c>
      <c r="M493" s="11" t="s">
        <v>1008</v>
      </c>
    </row>
    <row r="494" spans="1:13" ht="15.6">
      <c r="A494" s="5" t="str">
        <f t="shared" si="114"/>
        <v>38.4.1.000</v>
      </c>
      <c r="B494" s="6" t="s">
        <v>1010</v>
      </c>
      <c r="C494" s="8" t="str">
        <f t="shared" si="112"/>
        <v>38</v>
      </c>
      <c r="D494" s="9" t="s">
        <v>988</v>
      </c>
      <c r="E494" s="8" t="str">
        <f t="shared" si="118"/>
        <v>4</v>
      </c>
      <c r="F494" s="9" t="str">
        <f t="shared" si="115"/>
        <v>OTROS DOCUMENTOS A PAGAR</v>
      </c>
      <c r="G494" s="8" t="str">
        <f t="shared" si="119"/>
        <v>1</v>
      </c>
      <c r="H494" s="9" t="str">
        <f t="shared" si="122"/>
        <v>De otros documentos a pagar a corto plazo</v>
      </c>
      <c r="I494" s="9" t="str">
        <f t="shared" si="120"/>
        <v>000</v>
      </c>
      <c r="J494" s="9" t="str">
        <f t="shared" ref="J494:J495" si="128">IF(I494="000","",MID($K494,12,60))</f>
        <v/>
      </c>
      <c r="K494" s="12" t="s">
        <v>1011</v>
      </c>
      <c r="L494" s="10" t="str">
        <f t="shared" si="117"/>
        <v>38.4.1.000</v>
      </c>
      <c r="M494" s="11" t="s">
        <v>1010</v>
      </c>
    </row>
    <row r="495" spans="1:13" ht="15.6">
      <c r="A495" s="5" t="str">
        <f t="shared" si="114"/>
        <v>38.4.2.000</v>
      </c>
      <c r="B495" s="6" t="s">
        <v>1012</v>
      </c>
      <c r="C495" s="8" t="str">
        <f t="shared" si="112"/>
        <v>38</v>
      </c>
      <c r="D495" s="9" t="s">
        <v>988</v>
      </c>
      <c r="E495" s="8" t="str">
        <f t="shared" si="118"/>
        <v>4</v>
      </c>
      <c r="F495" s="9" t="str">
        <f t="shared" si="115"/>
        <v>OTROS DOCUMENTOS A PAGAR</v>
      </c>
      <c r="G495" s="8" t="str">
        <f t="shared" si="119"/>
        <v>2</v>
      </c>
      <c r="H495" s="9" t="str">
        <f t="shared" si="122"/>
        <v>De otros documentos a pagar a largo plazo</v>
      </c>
      <c r="I495" s="9" t="str">
        <f t="shared" si="120"/>
        <v>000</v>
      </c>
      <c r="J495" s="9" t="str">
        <f t="shared" si="128"/>
        <v/>
      </c>
      <c r="K495" s="12" t="s">
        <v>1013</v>
      </c>
      <c r="L495" s="10" t="str">
        <f t="shared" si="117"/>
        <v>38.4.2.000</v>
      </c>
      <c r="M495" s="11" t="s">
        <v>1012</v>
      </c>
    </row>
    <row r="496" spans="1:13" ht="15.6">
      <c r="A496" s="5" t="str">
        <f t="shared" si="114"/>
        <v>38.5.0.000</v>
      </c>
      <c r="B496" s="6" t="s">
        <v>1014</v>
      </c>
      <c r="C496" s="8" t="str">
        <f t="shared" si="112"/>
        <v>38</v>
      </c>
      <c r="D496" s="9" t="s">
        <v>988</v>
      </c>
      <c r="E496" s="8" t="str">
        <f t="shared" si="118"/>
        <v>5</v>
      </c>
      <c r="F496" s="9" t="str">
        <f t="shared" si="115"/>
        <v>DE DEPOSITOS EN INSTITUCIONES FINANCIERAS</v>
      </c>
      <c r="G496" s="8" t="str">
        <f t="shared" si="119"/>
        <v>0</v>
      </c>
      <c r="H496" s="9" t="str">
        <f t="shared" si="122"/>
        <v/>
      </c>
      <c r="I496" s="9" t="str">
        <f t="shared" si="120"/>
        <v>000</v>
      </c>
      <c r="J496" s="9"/>
      <c r="K496" s="13" t="s">
        <v>1015</v>
      </c>
      <c r="L496" s="10" t="str">
        <f t="shared" si="117"/>
        <v>38.5.0.000</v>
      </c>
      <c r="M496" s="11" t="s">
        <v>1014</v>
      </c>
    </row>
    <row r="497" spans="1:14" ht="15.6">
      <c r="A497" s="5" t="str">
        <f t="shared" si="114"/>
        <v>38.5.1.000</v>
      </c>
      <c r="B497" s="6" t="s">
        <v>1016</v>
      </c>
      <c r="C497" s="8" t="str">
        <f t="shared" si="112"/>
        <v>38</v>
      </c>
      <c r="D497" s="9" t="s">
        <v>988</v>
      </c>
      <c r="E497" s="8" t="str">
        <f t="shared" si="118"/>
        <v>5</v>
      </c>
      <c r="F497" s="9" t="str">
        <f t="shared" si="115"/>
        <v>DE DEPOSITOS EN INSTITUCIONES FINANCIERAS</v>
      </c>
      <c r="G497" s="8" t="str">
        <f t="shared" si="119"/>
        <v>1</v>
      </c>
      <c r="H497" s="9" t="str">
        <f t="shared" si="122"/>
        <v>De depósitos a la vista</v>
      </c>
      <c r="I497" s="9" t="str">
        <f t="shared" si="120"/>
        <v>000</v>
      </c>
      <c r="J497" s="9" t="str">
        <f t="shared" ref="J497:J498" si="129">IF(I497="000","",MID($K497,12,60))</f>
        <v/>
      </c>
      <c r="K497" s="12" t="s">
        <v>1017</v>
      </c>
      <c r="L497" s="10" t="str">
        <f t="shared" si="117"/>
        <v>38.5.1.000</v>
      </c>
      <c r="M497" s="11" t="s">
        <v>1016</v>
      </c>
    </row>
    <row r="498" spans="1:14" ht="15.6">
      <c r="A498" s="5" t="str">
        <f t="shared" si="114"/>
        <v>38.5.2.000</v>
      </c>
      <c r="B498" s="6" t="s">
        <v>1018</v>
      </c>
      <c r="C498" s="8" t="str">
        <f t="shared" si="112"/>
        <v>38</v>
      </c>
      <c r="D498" s="9" t="s">
        <v>988</v>
      </c>
      <c r="E498" s="8" t="str">
        <f t="shared" si="118"/>
        <v>5</v>
      </c>
      <c r="F498" s="9" t="str">
        <f t="shared" si="115"/>
        <v>DE DEPOSITOS EN INSTITUCIONES FINANCIERAS</v>
      </c>
      <c r="G498" s="8" t="str">
        <f t="shared" si="119"/>
        <v>2</v>
      </c>
      <c r="H498" s="9" t="str">
        <f t="shared" si="122"/>
        <v>De depósitos en caja de ahorro y a plazos</v>
      </c>
      <c r="I498" s="9" t="str">
        <f t="shared" si="120"/>
        <v>000</v>
      </c>
      <c r="J498" s="9" t="str">
        <f t="shared" si="129"/>
        <v/>
      </c>
      <c r="K498" s="12" t="s">
        <v>1019</v>
      </c>
      <c r="L498" s="10" t="str">
        <f t="shared" si="117"/>
        <v>38.5.2.000</v>
      </c>
      <c r="M498" s="11" t="s">
        <v>1018</v>
      </c>
    </row>
    <row r="499" spans="1:14" ht="15.6">
      <c r="A499" s="5" t="str">
        <f t="shared" si="114"/>
        <v>38.6.0.000</v>
      </c>
      <c r="B499" s="6" t="s">
        <v>1020</v>
      </c>
      <c r="C499" s="8" t="str">
        <f t="shared" si="112"/>
        <v>38</v>
      </c>
      <c r="D499" s="9" t="s">
        <v>988</v>
      </c>
      <c r="E499" s="8" t="str">
        <f t="shared" si="118"/>
        <v>6</v>
      </c>
      <c r="F499" s="9" t="str">
        <f t="shared" si="115"/>
        <v>DE PASIVOS DIFERIDOS</v>
      </c>
      <c r="G499" s="8" t="str">
        <f t="shared" si="119"/>
        <v>0</v>
      </c>
      <c r="H499" s="9" t="str">
        <f t="shared" si="122"/>
        <v/>
      </c>
      <c r="I499" s="9" t="str">
        <f t="shared" si="120"/>
        <v>000</v>
      </c>
      <c r="J499" s="9"/>
      <c r="K499" s="13" t="s">
        <v>1021</v>
      </c>
      <c r="L499" s="10" t="str">
        <f t="shared" si="117"/>
        <v>38.6.0.000</v>
      </c>
      <c r="M499" s="11" t="s">
        <v>1020</v>
      </c>
    </row>
    <row r="500" spans="1:14" ht="15.6">
      <c r="A500" s="5" t="str">
        <f t="shared" si="114"/>
        <v>38.6.1..00</v>
      </c>
      <c r="B500" s="6" t="s">
        <v>1022</v>
      </c>
      <c r="C500" s="8" t="str">
        <f t="shared" si="112"/>
        <v>38</v>
      </c>
      <c r="D500" s="9" t="s">
        <v>988</v>
      </c>
      <c r="E500" s="8" t="str">
        <f t="shared" si="118"/>
        <v>6</v>
      </c>
      <c r="F500" s="9" t="str">
        <f t="shared" si="115"/>
        <v>DE PASIVOS DIFERIDOS</v>
      </c>
      <c r="G500" s="8" t="str">
        <f t="shared" si="119"/>
        <v>1</v>
      </c>
      <c r="H500" s="9" t="str">
        <f t="shared" si="122"/>
        <v xml:space="preserve"> De pasivos diferidos a corto plazo</v>
      </c>
      <c r="I500" s="9" t="str">
        <f t="shared" si="120"/>
        <v>.00</v>
      </c>
      <c r="J500" s="9" t="str">
        <f t="shared" ref="J500:J501" si="130">IF(I500="000","",MID($K500,12,60))</f>
        <v xml:space="preserve"> De pasivos diferidos a corto plazo</v>
      </c>
      <c r="K500" s="12" t="s">
        <v>1023</v>
      </c>
      <c r="L500" s="10" t="str">
        <f t="shared" si="117"/>
        <v>38.6.1..00</v>
      </c>
      <c r="M500" s="11" t="s">
        <v>1022</v>
      </c>
    </row>
    <row r="501" spans="1:14" ht="15.6">
      <c r="A501" s="5" t="str">
        <f t="shared" si="114"/>
        <v>38.6.2.000</v>
      </c>
      <c r="B501" s="6" t="s">
        <v>1024</v>
      </c>
      <c r="C501" s="8" t="str">
        <f t="shared" si="112"/>
        <v>38</v>
      </c>
      <c r="D501" s="9" t="s">
        <v>988</v>
      </c>
      <c r="E501" s="8" t="str">
        <f t="shared" si="118"/>
        <v>6</v>
      </c>
      <c r="F501" s="9" t="str">
        <f t="shared" si="115"/>
        <v>DE PASIVOS DIFERIDOS</v>
      </c>
      <c r="G501" s="8" t="str">
        <f t="shared" si="119"/>
        <v>2</v>
      </c>
      <c r="H501" s="9" t="str">
        <f t="shared" si="122"/>
        <v>De pasivos diferidos a largo plazo</v>
      </c>
      <c r="I501" s="9" t="str">
        <f t="shared" si="120"/>
        <v>000</v>
      </c>
      <c r="J501" s="9" t="str">
        <f t="shared" si="130"/>
        <v/>
      </c>
      <c r="K501" s="12" t="s">
        <v>1025</v>
      </c>
      <c r="L501" s="10" t="str">
        <f t="shared" si="117"/>
        <v>38.6.2.000</v>
      </c>
      <c r="M501" s="11" t="s">
        <v>1024</v>
      </c>
      <c r="N501" s="4">
        <f>+LEN(A501)</f>
        <v>10</v>
      </c>
    </row>
    <row r="502" spans="1:14" ht="15.6">
      <c r="A502" s="5" t="str">
        <f t="shared" si="114"/>
        <v>38.7.0.000</v>
      </c>
      <c r="B502" s="6" t="s">
        <v>1026</v>
      </c>
      <c r="C502" s="8" t="str">
        <f t="shared" si="112"/>
        <v>38</v>
      </c>
      <c r="D502" s="9" t="s">
        <v>988</v>
      </c>
      <c r="E502" s="8" t="str">
        <f t="shared" si="118"/>
        <v>7</v>
      </c>
      <c r="F502" s="9" t="str">
        <f t="shared" si="115"/>
        <v>DE PREVISIONES, PROVISIONES Y RESERVAS TECNICAS</v>
      </c>
      <c r="G502" s="8" t="str">
        <f t="shared" si="119"/>
        <v>0</v>
      </c>
      <c r="H502" s="9" t="str">
        <f t="shared" si="122"/>
        <v/>
      </c>
      <c r="I502" s="9" t="str">
        <f t="shared" si="120"/>
        <v>000</v>
      </c>
      <c r="J502" s="9"/>
      <c r="K502" s="13" t="s">
        <v>1027</v>
      </c>
      <c r="L502" s="10" t="str">
        <f t="shared" si="117"/>
        <v>38.7.0.000</v>
      </c>
      <c r="M502" s="11" t="s">
        <v>1026</v>
      </c>
      <c r="N502" s="4">
        <f t="shared" ref="N502:N535" si="131">+LEN(A502)</f>
        <v>10</v>
      </c>
    </row>
    <row r="503" spans="1:14" ht="15.6">
      <c r="A503" s="5" t="str">
        <f t="shared" si="114"/>
        <v>38.7.1.000</v>
      </c>
      <c r="B503" s="6" t="s">
        <v>1028</v>
      </c>
      <c r="C503" s="8" t="str">
        <f t="shared" si="112"/>
        <v>38</v>
      </c>
      <c r="D503" s="9" t="s">
        <v>988</v>
      </c>
      <c r="E503" s="8" t="str">
        <f t="shared" si="118"/>
        <v>7</v>
      </c>
      <c r="F503" s="9" t="str">
        <f t="shared" si="115"/>
        <v>DE PREVISIONES, PROVISIONES Y RESERVAS TECNICAS</v>
      </c>
      <c r="G503" s="8" t="str">
        <f t="shared" si="119"/>
        <v>1</v>
      </c>
      <c r="H503" s="9" t="str">
        <f t="shared" si="122"/>
        <v>Incremento de previsiones para cuentas incobrables</v>
      </c>
      <c r="I503" s="9" t="str">
        <f t="shared" si="120"/>
        <v>000</v>
      </c>
      <c r="J503" s="9" t="str">
        <f t="shared" ref="J503:J506" si="132">IF(I503="000","",MID($K503,12,60))</f>
        <v/>
      </c>
      <c r="K503" s="12" t="s">
        <v>1029</v>
      </c>
      <c r="L503" s="10" t="str">
        <f t="shared" si="117"/>
        <v>38.7.1.000</v>
      </c>
      <c r="M503" s="11" t="s">
        <v>1028</v>
      </c>
      <c r="N503" s="4">
        <f t="shared" si="131"/>
        <v>10</v>
      </c>
    </row>
    <row r="504" spans="1:14" ht="15.6">
      <c r="A504" s="5" t="str">
        <f t="shared" si="114"/>
        <v>38.7.2.000</v>
      </c>
      <c r="B504" s="6" t="s">
        <v>1030</v>
      </c>
      <c r="C504" s="8" t="str">
        <f t="shared" si="112"/>
        <v>38</v>
      </c>
      <c r="D504" s="9" t="s">
        <v>988</v>
      </c>
      <c r="E504" s="8" t="str">
        <f t="shared" si="118"/>
        <v>7</v>
      </c>
      <c r="F504" s="9" t="str">
        <f t="shared" si="115"/>
        <v>DE PREVISIONES, PROVISIONES Y RESERVAS TECNICAS</v>
      </c>
      <c r="G504" s="8" t="str">
        <f t="shared" si="119"/>
        <v>2</v>
      </c>
      <c r="H504" s="9" t="str">
        <f t="shared" si="122"/>
        <v>Incremento de previsiones para autoseguro</v>
      </c>
      <c r="I504" s="9" t="str">
        <f t="shared" si="120"/>
        <v>000</v>
      </c>
      <c r="J504" s="9" t="str">
        <f t="shared" si="132"/>
        <v/>
      </c>
      <c r="K504" s="12" t="s">
        <v>1031</v>
      </c>
      <c r="L504" s="10" t="str">
        <f t="shared" si="117"/>
        <v>38.7.2.000</v>
      </c>
      <c r="M504" s="11" t="s">
        <v>1030</v>
      </c>
      <c r="N504" s="4">
        <f t="shared" si="131"/>
        <v>10</v>
      </c>
    </row>
    <row r="505" spans="1:14" ht="15.6">
      <c r="A505" s="5" t="str">
        <f t="shared" si="114"/>
        <v>38.7.3.000</v>
      </c>
      <c r="B505" s="6" t="s">
        <v>1032</v>
      </c>
      <c r="C505" s="8" t="str">
        <f t="shared" si="112"/>
        <v>38</v>
      </c>
      <c r="D505" s="9" t="s">
        <v>988</v>
      </c>
      <c r="E505" s="8" t="str">
        <f t="shared" si="118"/>
        <v>7</v>
      </c>
      <c r="F505" s="9" t="str">
        <f t="shared" si="115"/>
        <v>DE PREVISIONES, PROVISIONES Y RESERVAS TECNICAS</v>
      </c>
      <c r="G505" s="8" t="str">
        <f t="shared" si="119"/>
        <v>3</v>
      </c>
      <c r="H505" s="9" t="str">
        <f t="shared" si="122"/>
        <v>Incremento de provisiones</v>
      </c>
      <c r="I505" s="9" t="str">
        <f t="shared" si="120"/>
        <v>000</v>
      </c>
      <c r="J505" s="9" t="str">
        <f t="shared" si="132"/>
        <v/>
      </c>
      <c r="K505" s="12" t="s">
        <v>1033</v>
      </c>
      <c r="L505" s="10" t="str">
        <f t="shared" si="117"/>
        <v>38.7.3.000</v>
      </c>
      <c r="M505" s="11" t="s">
        <v>1032</v>
      </c>
      <c r="N505" s="4">
        <f t="shared" si="131"/>
        <v>10</v>
      </c>
    </row>
    <row r="506" spans="1:14" ht="15.6">
      <c r="A506" s="5" t="str">
        <f t="shared" si="114"/>
        <v>38.7.7.000</v>
      </c>
      <c r="B506" s="6" t="s">
        <v>1034</v>
      </c>
      <c r="C506" s="8" t="str">
        <f t="shared" si="112"/>
        <v>38</v>
      </c>
      <c r="D506" s="9" t="s">
        <v>988</v>
      </c>
      <c r="E506" s="8" t="str">
        <f t="shared" si="118"/>
        <v>7</v>
      </c>
      <c r="F506" s="9" t="str">
        <f t="shared" si="115"/>
        <v>DE PREVISIONES, PROVISIONES Y RESERVAS TECNICAS</v>
      </c>
      <c r="G506" s="8" t="str">
        <f t="shared" si="119"/>
        <v>7</v>
      </c>
      <c r="H506" s="9" t="str">
        <f t="shared" si="122"/>
        <v xml:space="preserve">Incremento de reservas técnicas </v>
      </c>
      <c r="I506" s="9" t="str">
        <f t="shared" si="120"/>
        <v>000</v>
      </c>
      <c r="J506" s="9" t="str">
        <f t="shared" si="132"/>
        <v/>
      </c>
      <c r="K506" s="12" t="s">
        <v>1035</v>
      </c>
      <c r="L506" s="10" t="str">
        <f t="shared" si="117"/>
        <v>38.7.7.000</v>
      </c>
      <c r="M506" s="11" t="s">
        <v>1034</v>
      </c>
      <c r="N506" s="4">
        <f t="shared" si="131"/>
        <v>10</v>
      </c>
    </row>
    <row r="507" spans="1:14" ht="15.6">
      <c r="A507" s="5" t="str">
        <f t="shared" si="114"/>
        <v>38.9.0.000</v>
      </c>
      <c r="B507" s="6" t="s">
        <v>1036</v>
      </c>
      <c r="C507" s="8" t="str">
        <f t="shared" si="112"/>
        <v>38</v>
      </c>
      <c r="D507" s="9" t="s">
        <v>988</v>
      </c>
      <c r="E507" s="8" t="str">
        <f t="shared" si="118"/>
        <v>9</v>
      </c>
      <c r="F507" s="9" t="str">
        <f t="shared" si="115"/>
        <v>CONVERSION DE LA DEUDA DE CORTO PLAZO EN LARGO PLAZO</v>
      </c>
      <c r="G507" s="8" t="str">
        <f t="shared" si="119"/>
        <v>0</v>
      </c>
      <c r="H507" s="9" t="str">
        <f t="shared" si="122"/>
        <v/>
      </c>
      <c r="I507" s="9" t="str">
        <f t="shared" si="120"/>
        <v>000</v>
      </c>
      <c r="J507" s="9"/>
      <c r="K507" s="13" t="s">
        <v>1037</v>
      </c>
      <c r="L507" s="10" t="str">
        <f t="shared" si="117"/>
        <v>38.9.0.000</v>
      </c>
      <c r="M507" s="11" t="s">
        <v>1036</v>
      </c>
      <c r="N507" s="4">
        <f t="shared" si="131"/>
        <v>10</v>
      </c>
    </row>
    <row r="508" spans="1:14" ht="15.6">
      <c r="A508" s="5" t="str">
        <f t="shared" si="114"/>
        <v>38.9.1.000</v>
      </c>
      <c r="B508" s="6" t="s">
        <v>1038</v>
      </c>
      <c r="C508" s="8" t="str">
        <f t="shared" si="112"/>
        <v>38</v>
      </c>
      <c r="D508" s="9" t="s">
        <v>988</v>
      </c>
      <c r="E508" s="8" t="str">
        <f t="shared" si="118"/>
        <v>9</v>
      </c>
      <c r="F508" s="9" t="str">
        <f t="shared" si="115"/>
        <v>CONVERSION DE LA DEUDA DE CORTO PLAZO EN LARGO PLAZO</v>
      </c>
      <c r="G508" s="8" t="str">
        <f t="shared" si="119"/>
        <v>1</v>
      </c>
      <c r="H508" s="9" t="str">
        <f t="shared" si="122"/>
        <v>Conversión de la deuda interna de corto plazo en deuda inter</v>
      </c>
      <c r="I508" s="9" t="str">
        <f t="shared" si="120"/>
        <v>000</v>
      </c>
      <c r="J508" s="9" t="str">
        <f t="shared" ref="J508:J509" si="133">IF(I508="000","",MID($K508,12,60))</f>
        <v/>
      </c>
      <c r="K508" s="12" t="s">
        <v>1039</v>
      </c>
      <c r="L508" s="10" t="str">
        <f t="shared" si="117"/>
        <v>38.9.1.000</v>
      </c>
      <c r="M508" s="11" t="s">
        <v>1038</v>
      </c>
      <c r="N508" s="4">
        <f t="shared" si="131"/>
        <v>10</v>
      </c>
    </row>
    <row r="509" spans="1:14" ht="15.6">
      <c r="A509" s="5" t="str">
        <f t="shared" si="114"/>
        <v>38.9.2.000</v>
      </c>
      <c r="B509" s="6" t="s">
        <v>1040</v>
      </c>
      <c r="C509" s="8" t="str">
        <f t="shared" si="112"/>
        <v>38</v>
      </c>
      <c r="D509" s="9" t="s">
        <v>988</v>
      </c>
      <c r="E509" s="8" t="str">
        <f t="shared" si="118"/>
        <v>9</v>
      </c>
      <c r="F509" s="9" t="str">
        <f t="shared" si="115"/>
        <v>CONVERSION DE LA DEUDA DE CORTO PLAZO EN LARGO PLAZO</v>
      </c>
      <c r="G509" s="8" t="str">
        <f t="shared" si="119"/>
        <v>2</v>
      </c>
      <c r="H509" s="9" t="str">
        <f t="shared" si="122"/>
        <v>Conversión de la deuda externa de corto plazo en deuda exter</v>
      </c>
      <c r="I509" s="9" t="str">
        <f t="shared" si="120"/>
        <v>000</v>
      </c>
      <c r="J509" s="9" t="str">
        <f t="shared" si="133"/>
        <v/>
      </c>
      <c r="K509" s="12" t="s">
        <v>1041</v>
      </c>
      <c r="L509" s="10" t="str">
        <f t="shared" si="117"/>
        <v>38.9.2.000</v>
      </c>
      <c r="M509" s="11" t="s">
        <v>1040</v>
      </c>
      <c r="N509" s="4">
        <f t="shared" si="131"/>
        <v>10</v>
      </c>
    </row>
    <row r="510" spans="1:14" customFormat="1" ht="15.6">
      <c r="A510" s="5" t="str">
        <f t="shared" si="114"/>
        <v>39.0.0.000</v>
      </c>
      <c r="B510" s="6" t="s">
        <v>1042</v>
      </c>
      <c r="C510" s="7" t="str">
        <f t="shared" si="112"/>
        <v>39</v>
      </c>
      <c r="D510" s="7" t="s">
        <v>1042</v>
      </c>
      <c r="E510" s="8" t="str">
        <f t="shared" si="118"/>
        <v>0</v>
      </c>
      <c r="F510" s="9" t="str">
        <f t="shared" si="115"/>
        <v/>
      </c>
      <c r="G510" s="8" t="str">
        <f t="shared" si="119"/>
        <v>0</v>
      </c>
      <c r="H510" s="9" t="str">
        <f t="shared" si="122"/>
        <v/>
      </c>
      <c r="I510" s="9" t="str">
        <f t="shared" si="120"/>
        <v>000</v>
      </c>
      <c r="J510" s="28"/>
      <c r="K510" s="10" t="s">
        <v>1043</v>
      </c>
      <c r="L510" s="10" t="str">
        <f t="shared" si="117"/>
        <v>39.0.0.000</v>
      </c>
      <c r="M510" s="11" t="s">
        <v>1042</v>
      </c>
      <c r="N510" s="4">
        <f t="shared" si="131"/>
        <v>10</v>
      </c>
    </row>
    <row r="511" spans="1:14" ht="15.6">
      <c r="A511" s="5" t="str">
        <f t="shared" si="114"/>
        <v>39.1.0.000</v>
      </c>
      <c r="B511" s="6" t="s">
        <v>1044</v>
      </c>
      <c r="C511" s="8" t="str">
        <f t="shared" si="112"/>
        <v>39</v>
      </c>
      <c r="D511" s="9" t="s">
        <v>1042</v>
      </c>
      <c r="E511" s="8" t="str">
        <f t="shared" si="118"/>
        <v>1</v>
      </c>
      <c r="F511" s="9" t="str">
        <f t="shared" si="115"/>
        <v>INCREMENTO DEL CAPITAL</v>
      </c>
      <c r="G511" s="8" t="str">
        <f t="shared" si="119"/>
        <v>0</v>
      </c>
      <c r="H511" s="9" t="str">
        <f t="shared" si="122"/>
        <v/>
      </c>
      <c r="I511" s="9" t="str">
        <f t="shared" si="120"/>
        <v>000</v>
      </c>
      <c r="J511" s="9"/>
      <c r="K511" s="12" t="s">
        <v>1045</v>
      </c>
      <c r="L511" s="10" t="str">
        <f t="shared" si="117"/>
        <v>39.1.0.000</v>
      </c>
      <c r="M511" s="11" t="s">
        <v>1044</v>
      </c>
      <c r="N511" s="4">
        <f t="shared" si="131"/>
        <v>10</v>
      </c>
    </row>
    <row r="512" spans="1:14" ht="15.6">
      <c r="A512" s="5" t="str">
        <f t="shared" si="114"/>
        <v>39.2.0.000</v>
      </c>
      <c r="B512" s="6" t="s">
        <v>1046</v>
      </c>
      <c r="C512" s="8" t="str">
        <f t="shared" si="112"/>
        <v>39</v>
      </c>
      <c r="D512" s="9" t="s">
        <v>1042</v>
      </c>
      <c r="E512" s="8" t="str">
        <f t="shared" si="118"/>
        <v>2</v>
      </c>
      <c r="F512" s="9" t="str">
        <f t="shared" si="115"/>
        <v>INCREMENTO DE RESERVAS</v>
      </c>
      <c r="G512" s="8" t="str">
        <f t="shared" si="119"/>
        <v>0</v>
      </c>
      <c r="H512" s="9" t="str">
        <f t="shared" si="122"/>
        <v/>
      </c>
      <c r="I512" s="9" t="str">
        <f t="shared" si="120"/>
        <v>000</v>
      </c>
      <c r="J512" s="9"/>
      <c r="K512" s="12" t="s">
        <v>1047</v>
      </c>
      <c r="L512" s="10" t="str">
        <f t="shared" si="117"/>
        <v>39.2.0.000</v>
      </c>
      <c r="M512" s="11" t="s">
        <v>1046</v>
      </c>
      <c r="N512" s="4">
        <f t="shared" si="131"/>
        <v>10</v>
      </c>
    </row>
    <row r="513" spans="1:14" ht="15.6">
      <c r="A513" s="5" t="str">
        <f t="shared" si="114"/>
        <v>39.3.0.000</v>
      </c>
      <c r="B513" s="6" t="s">
        <v>1048</v>
      </c>
      <c r="C513" s="8" t="str">
        <f t="shared" si="112"/>
        <v>39</v>
      </c>
      <c r="D513" s="9" t="s">
        <v>1042</v>
      </c>
      <c r="E513" s="8" t="str">
        <f t="shared" si="118"/>
        <v>3</v>
      </c>
      <c r="F513" s="9" t="str">
        <f t="shared" si="115"/>
        <v>INCREMENTO DE RESULTADOS ACUMULADOS</v>
      </c>
      <c r="G513" s="8" t="str">
        <f t="shared" si="119"/>
        <v>0</v>
      </c>
      <c r="H513" s="9" t="str">
        <f t="shared" si="122"/>
        <v/>
      </c>
      <c r="I513" s="9" t="str">
        <f t="shared" si="120"/>
        <v>000</v>
      </c>
      <c r="J513" s="9"/>
      <c r="K513" s="12" t="s">
        <v>1049</v>
      </c>
      <c r="L513" s="10" t="str">
        <f t="shared" si="117"/>
        <v>39.3.0.000</v>
      </c>
      <c r="M513" s="11" t="s">
        <v>1048</v>
      </c>
      <c r="N513" s="4">
        <f t="shared" si="131"/>
        <v>10</v>
      </c>
    </row>
    <row r="514" spans="1:14" customFormat="1" ht="15.6">
      <c r="A514" s="5" t="str">
        <f t="shared" si="114"/>
        <v>41.0.0.000</v>
      </c>
      <c r="B514" s="6" t="s">
        <v>1050</v>
      </c>
      <c r="C514" s="7" t="str">
        <f t="shared" si="112"/>
        <v>41</v>
      </c>
      <c r="D514" s="7" t="s">
        <v>1050</v>
      </c>
      <c r="E514" s="8" t="str">
        <f t="shared" si="118"/>
        <v>0</v>
      </c>
      <c r="F514" s="9" t="str">
        <f t="shared" si="115"/>
        <v/>
      </c>
      <c r="G514" s="8" t="str">
        <f t="shared" si="119"/>
        <v>0</v>
      </c>
      <c r="H514" s="9" t="str">
        <f t="shared" si="122"/>
        <v/>
      </c>
      <c r="I514" s="9" t="str">
        <f t="shared" si="120"/>
        <v>000</v>
      </c>
      <c r="J514" s="28"/>
      <c r="K514" s="10" t="s">
        <v>1051</v>
      </c>
      <c r="L514" s="10" t="str">
        <f t="shared" si="117"/>
        <v>41.0.0.000</v>
      </c>
      <c r="M514" s="11" t="s">
        <v>1050</v>
      </c>
      <c r="N514" s="4">
        <f t="shared" si="131"/>
        <v>10</v>
      </c>
    </row>
    <row r="515" spans="1:14" ht="15.6">
      <c r="A515" s="5" t="str">
        <f t="shared" si="114"/>
        <v>41.1.0.000</v>
      </c>
      <c r="B515" s="6" t="s">
        <v>1052</v>
      </c>
      <c r="C515" s="8" t="str">
        <f t="shared" si="112"/>
        <v>41</v>
      </c>
      <c r="D515" s="9" t="s">
        <v>1050</v>
      </c>
      <c r="E515" s="8" t="str">
        <f t="shared" si="118"/>
        <v>1</v>
      </c>
      <c r="F515" s="9" t="str">
        <f t="shared" si="115"/>
        <v>PARA EROGACIONES CORRIENTES</v>
      </c>
      <c r="G515" s="8" t="str">
        <f t="shared" si="119"/>
        <v>0</v>
      </c>
      <c r="H515" s="9" t="str">
        <f t="shared" si="122"/>
        <v/>
      </c>
      <c r="I515" s="9" t="str">
        <f t="shared" si="120"/>
        <v>000</v>
      </c>
      <c r="J515" s="9"/>
      <c r="K515" s="12" t="s">
        <v>1053</v>
      </c>
      <c r="L515" s="10" t="str">
        <f t="shared" si="117"/>
        <v>41.1.0.000</v>
      </c>
      <c r="M515" s="11" t="s">
        <v>1052</v>
      </c>
      <c r="N515" s="4">
        <f t="shared" si="131"/>
        <v>10</v>
      </c>
    </row>
    <row r="516" spans="1:14" ht="15.6">
      <c r="A516" s="5" t="str">
        <f t="shared" si="114"/>
        <v>41.1.1.000</v>
      </c>
      <c r="B516" s="6" t="s">
        <v>1054</v>
      </c>
      <c r="C516" s="8" t="str">
        <f t="shared" si="112"/>
        <v>41</v>
      </c>
      <c r="D516" s="9" t="s">
        <v>1050</v>
      </c>
      <c r="E516" s="8" t="str">
        <f t="shared" si="118"/>
        <v>1</v>
      </c>
      <c r="F516" s="9" t="str">
        <f t="shared" si="115"/>
        <v>PARA EROGACIONES CORRIENTES</v>
      </c>
      <c r="G516" s="8" t="str">
        <f t="shared" si="119"/>
        <v>1</v>
      </c>
      <c r="H516" s="9" t="str">
        <f t="shared" si="122"/>
        <v>Contribuciones de la administración central</v>
      </c>
      <c r="I516" s="9" t="str">
        <f t="shared" si="120"/>
        <v>000</v>
      </c>
      <c r="J516" s="9" t="str">
        <f t="shared" ref="J516:J521" si="134">IF(I516="000","",MID($K516,12,60))</f>
        <v/>
      </c>
      <c r="K516" s="13" t="s">
        <v>1055</v>
      </c>
      <c r="L516" s="10" t="str">
        <f t="shared" si="117"/>
        <v>41.1.1.000</v>
      </c>
      <c r="M516" s="11" t="s">
        <v>1054</v>
      </c>
      <c r="N516" s="4">
        <f t="shared" si="131"/>
        <v>10</v>
      </c>
    </row>
    <row r="517" spans="1:14" ht="15.6">
      <c r="A517" s="5" t="str">
        <f t="shared" si="114"/>
        <v>41.1.1.001</v>
      </c>
      <c r="B517" s="6" t="s">
        <v>1056</v>
      </c>
      <c r="C517" s="8" t="str">
        <f t="shared" si="112"/>
        <v>41</v>
      </c>
      <c r="D517" s="9" t="s">
        <v>1050</v>
      </c>
      <c r="E517" s="8" t="str">
        <f t="shared" si="118"/>
        <v>1</v>
      </c>
      <c r="F517" s="9" t="str">
        <f t="shared" si="115"/>
        <v>PARA EROGACIONES CORRIENTES</v>
      </c>
      <c r="G517" s="8" t="str">
        <f t="shared" si="119"/>
        <v>1</v>
      </c>
      <c r="H517" s="9" t="str">
        <f t="shared" si="122"/>
        <v>Contribuciones de la administración central</v>
      </c>
      <c r="I517" s="9" t="str">
        <f t="shared" si="120"/>
        <v>001</v>
      </c>
      <c r="J517" s="9" t="str">
        <f t="shared" si="134"/>
        <v xml:space="preserve">Contribuciones figurativas de la administración central </v>
      </c>
      <c r="K517" s="12" t="s">
        <v>1057</v>
      </c>
      <c r="L517" s="10" t="str">
        <f t="shared" si="117"/>
        <v>41.1.1.001</v>
      </c>
      <c r="M517" s="11" t="s">
        <v>1056</v>
      </c>
      <c r="N517" s="4">
        <f t="shared" si="131"/>
        <v>10</v>
      </c>
    </row>
    <row r="518" spans="1:14" ht="15.6">
      <c r="A518" s="5" t="str">
        <f t="shared" si="114"/>
        <v>41.1.2.000</v>
      </c>
      <c r="B518" s="6" t="s">
        <v>1058</v>
      </c>
      <c r="C518" s="8" t="str">
        <f t="shared" si="112"/>
        <v>41</v>
      </c>
      <c r="D518" s="9" t="s">
        <v>1050</v>
      </c>
      <c r="E518" s="8" t="str">
        <f t="shared" si="118"/>
        <v>1</v>
      </c>
      <c r="F518" s="9" t="str">
        <f t="shared" si="115"/>
        <v>PARA EROGACIONES CORRIENTES</v>
      </c>
      <c r="G518" s="8" t="str">
        <f t="shared" si="119"/>
        <v>2</v>
      </c>
      <c r="H518" s="9" t="str">
        <f t="shared" si="122"/>
        <v>Contribuciones de instituciones descentralizadas</v>
      </c>
      <c r="I518" s="9" t="str">
        <f t="shared" si="120"/>
        <v>000</v>
      </c>
      <c r="J518" s="9" t="str">
        <f t="shared" si="134"/>
        <v/>
      </c>
      <c r="K518" s="13" t="s">
        <v>1059</v>
      </c>
      <c r="L518" s="10" t="str">
        <f t="shared" si="117"/>
        <v>41.1.2.000</v>
      </c>
      <c r="M518" s="11" t="s">
        <v>1058</v>
      </c>
      <c r="N518" s="4">
        <f t="shared" si="131"/>
        <v>10</v>
      </c>
    </row>
    <row r="519" spans="1:14" ht="15.6">
      <c r="A519" s="5" t="str">
        <f t="shared" si="114"/>
        <v>41.1.2.001</v>
      </c>
      <c r="B519" s="6" t="s">
        <v>1060</v>
      </c>
      <c r="C519" s="8" t="str">
        <f t="shared" si="112"/>
        <v>41</v>
      </c>
      <c r="D519" s="9" t="s">
        <v>1050</v>
      </c>
      <c r="E519" s="8" t="str">
        <f t="shared" si="118"/>
        <v>1</v>
      </c>
      <c r="F519" s="9" t="str">
        <f t="shared" si="115"/>
        <v>PARA EROGACIONES CORRIENTES</v>
      </c>
      <c r="G519" s="8" t="str">
        <f t="shared" si="119"/>
        <v>2</v>
      </c>
      <c r="H519" s="9" t="str">
        <f t="shared" si="122"/>
        <v>Contribuciones de instituciones descentralizadas</v>
      </c>
      <c r="I519" s="9" t="str">
        <f t="shared" si="120"/>
        <v>001</v>
      </c>
      <c r="J519" s="9" t="str">
        <f t="shared" si="134"/>
        <v>Contribuciones figurativas instituciones descentralizadas</v>
      </c>
      <c r="K519" s="12" t="s">
        <v>1061</v>
      </c>
      <c r="L519" s="10" t="str">
        <f t="shared" si="117"/>
        <v>41.1.2.001</v>
      </c>
      <c r="M519" s="11" t="s">
        <v>1060</v>
      </c>
      <c r="N519" s="4">
        <f t="shared" si="131"/>
        <v>10</v>
      </c>
    </row>
    <row r="520" spans="1:14" ht="15.6">
      <c r="A520" s="5" t="str">
        <f t="shared" si="114"/>
        <v>41.1.3.000</v>
      </c>
      <c r="B520" s="6" t="s">
        <v>1062</v>
      </c>
      <c r="C520" s="8" t="str">
        <f t="shared" ref="C520:C535" si="135">+LEFT(K520,2)</f>
        <v>41</v>
      </c>
      <c r="D520" s="9" t="s">
        <v>1050</v>
      </c>
      <c r="E520" s="8" t="str">
        <f t="shared" si="118"/>
        <v>1</v>
      </c>
      <c r="F520" s="9" t="str">
        <f t="shared" si="115"/>
        <v>PARA EROGACIONES CORRIENTES</v>
      </c>
      <c r="G520" s="8" t="str">
        <f t="shared" si="119"/>
        <v>3</v>
      </c>
      <c r="H520" s="9" t="str">
        <f t="shared" si="122"/>
        <v>Contribuciones de instituciones de seguridad social</v>
      </c>
      <c r="I520" s="9" t="str">
        <f t="shared" si="120"/>
        <v>000</v>
      </c>
      <c r="J520" s="9" t="str">
        <f t="shared" si="134"/>
        <v/>
      </c>
      <c r="K520" s="13" t="s">
        <v>1063</v>
      </c>
      <c r="L520" s="10" t="str">
        <f t="shared" si="117"/>
        <v>41.1.3.000</v>
      </c>
      <c r="M520" s="11" t="s">
        <v>1062</v>
      </c>
      <c r="N520" s="4">
        <f t="shared" si="131"/>
        <v>10</v>
      </c>
    </row>
    <row r="521" spans="1:14" ht="15.6">
      <c r="A521" s="5" t="str">
        <f t="shared" si="114"/>
        <v>41.1.3.001</v>
      </c>
      <c r="B521" s="6" t="s">
        <v>1064</v>
      </c>
      <c r="C521" s="8" t="str">
        <f t="shared" si="135"/>
        <v>41</v>
      </c>
      <c r="D521" s="9" t="s">
        <v>1050</v>
      </c>
      <c r="E521" s="8" t="str">
        <f t="shared" si="118"/>
        <v>1</v>
      </c>
      <c r="F521" s="9" t="str">
        <f t="shared" si="115"/>
        <v>PARA EROGACIONES CORRIENTES</v>
      </c>
      <c r="G521" s="8" t="str">
        <f t="shared" si="119"/>
        <v>3</v>
      </c>
      <c r="H521" s="9" t="str">
        <f t="shared" si="122"/>
        <v>Contribuciones de instituciones de seguridad social</v>
      </c>
      <c r="I521" s="9" t="str">
        <f t="shared" si="120"/>
        <v>001</v>
      </c>
      <c r="J521" s="9" t="str">
        <f t="shared" si="134"/>
        <v>Contribuciones figurativas instituciones de seguridad social</v>
      </c>
      <c r="K521" s="12" t="s">
        <v>1065</v>
      </c>
      <c r="L521" s="10" t="str">
        <f t="shared" si="117"/>
        <v>41.1.3.001</v>
      </c>
      <c r="M521" s="11" t="s">
        <v>1064</v>
      </c>
      <c r="N521" s="4">
        <f t="shared" si="131"/>
        <v>10</v>
      </c>
    </row>
    <row r="522" spans="1:14" ht="15.6">
      <c r="A522" s="5" t="str">
        <f t="shared" si="114"/>
        <v>41.2.0.000</v>
      </c>
      <c r="B522" s="6" t="s">
        <v>1066</v>
      </c>
      <c r="C522" s="8" t="str">
        <f t="shared" si="135"/>
        <v>41</v>
      </c>
      <c r="D522" s="9" t="s">
        <v>1050</v>
      </c>
      <c r="E522" s="8" t="str">
        <f t="shared" si="118"/>
        <v>2</v>
      </c>
      <c r="F522" s="9" t="str">
        <f t="shared" si="115"/>
        <v>PARA EROGACIONES DE CAPITAL</v>
      </c>
      <c r="G522" s="8" t="str">
        <f t="shared" si="119"/>
        <v>0</v>
      </c>
      <c r="H522" s="9" t="str">
        <f t="shared" si="122"/>
        <v/>
      </c>
      <c r="I522" s="9" t="str">
        <f t="shared" si="120"/>
        <v>000</v>
      </c>
      <c r="J522" s="9"/>
      <c r="K522" s="12" t="s">
        <v>1067</v>
      </c>
      <c r="L522" s="10" t="str">
        <f t="shared" si="117"/>
        <v>41.2.0.000</v>
      </c>
      <c r="M522" s="11" t="s">
        <v>1066</v>
      </c>
      <c r="N522" s="4">
        <f t="shared" si="131"/>
        <v>10</v>
      </c>
    </row>
    <row r="523" spans="1:14" ht="15.6">
      <c r="A523" s="5" t="str">
        <f t="shared" ref="A523:A535" si="136">+CONCATENATE(C523,".",E523,".",G523,".",I523)</f>
        <v>41.2.1.000</v>
      </c>
      <c r="B523" s="6" t="s">
        <v>1054</v>
      </c>
      <c r="C523" s="8" t="str">
        <f t="shared" si="135"/>
        <v>41</v>
      </c>
      <c r="D523" s="9" t="s">
        <v>1050</v>
      </c>
      <c r="E523" s="8" t="str">
        <f t="shared" si="118"/>
        <v>2</v>
      </c>
      <c r="F523" s="9" t="str">
        <f t="shared" si="115"/>
        <v>PARA EROGACIONES DE CAPITAL</v>
      </c>
      <c r="G523" s="8" t="str">
        <f t="shared" si="119"/>
        <v>1</v>
      </c>
      <c r="H523" s="9" t="str">
        <f t="shared" si="122"/>
        <v>Contribuciones de la administración central</v>
      </c>
      <c r="I523" s="9" t="str">
        <f t="shared" si="120"/>
        <v>000</v>
      </c>
      <c r="J523" s="9" t="str">
        <f t="shared" ref="J523:J528" si="137">IF(I523="000","",MID($K523,12,60))</f>
        <v/>
      </c>
      <c r="K523" s="13" t="s">
        <v>1068</v>
      </c>
      <c r="L523" s="10" t="str">
        <f t="shared" si="117"/>
        <v>41.2.1.000</v>
      </c>
      <c r="M523" s="11" t="s">
        <v>1054</v>
      </c>
      <c r="N523" s="4">
        <f t="shared" si="131"/>
        <v>10</v>
      </c>
    </row>
    <row r="524" spans="1:14" ht="15.6">
      <c r="A524" s="5" t="str">
        <f t="shared" si="136"/>
        <v>41.2.1.001</v>
      </c>
      <c r="B524" s="6" t="s">
        <v>1056</v>
      </c>
      <c r="C524" s="8" t="str">
        <f t="shared" si="135"/>
        <v>41</v>
      </c>
      <c r="D524" s="9" t="s">
        <v>1050</v>
      </c>
      <c r="E524" s="8" t="str">
        <f t="shared" si="118"/>
        <v>2</v>
      </c>
      <c r="F524" s="9" t="str">
        <f t="shared" ref="F524:F535" si="138">IF(E524="0","",IF(E524=E523,F523,MID($K524,12,60)))</f>
        <v>PARA EROGACIONES DE CAPITAL</v>
      </c>
      <c r="G524" s="8" t="str">
        <f t="shared" si="119"/>
        <v>1</v>
      </c>
      <c r="H524" s="9" t="str">
        <f t="shared" si="122"/>
        <v>Contribuciones de la administración central</v>
      </c>
      <c r="I524" s="9" t="str">
        <f t="shared" si="120"/>
        <v>001</v>
      </c>
      <c r="J524" s="9" t="str">
        <f t="shared" si="137"/>
        <v xml:space="preserve">Contribuciones figurativas de la administración central </v>
      </c>
      <c r="K524" s="12" t="s">
        <v>1069</v>
      </c>
      <c r="L524" s="10" t="str">
        <f t="shared" si="117"/>
        <v>41.2.1.001</v>
      </c>
      <c r="M524" s="11" t="s">
        <v>1056</v>
      </c>
      <c r="N524" s="4">
        <f t="shared" si="131"/>
        <v>10</v>
      </c>
    </row>
    <row r="525" spans="1:14" ht="15.6">
      <c r="A525" s="5" t="str">
        <f t="shared" si="136"/>
        <v>41.2.2.000</v>
      </c>
      <c r="B525" s="6" t="s">
        <v>1058</v>
      </c>
      <c r="C525" s="8" t="str">
        <f t="shared" si="135"/>
        <v>41</v>
      </c>
      <c r="D525" s="9" t="s">
        <v>1050</v>
      </c>
      <c r="E525" s="8" t="str">
        <f t="shared" si="118"/>
        <v>2</v>
      </c>
      <c r="F525" s="9" t="str">
        <f t="shared" si="138"/>
        <v>PARA EROGACIONES DE CAPITAL</v>
      </c>
      <c r="G525" s="8" t="str">
        <f t="shared" si="119"/>
        <v>2</v>
      </c>
      <c r="H525" s="9" t="str">
        <f t="shared" si="122"/>
        <v>Contribuciones de instituciones descentralizadas</v>
      </c>
      <c r="I525" s="9" t="str">
        <f t="shared" si="120"/>
        <v>000</v>
      </c>
      <c r="J525" s="9" t="str">
        <f t="shared" si="137"/>
        <v/>
      </c>
      <c r="K525" s="13" t="s">
        <v>1070</v>
      </c>
      <c r="L525" s="10" t="str">
        <f t="shared" si="117"/>
        <v>41.2.2.000</v>
      </c>
      <c r="M525" s="11" t="s">
        <v>1058</v>
      </c>
      <c r="N525" s="4">
        <f t="shared" si="131"/>
        <v>10</v>
      </c>
    </row>
    <row r="526" spans="1:14" ht="15.6">
      <c r="A526" s="5" t="str">
        <f t="shared" si="136"/>
        <v>41.2.2.001</v>
      </c>
      <c r="B526" s="6" t="s">
        <v>1060</v>
      </c>
      <c r="C526" s="8" t="str">
        <f t="shared" si="135"/>
        <v>41</v>
      </c>
      <c r="D526" s="9" t="s">
        <v>1050</v>
      </c>
      <c r="E526" s="8" t="str">
        <f t="shared" si="118"/>
        <v>2</v>
      </c>
      <c r="F526" s="9" t="str">
        <f t="shared" si="138"/>
        <v>PARA EROGACIONES DE CAPITAL</v>
      </c>
      <c r="G526" s="8" t="str">
        <f t="shared" si="119"/>
        <v>2</v>
      </c>
      <c r="H526" s="9" t="str">
        <f t="shared" si="122"/>
        <v>Contribuciones de instituciones descentralizadas</v>
      </c>
      <c r="I526" s="9" t="str">
        <f t="shared" si="120"/>
        <v>001</v>
      </c>
      <c r="J526" s="9" t="str">
        <f t="shared" si="137"/>
        <v>Contribuciones figurativas instituciones descentralizadas</v>
      </c>
      <c r="K526" s="12" t="s">
        <v>1071</v>
      </c>
      <c r="L526" s="10" t="str">
        <f t="shared" ref="L526:L535" si="139">+CONCATENATE(C526,".",E526,".",G526,".",I526)</f>
        <v>41.2.2.001</v>
      </c>
      <c r="M526" s="11" t="s">
        <v>1060</v>
      </c>
      <c r="N526" s="4">
        <f t="shared" si="131"/>
        <v>10</v>
      </c>
    </row>
    <row r="527" spans="1:14" ht="15.6">
      <c r="A527" s="5" t="str">
        <f t="shared" si="136"/>
        <v>41.2.3.000</v>
      </c>
      <c r="B527" s="6" t="s">
        <v>1062</v>
      </c>
      <c r="C527" s="8" t="str">
        <f t="shared" si="135"/>
        <v>41</v>
      </c>
      <c r="D527" s="9" t="s">
        <v>1050</v>
      </c>
      <c r="E527" s="8" t="str">
        <f t="shared" ref="E527:E535" si="140">+MID(K527,4,1)</f>
        <v>2</v>
      </c>
      <c r="F527" s="9" t="str">
        <f t="shared" si="138"/>
        <v>PARA EROGACIONES DE CAPITAL</v>
      </c>
      <c r="G527" s="8" t="str">
        <f t="shared" ref="G527:G535" si="141">+MID(K527,6,1)</f>
        <v>3</v>
      </c>
      <c r="H527" s="9" t="str">
        <f t="shared" si="122"/>
        <v>Contribuciones de instituciones de seguridad social</v>
      </c>
      <c r="I527" s="9" t="str">
        <f t="shared" ref="I527:I535" si="142">+MID($K527,8,3)</f>
        <v>000</v>
      </c>
      <c r="J527" s="9" t="str">
        <f t="shared" si="137"/>
        <v/>
      </c>
      <c r="K527" s="13" t="s">
        <v>1072</v>
      </c>
      <c r="L527" s="10" t="str">
        <f t="shared" si="139"/>
        <v>41.2.3.000</v>
      </c>
      <c r="M527" s="11" t="s">
        <v>1062</v>
      </c>
      <c r="N527" s="4">
        <f t="shared" si="131"/>
        <v>10</v>
      </c>
    </row>
    <row r="528" spans="1:14" ht="15.6">
      <c r="A528" s="5" t="str">
        <f t="shared" si="136"/>
        <v>41.2.3.001</v>
      </c>
      <c r="B528" s="6" t="s">
        <v>1064</v>
      </c>
      <c r="C528" s="8" t="str">
        <f t="shared" si="135"/>
        <v>41</v>
      </c>
      <c r="D528" s="9" t="s">
        <v>1050</v>
      </c>
      <c r="E528" s="8" t="str">
        <f t="shared" si="140"/>
        <v>2</v>
      </c>
      <c r="F528" s="9" t="str">
        <f t="shared" si="138"/>
        <v>PARA EROGACIONES DE CAPITAL</v>
      </c>
      <c r="G528" s="8" t="str">
        <f t="shared" si="141"/>
        <v>3</v>
      </c>
      <c r="H528" s="9" t="str">
        <f t="shared" si="122"/>
        <v>Contribuciones de instituciones de seguridad social</v>
      </c>
      <c r="I528" s="9" t="str">
        <f t="shared" si="142"/>
        <v>001</v>
      </c>
      <c r="J528" s="9" t="str">
        <f t="shared" si="137"/>
        <v>Contribuciones figurativas instituciones de seguridad social</v>
      </c>
      <c r="K528" s="12" t="s">
        <v>1073</v>
      </c>
      <c r="L528" s="10" t="str">
        <f t="shared" si="139"/>
        <v>41.2.3.001</v>
      </c>
      <c r="M528" s="11" t="s">
        <v>1064</v>
      </c>
      <c r="N528" s="4">
        <f t="shared" si="131"/>
        <v>10</v>
      </c>
    </row>
    <row r="529" spans="1:14" ht="15.6">
      <c r="A529" s="5" t="str">
        <f t="shared" si="136"/>
        <v>41.3.0.000</v>
      </c>
      <c r="B529" s="6" t="s">
        <v>1074</v>
      </c>
      <c r="C529" s="8" t="str">
        <f t="shared" si="135"/>
        <v>41</v>
      </c>
      <c r="D529" s="9" t="s">
        <v>1050</v>
      </c>
      <c r="E529" s="8" t="str">
        <f t="shared" si="140"/>
        <v>3</v>
      </c>
      <c r="F529" s="9" t="str">
        <f t="shared" si="138"/>
        <v>PARA APLICACIONES FINANCIERAS</v>
      </c>
      <c r="G529" s="8" t="str">
        <f t="shared" si="141"/>
        <v>0</v>
      </c>
      <c r="H529" s="9" t="str">
        <f t="shared" si="122"/>
        <v/>
      </c>
      <c r="I529" s="9" t="str">
        <f t="shared" si="142"/>
        <v>000</v>
      </c>
      <c r="J529" s="9"/>
      <c r="K529" s="12" t="s">
        <v>1075</v>
      </c>
      <c r="L529" s="10" t="str">
        <f t="shared" si="139"/>
        <v>41.3.0.000</v>
      </c>
      <c r="M529" s="11" t="s">
        <v>1074</v>
      </c>
      <c r="N529" s="4">
        <f t="shared" si="131"/>
        <v>10</v>
      </c>
    </row>
    <row r="530" spans="1:14" ht="15.6">
      <c r="A530" s="5" t="str">
        <f t="shared" si="136"/>
        <v>41.3.1.000</v>
      </c>
      <c r="B530" s="6" t="s">
        <v>1054</v>
      </c>
      <c r="C530" s="8" t="str">
        <f t="shared" si="135"/>
        <v>41</v>
      </c>
      <c r="D530" s="9" t="s">
        <v>1050</v>
      </c>
      <c r="E530" s="8" t="str">
        <f t="shared" si="140"/>
        <v>3</v>
      </c>
      <c r="F530" s="9" t="str">
        <f t="shared" si="138"/>
        <v>PARA APLICACIONES FINANCIERAS</v>
      </c>
      <c r="G530" s="8" t="str">
        <f t="shared" si="141"/>
        <v>1</v>
      </c>
      <c r="H530" s="9" t="str">
        <f t="shared" ref="H530:H535" si="143">IF(G530="0","",IF(G530=G529,H529,MID($K530,12,60)))</f>
        <v>Contribuciones de la administración central</v>
      </c>
      <c r="I530" s="9" t="str">
        <f t="shared" si="142"/>
        <v>000</v>
      </c>
      <c r="J530" s="9" t="str">
        <f t="shared" ref="J530:J535" si="144">IF(I530="000","",MID($K530,12,60))</f>
        <v/>
      </c>
      <c r="K530" s="13" t="s">
        <v>1076</v>
      </c>
      <c r="L530" s="10" t="str">
        <f t="shared" si="139"/>
        <v>41.3.1.000</v>
      </c>
      <c r="M530" s="11" t="s">
        <v>1054</v>
      </c>
      <c r="N530" s="4">
        <f t="shared" si="131"/>
        <v>10</v>
      </c>
    </row>
    <row r="531" spans="1:14" ht="15.6">
      <c r="A531" s="5" t="str">
        <f t="shared" si="136"/>
        <v>41.3.1.001</v>
      </c>
      <c r="B531" s="6" t="s">
        <v>1056</v>
      </c>
      <c r="C531" s="8" t="str">
        <f t="shared" si="135"/>
        <v>41</v>
      </c>
      <c r="D531" s="9" t="s">
        <v>1050</v>
      </c>
      <c r="E531" s="8" t="str">
        <f t="shared" si="140"/>
        <v>3</v>
      </c>
      <c r="F531" s="9" t="str">
        <f t="shared" si="138"/>
        <v>PARA APLICACIONES FINANCIERAS</v>
      </c>
      <c r="G531" s="8" t="str">
        <f t="shared" si="141"/>
        <v>1</v>
      </c>
      <c r="H531" s="9" t="str">
        <f t="shared" si="143"/>
        <v>Contribuciones de la administración central</v>
      </c>
      <c r="I531" s="9" t="str">
        <f t="shared" si="142"/>
        <v>001</v>
      </c>
      <c r="J531" s="9" t="str">
        <f t="shared" si="144"/>
        <v xml:space="preserve">Contribuciones figurativas de la administración central </v>
      </c>
      <c r="K531" s="12" t="s">
        <v>1077</v>
      </c>
      <c r="L531" s="10" t="str">
        <f t="shared" si="139"/>
        <v>41.3.1.001</v>
      </c>
      <c r="M531" s="11" t="s">
        <v>1056</v>
      </c>
      <c r="N531" s="4">
        <f t="shared" si="131"/>
        <v>10</v>
      </c>
    </row>
    <row r="532" spans="1:14" ht="15.6">
      <c r="A532" s="5" t="str">
        <f t="shared" si="136"/>
        <v>41.3.2.000</v>
      </c>
      <c r="B532" s="6" t="s">
        <v>1058</v>
      </c>
      <c r="C532" s="8" t="str">
        <f t="shared" si="135"/>
        <v>41</v>
      </c>
      <c r="D532" s="9" t="s">
        <v>1050</v>
      </c>
      <c r="E532" s="8" t="str">
        <f t="shared" si="140"/>
        <v>3</v>
      </c>
      <c r="F532" s="9" t="str">
        <f t="shared" si="138"/>
        <v>PARA APLICACIONES FINANCIERAS</v>
      </c>
      <c r="G532" s="8" t="str">
        <f t="shared" si="141"/>
        <v>2</v>
      </c>
      <c r="H532" s="9" t="str">
        <f t="shared" si="143"/>
        <v>Contribuciones de instituciones descentralizadas</v>
      </c>
      <c r="I532" s="9" t="str">
        <f t="shared" si="142"/>
        <v>000</v>
      </c>
      <c r="J532" s="9" t="str">
        <f t="shared" si="144"/>
        <v/>
      </c>
      <c r="K532" s="13" t="s">
        <v>1078</v>
      </c>
      <c r="L532" s="10" t="str">
        <f t="shared" si="139"/>
        <v>41.3.2.000</v>
      </c>
      <c r="M532" s="11" t="s">
        <v>1058</v>
      </c>
      <c r="N532" s="4">
        <f t="shared" si="131"/>
        <v>10</v>
      </c>
    </row>
    <row r="533" spans="1:14" ht="15.6">
      <c r="A533" s="5" t="str">
        <f t="shared" si="136"/>
        <v>41.3.2.001</v>
      </c>
      <c r="B533" s="6" t="s">
        <v>1060</v>
      </c>
      <c r="C533" s="8" t="str">
        <f t="shared" si="135"/>
        <v>41</v>
      </c>
      <c r="D533" s="9" t="s">
        <v>1050</v>
      </c>
      <c r="E533" s="8" t="str">
        <f t="shared" si="140"/>
        <v>3</v>
      </c>
      <c r="F533" s="9" t="str">
        <f t="shared" si="138"/>
        <v>PARA APLICACIONES FINANCIERAS</v>
      </c>
      <c r="G533" s="8" t="str">
        <f t="shared" si="141"/>
        <v>2</v>
      </c>
      <c r="H533" s="9" t="str">
        <f t="shared" si="143"/>
        <v>Contribuciones de instituciones descentralizadas</v>
      </c>
      <c r="I533" s="9" t="str">
        <f t="shared" si="142"/>
        <v>001</v>
      </c>
      <c r="J533" s="9" t="str">
        <f t="shared" si="144"/>
        <v>Contribuciones figurativas instituciones descentralizadas</v>
      </c>
      <c r="K533" s="12" t="s">
        <v>1079</v>
      </c>
      <c r="L533" s="10" t="str">
        <f t="shared" si="139"/>
        <v>41.3.2.001</v>
      </c>
      <c r="M533" s="11" t="s">
        <v>1060</v>
      </c>
      <c r="N533" s="4">
        <f t="shared" si="131"/>
        <v>10</v>
      </c>
    </row>
    <row r="534" spans="1:14" ht="15.6">
      <c r="A534" s="5" t="str">
        <f t="shared" si="136"/>
        <v>41.3.3.000</v>
      </c>
      <c r="B534" s="6" t="s">
        <v>1062</v>
      </c>
      <c r="C534" s="8" t="str">
        <f t="shared" si="135"/>
        <v>41</v>
      </c>
      <c r="D534" s="9" t="s">
        <v>1050</v>
      </c>
      <c r="E534" s="8" t="str">
        <f t="shared" si="140"/>
        <v>3</v>
      </c>
      <c r="F534" s="9" t="str">
        <f t="shared" si="138"/>
        <v>PARA APLICACIONES FINANCIERAS</v>
      </c>
      <c r="G534" s="8" t="str">
        <f t="shared" si="141"/>
        <v>3</v>
      </c>
      <c r="H534" s="9" t="str">
        <f t="shared" si="143"/>
        <v>Contribuciones de instituciones de seguridad social</v>
      </c>
      <c r="I534" s="9" t="str">
        <f t="shared" si="142"/>
        <v>000</v>
      </c>
      <c r="J534" s="9" t="str">
        <f t="shared" si="144"/>
        <v/>
      </c>
      <c r="K534" s="13" t="s">
        <v>1080</v>
      </c>
      <c r="L534" s="10" t="str">
        <f t="shared" si="139"/>
        <v>41.3.3.000</v>
      </c>
      <c r="M534" s="11" t="s">
        <v>1062</v>
      </c>
      <c r="N534" s="4">
        <f t="shared" si="131"/>
        <v>10</v>
      </c>
    </row>
    <row r="535" spans="1:14" ht="15.6">
      <c r="A535" s="37" t="str">
        <f t="shared" si="136"/>
        <v>41.3.3.001</v>
      </c>
      <c r="B535" s="38" t="s">
        <v>1064</v>
      </c>
      <c r="C535" s="39" t="str">
        <f t="shared" si="135"/>
        <v>41</v>
      </c>
      <c r="D535" s="40" t="s">
        <v>1050</v>
      </c>
      <c r="E535" s="39" t="str">
        <f t="shared" si="140"/>
        <v>3</v>
      </c>
      <c r="F535" s="40" t="str">
        <f t="shared" si="138"/>
        <v>PARA APLICACIONES FINANCIERAS</v>
      </c>
      <c r="G535" s="39" t="str">
        <f t="shared" si="141"/>
        <v>3</v>
      </c>
      <c r="H535" s="40" t="str">
        <f t="shared" si="143"/>
        <v>Contribuciones de instituciones de seguridad social</v>
      </c>
      <c r="I535" s="40" t="str">
        <f t="shared" si="142"/>
        <v>001</v>
      </c>
      <c r="J535" s="40" t="str">
        <f t="shared" si="144"/>
        <v>Contribuciones figurativas instituciones de seguridad social</v>
      </c>
      <c r="K535" s="41" t="s">
        <v>1081</v>
      </c>
      <c r="L535" s="42" t="str">
        <f t="shared" si="139"/>
        <v>41.3.3.001</v>
      </c>
      <c r="M535" s="43" t="s">
        <v>1064</v>
      </c>
      <c r="N535" s="4">
        <f t="shared" si="131"/>
        <v>10</v>
      </c>
    </row>
  </sheetData>
  <sheetProtection algorithmName="SHA-512" hashValue="seQmGNff1K2UZLLZw6tTAHKhxDMw6Rb9R8olOr+i5isQUKika++mhzsCMJvi6ZEJOu3yHpxiYczT1geuSug1Fg==" saltValue="/jGcxz0jKN1vFR8FoMsDfQ==" spinCount="100000" sheet="1" objects="1" scenarios="1"/>
  <pageMargins left="0.7" right="0.7" top="0.75" bottom="0.75" header="0.3" footer="0.3"/>
  <drawing r:id="rId1"/>
  <tableParts count="1">
    <tablePart r:id="rId2"/>
  </tableParts>
  <extLst>
    <ext xmlns:x15="http://schemas.microsoft.com/office/spreadsheetml/2010/11/main" uri="{3A4CF648-6AED-40f4-86FF-DC5316D8AED3}">
      <x14:slicerList xmlns:x14="http://schemas.microsoft.com/office/spreadsheetml/2009/9/main">
        <x14:slicer r:id="rId3"/>
      </x14:slicerList>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4"/>
  <sheetViews>
    <sheetView workbookViewId="0">
      <selection activeCell="U24" sqref="U24"/>
    </sheetView>
  </sheetViews>
  <sheetFormatPr baseColWidth="10" defaultRowHeight="14.4"/>
  <cols>
    <col min="1" max="1" width="12" customWidth="1"/>
    <col min="2" max="2" width="6.33203125" customWidth="1"/>
    <col min="3" max="3" width="11.44140625" style="36"/>
    <col min="4" max="4" width="7.44140625" customWidth="1"/>
    <col min="5" max="5" width="20.5546875" bestFit="1" customWidth="1"/>
  </cols>
  <sheetData>
    <row r="1" spans="1:5" ht="29.4" thickBot="1">
      <c r="A1" s="112" t="s">
        <v>1198</v>
      </c>
      <c r="B1" s="113" t="s">
        <v>1082</v>
      </c>
      <c r="C1" s="113" t="s">
        <v>1083</v>
      </c>
      <c r="D1" s="113" t="s">
        <v>1199</v>
      </c>
      <c r="E1" s="114" t="s">
        <v>1084</v>
      </c>
    </row>
    <row r="2" spans="1:5">
      <c r="A2" s="107" t="str">
        <f>+CONCATENATE(B2,".",D2)</f>
        <v>1.1</v>
      </c>
      <c r="B2" s="108">
        <v>1</v>
      </c>
      <c r="C2" s="109" t="s">
        <v>1085</v>
      </c>
      <c r="D2" s="110">
        <v>1</v>
      </c>
      <c r="E2" s="111" t="s">
        <v>2127</v>
      </c>
    </row>
    <row r="3" spans="1:5">
      <c r="A3" s="101" t="str">
        <f t="shared" ref="A3:A4" si="0">+CONCATENATE(B3,".",D3)</f>
        <v>1.2</v>
      </c>
      <c r="B3" s="33">
        <v>1</v>
      </c>
      <c r="C3" s="34" t="s">
        <v>1085</v>
      </c>
      <c r="D3" s="33">
        <v>2</v>
      </c>
      <c r="E3" s="102" t="s">
        <v>2128</v>
      </c>
    </row>
    <row r="4" spans="1:5" ht="15" thickBot="1">
      <c r="A4" s="103" t="str">
        <f t="shared" si="0"/>
        <v>1.3</v>
      </c>
      <c r="B4" s="104">
        <v>1</v>
      </c>
      <c r="C4" s="105" t="s">
        <v>1085</v>
      </c>
      <c r="D4" s="104">
        <v>3</v>
      </c>
      <c r="E4" s="106" t="s">
        <v>2129</v>
      </c>
    </row>
    <row r="5" spans="1:5">
      <c r="C5"/>
    </row>
    <row r="6" spans="1:5">
      <c r="C6"/>
    </row>
    <row r="7" spans="1:5">
      <c r="C7"/>
    </row>
    <row r="8" spans="1:5">
      <c r="C8"/>
    </row>
    <row r="9" spans="1:5">
      <c r="C9"/>
    </row>
    <row r="10" spans="1:5">
      <c r="C10"/>
    </row>
    <row r="11" spans="1:5">
      <c r="C11"/>
    </row>
    <row r="12" spans="1:5">
      <c r="C12"/>
    </row>
    <row r="13" spans="1:5">
      <c r="C13"/>
    </row>
    <row r="14" spans="1:5">
      <c r="C14"/>
    </row>
    <row r="15" spans="1:5">
      <c r="C15"/>
    </row>
    <row r="16" spans="1:5">
      <c r="C16"/>
    </row>
    <row r="17" spans="3:3">
      <c r="C17"/>
    </row>
    <row r="18" spans="3:3">
      <c r="C18"/>
    </row>
    <row r="19" spans="3:3">
      <c r="C19"/>
    </row>
    <row r="20" spans="3:3">
      <c r="C20"/>
    </row>
    <row r="21" spans="3:3">
      <c r="C21"/>
    </row>
    <row r="22" spans="3:3">
      <c r="C22"/>
    </row>
    <row r="23" spans="3:3">
      <c r="C23"/>
    </row>
    <row r="24" spans="3:3">
      <c r="C24"/>
    </row>
    <row r="25" spans="3:3">
      <c r="C25"/>
    </row>
    <row r="26" spans="3:3">
      <c r="C26"/>
    </row>
    <row r="27" spans="3:3">
      <c r="C27"/>
    </row>
    <row r="28" spans="3:3">
      <c r="C28"/>
    </row>
    <row r="29" spans="3:3">
      <c r="C29"/>
    </row>
    <row r="30" spans="3:3">
      <c r="C30"/>
    </row>
    <row r="31" spans="3:3">
      <c r="C31"/>
    </row>
    <row r="32" spans="3:3">
      <c r="C32"/>
    </row>
    <row r="33" spans="3:7">
      <c r="C33"/>
    </row>
    <row r="34" spans="3:7">
      <c r="C34"/>
    </row>
    <row r="35" spans="3:7">
      <c r="C35"/>
    </row>
    <row r="36" spans="3:7">
      <c r="C36"/>
    </row>
    <row r="37" spans="3:7">
      <c r="C37"/>
    </row>
    <row r="38" spans="3:7">
      <c r="C38"/>
    </row>
    <row r="39" spans="3:7">
      <c r="C39"/>
    </row>
    <row r="40" spans="3:7">
      <c r="C40"/>
    </row>
    <row r="41" spans="3:7">
      <c r="C41"/>
    </row>
    <row r="42" spans="3:7">
      <c r="C42"/>
    </row>
    <row r="43" spans="3:7">
      <c r="C43"/>
    </row>
    <row r="44" spans="3:7">
      <c r="C44"/>
      <c r="G44" s="35" t="s">
        <v>1086</v>
      </c>
    </row>
    <row r="45" spans="3:7">
      <c r="C45"/>
    </row>
    <row r="46" spans="3:7">
      <c r="C46"/>
    </row>
    <row r="47" spans="3:7">
      <c r="C47"/>
    </row>
    <row r="48" spans="3:7">
      <c r="C48"/>
    </row>
    <row r="49" spans="3:3">
      <c r="C49"/>
    </row>
    <row r="50" spans="3:3">
      <c r="C50"/>
    </row>
    <row r="51" spans="3:3">
      <c r="C51"/>
    </row>
    <row r="52" spans="3:3">
      <c r="C52"/>
    </row>
    <row r="53" spans="3:3">
      <c r="C53"/>
    </row>
    <row r="54" spans="3:3">
      <c r="C54"/>
    </row>
    <row r="55" spans="3:3">
      <c r="C55"/>
    </row>
    <row r="56" spans="3:3">
      <c r="C56"/>
    </row>
    <row r="57" spans="3:3">
      <c r="C57"/>
    </row>
    <row r="58" spans="3:3">
      <c r="C58"/>
    </row>
    <row r="59" spans="3:3">
      <c r="C59"/>
    </row>
    <row r="60" spans="3:3">
      <c r="C60"/>
    </row>
    <row r="61" spans="3:3">
      <c r="C61"/>
    </row>
    <row r="62" spans="3:3">
      <c r="C62"/>
    </row>
    <row r="63" spans="3:3">
      <c r="C63"/>
    </row>
    <row r="64" spans="3:3">
      <c r="C64"/>
    </row>
    <row r="65" spans="3:3">
      <c r="C65"/>
    </row>
    <row r="66" spans="3:3">
      <c r="C66"/>
    </row>
    <row r="67" spans="3:3">
      <c r="C67"/>
    </row>
    <row r="68" spans="3:3">
      <c r="C68"/>
    </row>
    <row r="69" spans="3:3">
      <c r="C69"/>
    </row>
    <row r="70" spans="3:3">
      <c r="C70"/>
    </row>
    <row r="71" spans="3:3">
      <c r="C71"/>
    </row>
    <row r="72" spans="3:3">
      <c r="C72"/>
    </row>
    <row r="73" spans="3:3">
      <c r="C73"/>
    </row>
    <row r="74" spans="3:3">
      <c r="C74"/>
    </row>
    <row r="75" spans="3:3">
      <c r="C75"/>
    </row>
    <row r="76" spans="3:3">
      <c r="C76"/>
    </row>
    <row r="77" spans="3:3">
      <c r="C77"/>
    </row>
    <row r="78" spans="3:3">
      <c r="C78"/>
    </row>
    <row r="79" spans="3:3">
      <c r="C79"/>
    </row>
    <row r="80" spans="3:3">
      <c r="C80"/>
    </row>
    <row r="81" spans="3:3">
      <c r="C81"/>
    </row>
    <row r="82" spans="3:3">
      <c r="C82"/>
    </row>
    <row r="83" spans="3:3">
      <c r="C83"/>
    </row>
    <row r="84" spans="3:3">
      <c r="C84"/>
    </row>
    <row r="85" spans="3:3">
      <c r="C85"/>
    </row>
    <row r="86" spans="3:3">
      <c r="C86"/>
    </row>
    <row r="87" spans="3:3">
      <c r="C87"/>
    </row>
    <row r="88" spans="3:3">
      <c r="C88"/>
    </row>
    <row r="89" spans="3:3">
      <c r="C89"/>
    </row>
    <row r="90" spans="3:3">
      <c r="C90"/>
    </row>
    <row r="91" spans="3:3">
      <c r="C91"/>
    </row>
    <row r="92" spans="3:3">
      <c r="C92"/>
    </row>
    <row r="93" spans="3:3">
      <c r="C93"/>
    </row>
    <row r="94" spans="3:3">
      <c r="C94"/>
    </row>
    <row r="95" spans="3:3">
      <c r="C95"/>
    </row>
    <row r="96" spans="3:3">
      <c r="C96"/>
    </row>
    <row r="97" spans="3:3">
      <c r="C97"/>
    </row>
    <row r="98" spans="3:3">
      <c r="C98"/>
    </row>
    <row r="99" spans="3:3">
      <c r="C99"/>
    </row>
    <row r="100" spans="3:3">
      <c r="C100"/>
    </row>
    <row r="101" spans="3:3">
      <c r="C101"/>
    </row>
    <row r="102" spans="3:3">
      <c r="C102"/>
    </row>
    <row r="103" spans="3:3">
      <c r="C103"/>
    </row>
    <row r="104" spans="3:3">
      <c r="C104"/>
    </row>
    <row r="105" spans="3:3">
      <c r="C105"/>
    </row>
    <row r="106" spans="3:3">
      <c r="C106"/>
    </row>
    <row r="107" spans="3:3">
      <c r="C107"/>
    </row>
    <row r="108" spans="3:3">
      <c r="C108"/>
    </row>
    <row r="109" spans="3:3">
      <c r="C109"/>
    </row>
    <row r="110" spans="3:3">
      <c r="C110"/>
    </row>
    <row r="111" spans="3:3">
      <c r="C111"/>
    </row>
    <row r="112" spans="3:3">
      <c r="C112"/>
    </row>
    <row r="113" spans="3:3">
      <c r="C113"/>
    </row>
    <row r="114" spans="3:3">
      <c r="C114"/>
    </row>
    <row r="115" spans="3:3">
      <c r="C115"/>
    </row>
    <row r="116" spans="3:3">
      <c r="C116"/>
    </row>
    <row r="117" spans="3:3">
      <c r="C117"/>
    </row>
    <row r="118" spans="3:3">
      <c r="C118"/>
    </row>
    <row r="119" spans="3:3">
      <c r="C119"/>
    </row>
    <row r="120" spans="3:3">
      <c r="C120"/>
    </row>
    <row r="121" spans="3:3">
      <c r="C121"/>
    </row>
    <row r="122" spans="3:3">
      <c r="C122"/>
    </row>
    <row r="123" spans="3:3">
      <c r="C123"/>
    </row>
    <row r="124" spans="3:3">
      <c r="C124"/>
    </row>
    <row r="125" spans="3:3">
      <c r="C125"/>
    </row>
    <row r="126" spans="3:3">
      <c r="C126"/>
    </row>
    <row r="127" spans="3:3">
      <c r="C127"/>
    </row>
    <row r="128" spans="3:3">
      <c r="C128"/>
    </row>
    <row r="129" spans="3:3">
      <c r="C129"/>
    </row>
    <row r="130" spans="3:3">
      <c r="C130"/>
    </row>
    <row r="131" spans="3:3">
      <c r="C131"/>
    </row>
    <row r="132" spans="3:3">
      <c r="C132"/>
    </row>
    <row r="133" spans="3:3">
      <c r="C133"/>
    </row>
    <row r="134" spans="3:3">
      <c r="C134"/>
    </row>
    <row r="135" spans="3:3">
      <c r="C135"/>
    </row>
    <row r="136" spans="3:3">
      <c r="C136"/>
    </row>
    <row r="137" spans="3:3">
      <c r="C137"/>
    </row>
    <row r="138" spans="3:3">
      <c r="C138"/>
    </row>
    <row r="139" spans="3:3">
      <c r="C139"/>
    </row>
    <row r="140" spans="3:3">
      <c r="C140"/>
    </row>
    <row r="141" spans="3:3">
      <c r="C141"/>
    </row>
    <row r="142" spans="3:3">
      <c r="C142"/>
    </row>
    <row r="143" spans="3:3">
      <c r="C143"/>
    </row>
    <row r="144" spans="3:3">
      <c r="C144"/>
    </row>
    <row r="145" spans="3:3">
      <c r="C145"/>
    </row>
    <row r="146" spans="3:3">
      <c r="C146"/>
    </row>
    <row r="147" spans="3:3">
      <c r="C147"/>
    </row>
    <row r="148" spans="3:3">
      <c r="C148"/>
    </row>
    <row r="149" spans="3:3">
      <c r="C149"/>
    </row>
    <row r="150" spans="3:3">
      <c r="C150"/>
    </row>
    <row r="151" spans="3:3">
      <c r="C151"/>
    </row>
    <row r="152" spans="3:3">
      <c r="C152"/>
    </row>
    <row r="153" spans="3:3">
      <c r="C153"/>
    </row>
    <row r="154" spans="3:3">
      <c r="C154"/>
    </row>
    <row r="155" spans="3:3">
      <c r="C155"/>
    </row>
    <row r="156" spans="3:3">
      <c r="C156"/>
    </row>
    <row r="157" spans="3:3">
      <c r="C157"/>
    </row>
    <row r="158" spans="3:3">
      <c r="C158"/>
    </row>
    <row r="159" spans="3:3">
      <c r="C159"/>
    </row>
    <row r="160" spans="3:3">
      <c r="C160"/>
    </row>
    <row r="161" spans="3:3">
      <c r="C161"/>
    </row>
    <row r="162" spans="3:3">
      <c r="C162"/>
    </row>
    <row r="163" spans="3:3">
      <c r="C163"/>
    </row>
    <row r="164" spans="3:3">
      <c r="C164"/>
    </row>
    <row r="165" spans="3:3">
      <c r="C165"/>
    </row>
    <row r="166" spans="3:3">
      <c r="C166"/>
    </row>
    <row r="167" spans="3:3">
      <c r="C167"/>
    </row>
    <row r="168" spans="3:3">
      <c r="C168"/>
    </row>
    <row r="169" spans="3:3">
      <c r="C169"/>
    </row>
    <row r="170" spans="3:3">
      <c r="C170"/>
    </row>
    <row r="171" spans="3:3">
      <c r="C171"/>
    </row>
    <row r="172" spans="3:3">
      <c r="C172"/>
    </row>
    <row r="173" spans="3:3">
      <c r="C173"/>
    </row>
    <row r="174" spans="3:3">
      <c r="C174"/>
    </row>
    <row r="175" spans="3:3">
      <c r="C175"/>
    </row>
    <row r="176" spans="3:3">
      <c r="C176"/>
    </row>
    <row r="177" spans="3:3">
      <c r="C177"/>
    </row>
    <row r="178" spans="3:3">
      <c r="C178"/>
    </row>
    <row r="179" spans="3:3">
      <c r="C179"/>
    </row>
    <row r="180" spans="3:3">
      <c r="C180"/>
    </row>
    <row r="181" spans="3:3">
      <c r="C181"/>
    </row>
    <row r="182" spans="3:3">
      <c r="C182"/>
    </row>
    <row r="183" spans="3:3">
      <c r="C183"/>
    </row>
    <row r="184" spans="3:3">
      <c r="C184"/>
    </row>
    <row r="185" spans="3:3">
      <c r="C185"/>
    </row>
    <row r="186" spans="3:3">
      <c r="C186"/>
    </row>
    <row r="187" spans="3:3">
      <c r="C187"/>
    </row>
    <row r="188" spans="3:3">
      <c r="C188"/>
    </row>
    <row r="189" spans="3:3">
      <c r="C189"/>
    </row>
    <row r="190" spans="3:3">
      <c r="C190"/>
    </row>
    <row r="191" spans="3:3">
      <c r="C191"/>
    </row>
    <row r="192" spans="3:3">
      <c r="C192"/>
    </row>
    <row r="193" spans="3:3">
      <c r="C193"/>
    </row>
    <row r="194" spans="3:3">
      <c r="C194"/>
    </row>
    <row r="195" spans="3:3">
      <c r="C195"/>
    </row>
    <row r="196" spans="3:3">
      <c r="C196"/>
    </row>
    <row r="197" spans="3:3">
      <c r="C197"/>
    </row>
    <row r="198" spans="3:3">
      <c r="C198"/>
    </row>
    <row r="199" spans="3:3">
      <c r="C199"/>
    </row>
    <row r="200" spans="3:3">
      <c r="C200"/>
    </row>
    <row r="201" spans="3:3">
      <c r="C201"/>
    </row>
    <row r="202" spans="3:3">
      <c r="C202"/>
    </row>
    <row r="203" spans="3:3">
      <c r="C203"/>
    </row>
    <row r="204" spans="3:3">
      <c r="C204"/>
    </row>
    <row r="205" spans="3:3">
      <c r="C205"/>
    </row>
    <row r="206" spans="3:3">
      <c r="C206"/>
    </row>
    <row r="207" spans="3:3">
      <c r="C207"/>
    </row>
    <row r="208" spans="3:3">
      <c r="C208"/>
    </row>
    <row r="209" spans="3:3">
      <c r="C209"/>
    </row>
    <row r="210" spans="3:3">
      <c r="C210"/>
    </row>
    <row r="211" spans="3:3">
      <c r="C211"/>
    </row>
    <row r="212" spans="3:3">
      <c r="C212"/>
    </row>
    <row r="213" spans="3:3">
      <c r="C213"/>
    </row>
    <row r="214" spans="3:3">
      <c r="C214"/>
    </row>
    <row r="215" spans="3:3">
      <c r="C215"/>
    </row>
    <row r="216" spans="3:3">
      <c r="C216"/>
    </row>
    <row r="217" spans="3:3">
      <c r="C217"/>
    </row>
    <row r="218" spans="3:3">
      <c r="C218"/>
    </row>
    <row r="219" spans="3:3">
      <c r="C219"/>
    </row>
    <row r="220" spans="3:3">
      <c r="C220"/>
    </row>
    <row r="221" spans="3:3">
      <c r="C221"/>
    </row>
    <row r="222" spans="3:3">
      <c r="C222"/>
    </row>
    <row r="223" spans="3:3">
      <c r="C223"/>
    </row>
    <row r="224" spans="3:3">
      <c r="C224"/>
    </row>
    <row r="225" spans="3:3">
      <c r="C225"/>
    </row>
    <row r="226" spans="3:3">
      <c r="C226"/>
    </row>
    <row r="227" spans="3:3">
      <c r="C227"/>
    </row>
    <row r="228" spans="3:3">
      <c r="C228"/>
    </row>
    <row r="229" spans="3:3">
      <c r="C229"/>
    </row>
    <row r="230" spans="3:3">
      <c r="C230"/>
    </row>
    <row r="231" spans="3:3">
      <c r="C231"/>
    </row>
    <row r="232" spans="3:3">
      <c r="C232"/>
    </row>
    <row r="233" spans="3:3">
      <c r="C233"/>
    </row>
    <row r="234" spans="3:3">
      <c r="C234"/>
    </row>
    <row r="235" spans="3:3">
      <c r="C235"/>
    </row>
    <row r="236" spans="3:3">
      <c r="C236"/>
    </row>
    <row r="237" spans="3:3">
      <c r="C237"/>
    </row>
    <row r="238" spans="3:3">
      <c r="C238"/>
    </row>
    <row r="239" spans="3:3">
      <c r="C239"/>
    </row>
    <row r="240" spans="3:3">
      <c r="C240"/>
    </row>
    <row r="241" spans="3:3">
      <c r="C241"/>
    </row>
    <row r="242" spans="3:3">
      <c r="C242"/>
    </row>
    <row r="243" spans="3:3">
      <c r="C243"/>
    </row>
    <row r="244" spans="3:3">
      <c r="C244"/>
    </row>
    <row r="245" spans="3:3">
      <c r="C245"/>
    </row>
    <row r="246" spans="3:3">
      <c r="C246"/>
    </row>
    <row r="247" spans="3:3">
      <c r="C247"/>
    </row>
    <row r="248" spans="3:3">
      <c r="C248"/>
    </row>
    <row r="249" spans="3:3">
      <c r="C249"/>
    </row>
    <row r="250" spans="3:3">
      <c r="C250"/>
    </row>
    <row r="251" spans="3:3">
      <c r="C251"/>
    </row>
    <row r="252" spans="3:3">
      <c r="C252"/>
    </row>
    <row r="253" spans="3:3">
      <c r="C253"/>
    </row>
    <row r="254" spans="3:3">
      <c r="C254"/>
    </row>
    <row r="255" spans="3:3">
      <c r="C255"/>
    </row>
    <row r="256" spans="3:3">
      <c r="C256"/>
    </row>
    <row r="257" spans="3:3">
      <c r="C257"/>
    </row>
    <row r="258" spans="3:3">
      <c r="C258"/>
    </row>
    <row r="259" spans="3:3">
      <c r="C259"/>
    </row>
    <row r="260" spans="3:3">
      <c r="C260"/>
    </row>
    <row r="261" spans="3:3">
      <c r="C261"/>
    </row>
    <row r="262" spans="3:3">
      <c r="C262"/>
    </row>
    <row r="263" spans="3:3">
      <c r="C263"/>
    </row>
    <row r="264" spans="3:3">
      <c r="C264"/>
    </row>
    <row r="265" spans="3:3">
      <c r="C265"/>
    </row>
    <row r="266" spans="3:3">
      <c r="C266"/>
    </row>
    <row r="267" spans="3:3">
      <c r="C267"/>
    </row>
    <row r="268" spans="3:3">
      <c r="C268"/>
    </row>
    <row r="269" spans="3:3">
      <c r="C269"/>
    </row>
    <row r="270" spans="3:3">
      <c r="C270"/>
    </row>
    <row r="271" spans="3:3">
      <c r="C271"/>
    </row>
    <row r="272" spans="3:3">
      <c r="C272"/>
    </row>
    <row r="273" spans="3:3">
      <c r="C273"/>
    </row>
    <row r="274" spans="3:3">
      <c r="C274"/>
    </row>
    <row r="275" spans="3:3">
      <c r="C275"/>
    </row>
    <row r="276" spans="3:3">
      <c r="C276"/>
    </row>
    <row r="277" spans="3:3">
      <c r="C277"/>
    </row>
    <row r="278" spans="3:3">
      <c r="C278"/>
    </row>
    <row r="279" spans="3:3">
      <c r="C279"/>
    </row>
    <row r="280" spans="3:3">
      <c r="C280"/>
    </row>
    <row r="281" spans="3:3">
      <c r="C281"/>
    </row>
    <row r="282" spans="3:3">
      <c r="C282"/>
    </row>
    <row r="283" spans="3:3">
      <c r="C283"/>
    </row>
    <row r="284" spans="3:3">
      <c r="C284"/>
    </row>
    <row r="285" spans="3:3">
      <c r="C285"/>
    </row>
    <row r="286" spans="3:3">
      <c r="C286"/>
    </row>
    <row r="287" spans="3:3">
      <c r="C287"/>
    </row>
    <row r="288" spans="3:3">
      <c r="C288"/>
    </row>
    <row r="289" spans="3:3">
      <c r="C289"/>
    </row>
    <row r="290" spans="3:3">
      <c r="C290"/>
    </row>
    <row r="291" spans="3:3">
      <c r="C291"/>
    </row>
    <row r="292" spans="3:3">
      <c r="C292"/>
    </row>
    <row r="293" spans="3:3">
      <c r="C293"/>
    </row>
    <row r="294" spans="3:3">
      <c r="C294"/>
    </row>
    <row r="295" spans="3:3">
      <c r="C295"/>
    </row>
    <row r="296" spans="3:3">
      <c r="C296"/>
    </row>
    <row r="297" spans="3:3">
      <c r="C297"/>
    </row>
    <row r="298" spans="3:3">
      <c r="C298"/>
    </row>
    <row r="299" spans="3:3">
      <c r="C299"/>
    </row>
    <row r="300" spans="3:3">
      <c r="C300"/>
    </row>
    <row r="301" spans="3:3">
      <c r="C301"/>
    </row>
    <row r="302" spans="3:3">
      <c r="C302"/>
    </row>
    <row r="303" spans="3:3">
      <c r="C303"/>
    </row>
    <row r="304" spans="3:3">
      <c r="C304"/>
    </row>
    <row r="305" spans="3:3">
      <c r="C305"/>
    </row>
    <row r="306" spans="3:3">
      <c r="C306"/>
    </row>
    <row r="307" spans="3:3">
      <c r="C307"/>
    </row>
    <row r="308" spans="3:3">
      <c r="C308"/>
    </row>
    <row r="309" spans="3:3">
      <c r="C309"/>
    </row>
    <row r="310" spans="3:3">
      <c r="C310"/>
    </row>
    <row r="311" spans="3:3">
      <c r="C311"/>
    </row>
    <row r="312" spans="3:3">
      <c r="C312"/>
    </row>
    <row r="313" spans="3:3">
      <c r="C313"/>
    </row>
    <row r="314" spans="3:3">
      <c r="C314"/>
    </row>
    <row r="315" spans="3:3">
      <c r="C315"/>
    </row>
    <row r="316" spans="3:3">
      <c r="C316"/>
    </row>
    <row r="317" spans="3:3">
      <c r="C317"/>
    </row>
    <row r="318" spans="3:3">
      <c r="C318"/>
    </row>
    <row r="319" spans="3:3">
      <c r="C319"/>
    </row>
    <row r="320" spans="3:3">
      <c r="C320"/>
    </row>
    <row r="321" spans="3:3">
      <c r="C321"/>
    </row>
    <row r="322" spans="3:3">
      <c r="C322"/>
    </row>
    <row r="323" spans="3:3">
      <c r="C323"/>
    </row>
    <row r="324" spans="3:3">
      <c r="C324"/>
    </row>
  </sheetData>
  <sheetProtection algorithmName="SHA-512" hashValue="OcEZJEXdt6oMwi2hq2O+U/v92cWhYW7x6xDJHUInJtyplcVD0S1dzfCEuy+S6qGkc669DG7Huk2OrGF2qhkgqQ==" saltValue="Llrmb62R5zCGOJgnzObQVw==" spinCount="100000" sheet="1" objects="1" scenarios="1"/>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1"/>
  <sheetViews>
    <sheetView topLeftCell="C1" workbookViewId="0">
      <selection activeCell="U24" sqref="U24"/>
    </sheetView>
  </sheetViews>
  <sheetFormatPr baseColWidth="10" defaultRowHeight="14.4"/>
  <cols>
    <col min="2" max="2" width="32.109375" customWidth="1"/>
    <col min="5" max="5" width="18" customWidth="1"/>
    <col min="26" max="26" width="53.6640625" bestFit="1" customWidth="1"/>
  </cols>
  <sheetData>
    <row r="1" spans="1:26">
      <c r="A1" t="s">
        <v>12</v>
      </c>
      <c r="B1" t="s">
        <v>9</v>
      </c>
      <c r="C1" t="s">
        <v>2143</v>
      </c>
      <c r="D1" t="s">
        <v>2144</v>
      </c>
      <c r="E1" t="s">
        <v>2145</v>
      </c>
      <c r="F1" t="s">
        <v>13</v>
      </c>
      <c r="G1" t="s">
        <v>14</v>
      </c>
      <c r="H1" t="s">
        <v>15</v>
      </c>
      <c r="I1" t="s">
        <v>0</v>
      </c>
      <c r="J1" t="s">
        <v>1</v>
      </c>
      <c r="K1" t="s">
        <v>16</v>
      </c>
      <c r="L1" t="s">
        <v>3</v>
      </c>
      <c r="M1" t="s">
        <v>4</v>
      </c>
      <c r="N1" t="s">
        <v>5</v>
      </c>
      <c r="O1" t="s">
        <v>17</v>
      </c>
      <c r="P1" t="s">
        <v>2146</v>
      </c>
      <c r="Q1" t="s">
        <v>2147</v>
      </c>
      <c r="R1" t="s">
        <v>6</v>
      </c>
      <c r="S1" t="s">
        <v>7</v>
      </c>
      <c r="T1" t="s">
        <v>18</v>
      </c>
      <c r="U1" t="s">
        <v>9</v>
      </c>
      <c r="Y1" t="s">
        <v>2645</v>
      </c>
      <c r="Z1" t="s">
        <v>2646</v>
      </c>
    </row>
    <row r="2" spans="1:26">
      <c r="A2">
        <v>12</v>
      </c>
      <c r="B2" t="s">
        <v>1206</v>
      </c>
      <c r="C2" t="s">
        <v>1097</v>
      </c>
      <c r="D2">
        <v>1</v>
      </c>
      <c r="E2" t="s">
        <v>2148</v>
      </c>
      <c r="F2">
        <v>11</v>
      </c>
      <c r="G2" t="s">
        <v>25</v>
      </c>
      <c r="H2">
        <v>0</v>
      </c>
      <c r="I2" t="s">
        <v>2149</v>
      </c>
      <c r="J2">
        <v>0</v>
      </c>
      <c r="K2" t="s">
        <v>79</v>
      </c>
      <c r="L2">
        <v>0</v>
      </c>
      <c r="M2" t="s">
        <v>79</v>
      </c>
      <c r="N2">
        <v>0</v>
      </c>
      <c r="O2" t="s">
        <v>79</v>
      </c>
      <c r="P2">
        <v>10</v>
      </c>
      <c r="Q2" t="s">
        <v>2150</v>
      </c>
      <c r="R2">
        <v>11</v>
      </c>
      <c r="S2" t="s">
        <v>2151</v>
      </c>
      <c r="T2" t="s">
        <v>23</v>
      </c>
      <c r="U2" t="s">
        <v>24</v>
      </c>
      <c r="Y2">
        <v>1</v>
      </c>
      <c r="Z2" t="s">
        <v>2662</v>
      </c>
    </row>
    <row r="3" spans="1:26">
      <c r="A3">
        <v>13</v>
      </c>
      <c r="B3" t="s">
        <v>1207</v>
      </c>
      <c r="C3" t="s">
        <v>1300</v>
      </c>
      <c r="D3">
        <v>2</v>
      </c>
      <c r="E3" t="s">
        <v>2152</v>
      </c>
      <c r="F3">
        <v>12</v>
      </c>
      <c r="G3" t="s">
        <v>2153</v>
      </c>
      <c r="H3">
        <v>1</v>
      </c>
      <c r="I3" t="s">
        <v>2154</v>
      </c>
      <c r="J3">
        <v>1</v>
      </c>
      <c r="K3" t="s">
        <v>2149</v>
      </c>
      <c r="L3">
        <v>1</v>
      </c>
      <c r="M3" t="s">
        <v>2149</v>
      </c>
      <c r="N3">
        <v>1</v>
      </c>
      <c r="O3" t="s">
        <v>2149</v>
      </c>
      <c r="P3">
        <v>20</v>
      </c>
      <c r="Q3" t="s">
        <v>2155</v>
      </c>
      <c r="R3">
        <v>12</v>
      </c>
      <c r="S3" t="s">
        <v>2156</v>
      </c>
      <c r="T3" t="s">
        <v>26</v>
      </c>
      <c r="U3" t="s">
        <v>27</v>
      </c>
      <c r="Y3">
        <v>2</v>
      </c>
      <c r="Z3" t="s">
        <v>2687</v>
      </c>
    </row>
    <row r="4" spans="1:26">
      <c r="A4">
        <v>14</v>
      </c>
      <c r="B4" t="s">
        <v>19</v>
      </c>
      <c r="C4" t="s">
        <v>2157</v>
      </c>
      <c r="D4">
        <v>3</v>
      </c>
      <c r="E4" t="s">
        <v>2158</v>
      </c>
      <c r="F4">
        <v>13</v>
      </c>
      <c r="G4" t="s">
        <v>51</v>
      </c>
      <c r="H4">
        <v>2</v>
      </c>
      <c r="I4" t="s">
        <v>2159</v>
      </c>
      <c r="J4">
        <v>2</v>
      </c>
      <c r="K4" t="s">
        <v>2160</v>
      </c>
      <c r="L4">
        <v>2</v>
      </c>
      <c r="M4" t="s">
        <v>2161</v>
      </c>
      <c r="N4">
        <v>2</v>
      </c>
      <c r="O4" t="s">
        <v>2162</v>
      </c>
      <c r="P4">
        <v>30</v>
      </c>
      <c r="Q4" t="s">
        <v>2163</v>
      </c>
      <c r="R4">
        <v>13</v>
      </c>
      <c r="S4" t="s">
        <v>2164</v>
      </c>
      <c r="T4" t="s">
        <v>2165</v>
      </c>
      <c r="U4" t="s">
        <v>2166</v>
      </c>
      <c r="Y4">
        <v>3</v>
      </c>
      <c r="Z4" t="s">
        <v>2690</v>
      </c>
    </row>
    <row r="5" spans="1:26">
      <c r="A5">
        <v>15</v>
      </c>
      <c r="B5" t="s">
        <v>566</v>
      </c>
      <c r="F5">
        <v>14</v>
      </c>
      <c r="G5" t="s">
        <v>20</v>
      </c>
      <c r="H5">
        <v>3</v>
      </c>
      <c r="I5" t="s">
        <v>2167</v>
      </c>
      <c r="J5">
        <v>3</v>
      </c>
      <c r="K5" t="s">
        <v>78</v>
      </c>
      <c r="L5">
        <v>3</v>
      </c>
      <c r="M5" t="s">
        <v>2168</v>
      </c>
      <c r="N5">
        <v>3</v>
      </c>
      <c r="O5" t="s">
        <v>2169</v>
      </c>
      <c r="P5">
        <v>40</v>
      </c>
      <c r="Q5" t="s">
        <v>2170</v>
      </c>
      <c r="R5">
        <v>15</v>
      </c>
      <c r="S5" t="s">
        <v>2171</v>
      </c>
      <c r="T5" t="s">
        <v>28</v>
      </c>
      <c r="U5" t="s">
        <v>29</v>
      </c>
      <c r="Y5">
        <v>4</v>
      </c>
      <c r="Z5" t="s">
        <v>2695</v>
      </c>
    </row>
    <row r="6" spans="1:26">
      <c r="A6">
        <v>16</v>
      </c>
      <c r="B6" t="s">
        <v>1208</v>
      </c>
      <c r="F6">
        <v>15</v>
      </c>
      <c r="G6" t="s">
        <v>2172</v>
      </c>
      <c r="H6">
        <v>4</v>
      </c>
      <c r="I6" t="s">
        <v>2173</v>
      </c>
      <c r="J6">
        <v>4</v>
      </c>
      <c r="K6" t="s">
        <v>2174</v>
      </c>
      <c r="L6">
        <v>4</v>
      </c>
      <c r="M6" t="s">
        <v>2175</v>
      </c>
      <c r="N6">
        <v>4</v>
      </c>
      <c r="O6" t="s">
        <v>2173</v>
      </c>
      <c r="P6">
        <v>50</v>
      </c>
      <c r="Q6" t="s">
        <v>2176</v>
      </c>
      <c r="R6">
        <v>16</v>
      </c>
      <c r="S6" t="s">
        <v>2177</v>
      </c>
      <c r="T6" t="s">
        <v>30</v>
      </c>
      <c r="U6" t="s">
        <v>31</v>
      </c>
      <c r="Y6">
        <v>5</v>
      </c>
      <c r="Z6" t="s">
        <v>2700</v>
      </c>
    </row>
    <row r="7" spans="1:26">
      <c r="A7">
        <v>17</v>
      </c>
      <c r="B7" t="s">
        <v>588</v>
      </c>
      <c r="H7">
        <v>5</v>
      </c>
      <c r="I7" t="s">
        <v>21</v>
      </c>
      <c r="K7" t="s">
        <v>2178</v>
      </c>
      <c r="L7">
        <v>5</v>
      </c>
      <c r="M7" t="s">
        <v>2179</v>
      </c>
      <c r="N7">
        <v>5</v>
      </c>
      <c r="O7" t="s">
        <v>2180</v>
      </c>
      <c r="P7">
        <v>90</v>
      </c>
      <c r="Q7" t="s">
        <v>2181</v>
      </c>
      <c r="R7">
        <v>17</v>
      </c>
      <c r="S7" t="s">
        <v>2182</v>
      </c>
      <c r="T7" t="s">
        <v>32</v>
      </c>
      <c r="U7" t="s">
        <v>24</v>
      </c>
      <c r="Y7">
        <v>6</v>
      </c>
      <c r="Z7" t="s">
        <v>2706</v>
      </c>
    </row>
    <row r="8" spans="1:26">
      <c r="A8">
        <v>110</v>
      </c>
      <c r="B8" t="s">
        <v>1209</v>
      </c>
      <c r="H8">
        <v>6</v>
      </c>
      <c r="I8" t="s">
        <v>2183</v>
      </c>
      <c r="K8" t="s">
        <v>2184</v>
      </c>
      <c r="L8">
        <v>6</v>
      </c>
      <c r="M8" t="s">
        <v>2185</v>
      </c>
      <c r="N8">
        <v>6</v>
      </c>
      <c r="O8" t="s">
        <v>2186</v>
      </c>
      <c r="R8">
        <v>22</v>
      </c>
      <c r="S8" t="s">
        <v>2187</v>
      </c>
      <c r="T8" t="s">
        <v>33</v>
      </c>
      <c r="U8" t="s">
        <v>27</v>
      </c>
      <c r="Y8">
        <v>7</v>
      </c>
      <c r="Z8" t="s">
        <v>2910</v>
      </c>
    </row>
    <row r="9" spans="1:26">
      <c r="A9">
        <v>130</v>
      </c>
      <c r="B9" t="s">
        <v>1210</v>
      </c>
      <c r="H9">
        <v>7</v>
      </c>
      <c r="I9" t="s">
        <v>2177</v>
      </c>
      <c r="L9">
        <v>7</v>
      </c>
      <c r="M9" t="s">
        <v>2188</v>
      </c>
      <c r="N9">
        <v>7</v>
      </c>
      <c r="O9" t="s">
        <v>2189</v>
      </c>
      <c r="R9">
        <v>23</v>
      </c>
      <c r="S9" t="s">
        <v>2190</v>
      </c>
      <c r="T9" t="s">
        <v>34</v>
      </c>
      <c r="U9" t="s">
        <v>29</v>
      </c>
      <c r="Y9">
        <v>9</v>
      </c>
      <c r="Z9" t="s">
        <v>2861</v>
      </c>
    </row>
    <row r="10" spans="1:26">
      <c r="A10">
        <v>134</v>
      </c>
      <c r="B10" t="s">
        <v>1239</v>
      </c>
      <c r="H10">
        <v>8</v>
      </c>
      <c r="I10" t="s">
        <v>2191</v>
      </c>
      <c r="L10">
        <v>8</v>
      </c>
      <c r="M10" t="s">
        <v>2192</v>
      </c>
      <c r="N10">
        <v>8</v>
      </c>
      <c r="O10" t="s">
        <v>2193</v>
      </c>
      <c r="R10">
        <v>31</v>
      </c>
      <c r="S10" t="s">
        <v>22</v>
      </c>
      <c r="T10" t="s">
        <v>2194</v>
      </c>
      <c r="U10" t="s">
        <v>31</v>
      </c>
    </row>
    <row r="11" spans="1:26">
      <c r="A11">
        <v>141</v>
      </c>
      <c r="B11" t="s">
        <v>1241</v>
      </c>
      <c r="H11">
        <v>9</v>
      </c>
      <c r="I11" t="s">
        <v>2195</v>
      </c>
      <c r="L11">
        <v>9</v>
      </c>
      <c r="M11" t="s">
        <v>2196</v>
      </c>
      <c r="N11">
        <v>9</v>
      </c>
      <c r="O11" t="s">
        <v>2197</v>
      </c>
      <c r="R11">
        <v>32</v>
      </c>
      <c r="S11" t="s">
        <v>2198</v>
      </c>
      <c r="T11" t="s">
        <v>2199</v>
      </c>
      <c r="U11" t="s">
        <v>2200</v>
      </c>
    </row>
    <row r="12" spans="1:26">
      <c r="A12">
        <v>142</v>
      </c>
      <c r="B12" t="s">
        <v>1243</v>
      </c>
      <c r="H12">
        <v>10</v>
      </c>
      <c r="I12" t="s">
        <v>2201</v>
      </c>
      <c r="L12">
        <v>10</v>
      </c>
      <c r="M12" t="s">
        <v>2202</v>
      </c>
      <c r="N12">
        <v>10</v>
      </c>
      <c r="O12" t="s">
        <v>2203</v>
      </c>
      <c r="R12">
        <v>33</v>
      </c>
      <c r="S12" t="s">
        <v>2204</v>
      </c>
      <c r="T12" t="s">
        <v>2205</v>
      </c>
      <c r="U12" t="s">
        <v>2206</v>
      </c>
    </row>
    <row r="13" spans="1:26">
      <c r="A13">
        <v>143</v>
      </c>
      <c r="B13" t="s">
        <v>1245</v>
      </c>
      <c r="H13">
        <v>11</v>
      </c>
      <c r="I13" t="s">
        <v>1523</v>
      </c>
      <c r="L13">
        <v>11</v>
      </c>
      <c r="M13" t="s">
        <v>2207</v>
      </c>
      <c r="N13">
        <v>11</v>
      </c>
      <c r="O13" t="s">
        <v>2208</v>
      </c>
      <c r="R13">
        <v>34</v>
      </c>
      <c r="S13" t="s">
        <v>2209</v>
      </c>
      <c r="T13" t="s">
        <v>2210</v>
      </c>
      <c r="U13" t="s">
        <v>2211</v>
      </c>
    </row>
    <row r="14" spans="1:26">
      <c r="A14">
        <v>144</v>
      </c>
      <c r="B14" t="s">
        <v>1247</v>
      </c>
      <c r="H14">
        <v>12</v>
      </c>
      <c r="I14" t="s">
        <v>1488</v>
      </c>
      <c r="L14">
        <v>12</v>
      </c>
      <c r="M14" t="s">
        <v>2212</v>
      </c>
      <c r="N14">
        <v>12</v>
      </c>
      <c r="O14" t="s">
        <v>2213</v>
      </c>
      <c r="R14">
        <v>35</v>
      </c>
      <c r="S14" t="s">
        <v>2214</v>
      </c>
      <c r="T14" t="s">
        <v>35</v>
      </c>
      <c r="U14" t="s">
        <v>36</v>
      </c>
    </row>
    <row r="15" spans="1:26">
      <c r="A15">
        <v>145</v>
      </c>
      <c r="B15" t="s">
        <v>1249</v>
      </c>
      <c r="H15">
        <v>13</v>
      </c>
      <c r="I15" t="s">
        <v>2215</v>
      </c>
      <c r="L15">
        <v>13</v>
      </c>
      <c r="M15" t="s">
        <v>2216</v>
      </c>
      <c r="N15">
        <v>13</v>
      </c>
      <c r="O15" t="s">
        <v>2217</v>
      </c>
      <c r="R15">
        <v>36</v>
      </c>
      <c r="S15" t="s">
        <v>2218</v>
      </c>
      <c r="T15" t="s">
        <v>2219</v>
      </c>
      <c r="U15" t="s">
        <v>2220</v>
      </c>
    </row>
    <row r="16" spans="1:26">
      <c r="A16">
        <v>146</v>
      </c>
      <c r="B16" t="s">
        <v>1251</v>
      </c>
      <c r="H16">
        <v>16</v>
      </c>
      <c r="I16" t="s">
        <v>2221</v>
      </c>
      <c r="L16">
        <v>14</v>
      </c>
      <c r="M16" t="s">
        <v>2222</v>
      </c>
      <c r="N16">
        <v>14</v>
      </c>
      <c r="O16" t="s">
        <v>2223</v>
      </c>
      <c r="R16">
        <v>37</v>
      </c>
      <c r="S16" t="s">
        <v>2224</v>
      </c>
      <c r="T16" t="s">
        <v>2225</v>
      </c>
      <c r="U16" t="s">
        <v>2226</v>
      </c>
    </row>
    <row r="17" spans="1:21">
      <c r="A17">
        <v>147</v>
      </c>
      <c r="B17" t="s">
        <v>1253</v>
      </c>
      <c r="H17">
        <v>17</v>
      </c>
      <c r="I17" t="s">
        <v>2227</v>
      </c>
      <c r="L17">
        <v>15</v>
      </c>
      <c r="M17" t="s">
        <v>2228</v>
      </c>
      <c r="O17" t="s">
        <v>2229</v>
      </c>
      <c r="R17">
        <v>38</v>
      </c>
      <c r="S17" t="s">
        <v>2230</v>
      </c>
      <c r="T17" t="s">
        <v>37</v>
      </c>
      <c r="U17" t="s">
        <v>38</v>
      </c>
    </row>
    <row r="18" spans="1:21">
      <c r="A18">
        <v>148</v>
      </c>
      <c r="B18" t="s">
        <v>1255</v>
      </c>
      <c r="H18">
        <v>18</v>
      </c>
      <c r="I18" t="s">
        <v>2231</v>
      </c>
      <c r="L18">
        <v>16</v>
      </c>
      <c r="M18" t="s">
        <v>2232</v>
      </c>
      <c r="O18" t="s">
        <v>2233</v>
      </c>
      <c r="R18">
        <v>39</v>
      </c>
      <c r="S18" t="s">
        <v>2234</v>
      </c>
      <c r="T18" t="s">
        <v>2235</v>
      </c>
      <c r="U18" t="s">
        <v>2236</v>
      </c>
    </row>
    <row r="19" spans="1:21">
      <c r="A19">
        <v>149</v>
      </c>
      <c r="B19" t="s">
        <v>1257</v>
      </c>
      <c r="H19">
        <v>19</v>
      </c>
      <c r="I19" t="s">
        <v>2237</v>
      </c>
      <c r="L19">
        <v>18</v>
      </c>
      <c r="M19" t="s">
        <v>43</v>
      </c>
      <c r="O19" t="s">
        <v>2238</v>
      </c>
      <c r="R19">
        <v>41</v>
      </c>
      <c r="S19" t="s">
        <v>2239</v>
      </c>
      <c r="T19" t="s">
        <v>2240</v>
      </c>
      <c r="U19" t="s">
        <v>2241</v>
      </c>
    </row>
    <row r="20" spans="1:21">
      <c r="A20">
        <v>150</v>
      </c>
      <c r="B20" t="s">
        <v>1259</v>
      </c>
      <c r="H20">
        <v>20</v>
      </c>
      <c r="I20" t="s">
        <v>2242</v>
      </c>
      <c r="L20">
        <v>19</v>
      </c>
      <c r="M20" t="s">
        <v>2243</v>
      </c>
      <c r="O20" t="s">
        <v>2244</v>
      </c>
      <c r="R20">
        <v>42</v>
      </c>
      <c r="S20" t="s">
        <v>2242</v>
      </c>
      <c r="T20" t="s">
        <v>39</v>
      </c>
      <c r="U20" t="s">
        <v>40</v>
      </c>
    </row>
    <row r="21" spans="1:21">
      <c r="A21">
        <v>151</v>
      </c>
      <c r="B21" t="s">
        <v>1261</v>
      </c>
      <c r="H21">
        <v>21</v>
      </c>
      <c r="I21" t="s">
        <v>2245</v>
      </c>
      <c r="L21">
        <v>20</v>
      </c>
      <c r="M21" t="s">
        <v>2246</v>
      </c>
      <c r="O21" t="s">
        <v>2247</v>
      </c>
      <c r="R21">
        <v>43</v>
      </c>
      <c r="S21" t="s">
        <v>2248</v>
      </c>
      <c r="T21" t="s">
        <v>41</v>
      </c>
      <c r="U21" t="s">
        <v>42</v>
      </c>
    </row>
    <row r="22" spans="1:21">
      <c r="A22">
        <v>152</v>
      </c>
      <c r="B22" t="s">
        <v>1263</v>
      </c>
      <c r="H22">
        <v>22</v>
      </c>
      <c r="I22" t="s">
        <v>2249</v>
      </c>
      <c r="L22">
        <v>21</v>
      </c>
      <c r="M22" t="s">
        <v>2250</v>
      </c>
      <c r="O22" t="s">
        <v>2251</v>
      </c>
      <c r="R22">
        <v>45</v>
      </c>
      <c r="S22" t="s">
        <v>2252</v>
      </c>
      <c r="T22" t="s">
        <v>2253</v>
      </c>
      <c r="U22" t="s">
        <v>2168</v>
      </c>
    </row>
    <row r="23" spans="1:21">
      <c r="A23">
        <v>153</v>
      </c>
      <c r="B23" t="s">
        <v>1265</v>
      </c>
      <c r="H23">
        <v>23</v>
      </c>
      <c r="I23" t="s">
        <v>1509</v>
      </c>
      <c r="L23">
        <v>30</v>
      </c>
      <c r="M23" t="s">
        <v>2254</v>
      </c>
      <c r="O23" t="s">
        <v>2175</v>
      </c>
      <c r="R23">
        <v>46</v>
      </c>
      <c r="S23" t="s">
        <v>2255</v>
      </c>
      <c r="T23" t="s">
        <v>2256</v>
      </c>
      <c r="U23" t="s">
        <v>2257</v>
      </c>
    </row>
    <row r="24" spans="1:21">
      <c r="A24">
        <v>154</v>
      </c>
      <c r="B24" t="s">
        <v>1267</v>
      </c>
      <c r="H24">
        <v>24</v>
      </c>
      <c r="I24" t="s">
        <v>78</v>
      </c>
      <c r="M24" t="s">
        <v>2258</v>
      </c>
      <c r="O24" t="s">
        <v>2259</v>
      </c>
      <c r="R24">
        <v>47</v>
      </c>
      <c r="S24" t="s">
        <v>2260</v>
      </c>
      <c r="T24" t="s">
        <v>44</v>
      </c>
      <c r="U24" t="s">
        <v>43</v>
      </c>
    </row>
    <row r="25" spans="1:21">
      <c r="A25">
        <v>210</v>
      </c>
      <c r="B25" t="s">
        <v>1211</v>
      </c>
      <c r="H25">
        <v>25</v>
      </c>
      <c r="I25" t="s">
        <v>2261</v>
      </c>
      <c r="M25" t="s">
        <v>2262</v>
      </c>
      <c r="O25" t="s">
        <v>2263</v>
      </c>
      <c r="R25">
        <v>49</v>
      </c>
      <c r="S25" t="s">
        <v>2264</v>
      </c>
      <c r="T25" t="s">
        <v>2265</v>
      </c>
      <c r="U25" t="s">
        <v>2196</v>
      </c>
    </row>
    <row r="26" spans="1:21">
      <c r="A26">
        <v>220</v>
      </c>
      <c r="B26" t="s">
        <v>1212</v>
      </c>
      <c r="H26">
        <v>26</v>
      </c>
      <c r="I26" t="s">
        <v>67</v>
      </c>
      <c r="M26" t="s">
        <v>2266</v>
      </c>
      <c r="O26" t="s">
        <v>2267</v>
      </c>
      <c r="R26">
        <v>51</v>
      </c>
      <c r="S26" t="s">
        <v>2268</v>
      </c>
      <c r="T26" t="s">
        <v>2269</v>
      </c>
      <c r="U26" t="s">
        <v>2270</v>
      </c>
    </row>
    <row r="27" spans="1:21">
      <c r="A27">
        <v>310</v>
      </c>
      <c r="B27" t="s">
        <v>1213</v>
      </c>
      <c r="H27">
        <v>27</v>
      </c>
      <c r="I27" t="s">
        <v>2271</v>
      </c>
      <c r="M27" t="s">
        <v>2272</v>
      </c>
      <c r="O27" t="s">
        <v>2273</v>
      </c>
      <c r="R27">
        <v>99</v>
      </c>
      <c r="S27" t="s">
        <v>2274</v>
      </c>
      <c r="T27" t="s">
        <v>2275</v>
      </c>
      <c r="U27" t="s">
        <v>2276</v>
      </c>
    </row>
    <row r="28" spans="1:21">
      <c r="A28">
        <v>410</v>
      </c>
      <c r="B28" t="s">
        <v>1272</v>
      </c>
      <c r="H28">
        <v>28</v>
      </c>
      <c r="I28" t="s">
        <v>2277</v>
      </c>
      <c r="M28" t="s">
        <v>2278</v>
      </c>
      <c r="O28" t="s">
        <v>2279</v>
      </c>
      <c r="T28" t="s">
        <v>2280</v>
      </c>
      <c r="U28" t="s">
        <v>2281</v>
      </c>
    </row>
    <row r="29" spans="1:21">
      <c r="A29">
        <v>420</v>
      </c>
      <c r="B29" t="s">
        <v>1274</v>
      </c>
      <c r="H29">
        <v>29</v>
      </c>
      <c r="I29" t="s">
        <v>72</v>
      </c>
      <c r="M29" t="s">
        <v>2282</v>
      </c>
      <c r="O29" t="s">
        <v>2283</v>
      </c>
      <c r="T29" t="s">
        <v>2284</v>
      </c>
      <c r="U29" t="s">
        <v>2285</v>
      </c>
    </row>
    <row r="30" spans="1:21">
      <c r="A30">
        <v>431</v>
      </c>
      <c r="B30" t="s">
        <v>1276</v>
      </c>
      <c r="H30">
        <v>30</v>
      </c>
      <c r="I30" t="s">
        <v>74</v>
      </c>
      <c r="M30" t="s">
        <v>2286</v>
      </c>
      <c r="O30" t="s">
        <v>2287</v>
      </c>
      <c r="T30" t="s">
        <v>45</v>
      </c>
      <c r="U30" t="s">
        <v>46</v>
      </c>
    </row>
    <row r="31" spans="1:21">
      <c r="A31">
        <v>510</v>
      </c>
      <c r="B31" t="s">
        <v>1215</v>
      </c>
      <c r="H31">
        <v>31</v>
      </c>
      <c r="I31" t="s">
        <v>2288</v>
      </c>
      <c r="M31" t="s">
        <v>2289</v>
      </c>
      <c r="O31" t="s">
        <v>2290</v>
      </c>
      <c r="T31" t="s">
        <v>2291</v>
      </c>
      <c r="U31" t="s">
        <v>2292</v>
      </c>
    </row>
    <row r="32" spans="1:21">
      <c r="A32">
        <v>520</v>
      </c>
      <c r="B32" t="s">
        <v>1216</v>
      </c>
      <c r="H32">
        <v>32</v>
      </c>
      <c r="I32" t="s">
        <v>2293</v>
      </c>
      <c r="M32" t="s">
        <v>2294</v>
      </c>
      <c r="O32" t="s">
        <v>2295</v>
      </c>
      <c r="T32" t="s">
        <v>2296</v>
      </c>
      <c r="U32" t="s">
        <v>2297</v>
      </c>
    </row>
    <row r="33" spans="1:21">
      <c r="A33">
        <v>529</v>
      </c>
      <c r="B33" t="s">
        <v>1280</v>
      </c>
      <c r="H33">
        <v>33</v>
      </c>
      <c r="I33" t="s">
        <v>2298</v>
      </c>
      <c r="M33" t="s">
        <v>2299</v>
      </c>
      <c r="O33" t="s">
        <v>2300</v>
      </c>
      <c r="T33" t="s">
        <v>2301</v>
      </c>
      <c r="U33" t="s">
        <v>2302</v>
      </c>
    </row>
    <row r="34" spans="1:21">
      <c r="A34">
        <v>530</v>
      </c>
      <c r="B34" t="s">
        <v>1281</v>
      </c>
      <c r="H34">
        <v>34</v>
      </c>
      <c r="I34" t="s">
        <v>2303</v>
      </c>
      <c r="O34" t="s">
        <v>2304</v>
      </c>
      <c r="T34" t="s">
        <v>2305</v>
      </c>
      <c r="U34" t="s">
        <v>2306</v>
      </c>
    </row>
    <row r="35" spans="1:21">
      <c r="A35">
        <v>532</v>
      </c>
      <c r="B35" t="s">
        <v>1283</v>
      </c>
      <c r="H35">
        <v>35</v>
      </c>
      <c r="I35" t="s">
        <v>69</v>
      </c>
      <c r="O35" t="s">
        <v>2307</v>
      </c>
      <c r="T35" t="s">
        <v>47</v>
      </c>
      <c r="U35" t="s">
        <v>48</v>
      </c>
    </row>
    <row r="36" spans="1:21">
      <c r="A36">
        <v>533</v>
      </c>
      <c r="B36" t="s">
        <v>1285</v>
      </c>
      <c r="H36">
        <v>36</v>
      </c>
      <c r="I36" t="s">
        <v>2308</v>
      </c>
      <c r="O36" t="s">
        <v>2309</v>
      </c>
      <c r="T36" t="s">
        <v>64</v>
      </c>
      <c r="U36" t="s">
        <v>65</v>
      </c>
    </row>
    <row r="37" spans="1:21">
      <c r="A37">
        <v>550</v>
      </c>
      <c r="B37" t="s">
        <v>1217</v>
      </c>
      <c r="H37">
        <v>37</v>
      </c>
      <c r="I37" t="s">
        <v>2310</v>
      </c>
      <c r="O37" t="s">
        <v>2311</v>
      </c>
      <c r="T37" t="s">
        <v>2312</v>
      </c>
      <c r="U37" t="s">
        <v>2313</v>
      </c>
    </row>
    <row r="38" spans="1:21">
      <c r="A38">
        <v>551</v>
      </c>
      <c r="B38" t="s">
        <v>1218</v>
      </c>
      <c r="H38">
        <v>38</v>
      </c>
      <c r="I38" t="s">
        <v>2314</v>
      </c>
      <c r="O38" t="s">
        <v>2315</v>
      </c>
      <c r="T38" t="s">
        <v>49</v>
      </c>
      <c r="U38" t="s">
        <v>50</v>
      </c>
    </row>
    <row r="39" spans="1:21">
      <c r="A39">
        <v>560</v>
      </c>
      <c r="B39" t="s">
        <v>1289</v>
      </c>
      <c r="H39">
        <v>39</v>
      </c>
      <c r="I39" t="s">
        <v>2316</v>
      </c>
      <c r="O39" t="s">
        <v>2317</v>
      </c>
      <c r="T39" t="s">
        <v>2318</v>
      </c>
      <c r="U39" t="s">
        <v>2319</v>
      </c>
    </row>
    <row r="40" spans="1:21">
      <c r="A40">
        <v>610</v>
      </c>
      <c r="B40" t="s">
        <v>1219</v>
      </c>
      <c r="H40">
        <v>40</v>
      </c>
      <c r="I40" t="s">
        <v>2320</v>
      </c>
      <c r="O40" t="s">
        <v>2321</v>
      </c>
      <c r="T40" t="s">
        <v>2322</v>
      </c>
      <c r="U40" t="s">
        <v>2323</v>
      </c>
    </row>
    <row r="41" spans="1:21">
      <c r="A41">
        <v>810</v>
      </c>
      <c r="B41" t="s">
        <v>1220</v>
      </c>
      <c r="H41">
        <v>41</v>
      </c>
      <c r="I41" t="s">
        <v>2324</v>
      </c>
      <c r="O41" t="s">
        <v>2325</v>
      </c>
      <c r="T41" t="s">
        <v>2326</v>
      </c>
      <c r="U41" t="s">
        <v>2327</v>
      </c>
    </row>
    <row r="42" spans="1:21">
      <c r="A42">
        <v>820</v>
      </c>
      <c r="B42" t="s">
        <v>1293</v>
      </c>
      <c r="H42">
        <v>42</v>
      </c>
      <c r="I42" t="s">
        <v>2328</v>
      </c>
      <c r="O42" t="s">
        <v>2329</v>
      </c>
      <c r="T42" t="s">
        <v>2330</v>
      </c>
      <c r="U42" t="s">
        <v>2331</v>
      </c>
    </row>
    <row r="43" spans="1:21">
      <c r="A43">
        <v>910</v>
      </c>
      <c r="B43" t="s">
        <v>1221</v>
      </c>
      <c r="H43">
        <v>43</v>
      </c>
      <c r="I43" t="s">
        <v>2332</v>
      </c>
      <c r="O43" t="s">
        <v>2333</v>
      </c>
      <c r="T43" t="s">
        <v>2334</v>
      </c>
      <c r="U43" t="s">
        <v>2335</v>
      </c>
    </row>
    <row r="44" spans="1:21">
      <c r="A44">
        <v>1010</v>
      </c>
      <c r="B44" t="s">
        <v>1222</v>
      </c>
      <c r="H44">
        <v>44</v>
      </c>
      <c r="I44" t="s">
        <v>2336</v>
      </c>
      <c r="O44" t="s">
        <v>2337</v>
      </c>
      <c r="T44" t="s">
        <v>2338</v>
      </c>
      <c r="U44" t="s">
        <v>1492</v>
      </c>
    </row>
    <row r="45" spans="1:21">
      <c r="A45">
        <v>1050</v>
      </c>
      <c r="B45" t="s">
        <v>1297</v>
      </c>
      <c r="H45">
        <v>45</v>
      </c>
      <c r="I45" t="s">
        <v>2339</v>
      </c>
      <c r="O45" t="s">
        <v>2340</v>
      </c>
      <c r="T45" t="s">
        <v>2341</v>
      </c>
      <c r="U45" t="s">
        <v>2342</v>
      </c>
    </row>
    <row r="46" spans="1:21">
      <c r="A46">
        <v>2050</v>
      </c>
      <c r="B46" t="s">
        <v>1299</v>
      </c>
      <c r="H46">
        <v>46</v>
      </c>
      <c r="I46" t="s">
        <v>2343</v>
      </c>
      <c r="O46" t="s">
        <v>2344</v>
      </c>
      <c r="T46" t="s">
        <v>76</v>
      </c>
      <c r="U46" t="s">
        <v>77</v>
      </c>
    </row>
    <row r="47" spans="1:21">
      <c r="H47">
        <v>47</v>
      </c>
      <c r="I47" t="s">
        <v>2345</v>
      </c>
      <c r="O47" t="s">
        <v>2346</v>
      </c>
      <c r="T47" t="s">
        <v>2347</v>
      </c>
      <c r="U47" t="s">
        <v>2348</v>
      </c>
    </row>
    <row r="48" spans="1:21">
      <c r="H48">
        <v>48</v>
      </c>
      <c r="I48" t="s">
        <v>56</v>
      </c>
      <c r="O48" t="s">
        <v>2349</v>
      </c>
      <c r="T48" t="s">
        <v>2350</v>
      </c>
      <c r="U48" t="s">
        <v>2351</v>
      </c>
    </row>
    <row r="49" spans="8:21">
      <c r="H49">
        <v>49</v>
      </c>
      <c r="I49" t="s">
        <v>2352</v>
      </c>
      <c r="O49" t="s">
        <v>2353</v>
      </c>
      <c r="T49" t="s">
        <v>2354</v>
      </c>
      <c r="U49" t="s">
        <v>2355</v>
      </c>
    </row>
    <row r="50" spans="8:21">
      <c r="H50">
        <v>50</v>
      </c>
      <c r="I50" t="s">
        <v>55</v>
      </c>
      <c r="O50" t="s">
        <v>2356</v>
      </c>
      <c r="T50" t="s">
        <v>2357</v>
      </c>
      <c r="U50" t="s">
        <v>2358</v>
      </c>
    </row>
    <row r="51" spans="8:21">
      <c r="H51">
        <v>60</v>
      </c>
      <c r="I51" t="s">
        <v>2359</v>
      </c>
      <c r="O51" t="s">
        <v>2360</v>
      </c>
      <c r="T51" t="s">
        <v>2361</v>
      </c>
      <c r="U51" t="s">
        <v>2362</v>
      </c>
    </row>
    <row r="52" spans="8:21">
      <c r="H52">
        <v>61</v>
      </c>
      <c r="I52" t="s">
        <v>2363</v>
      </c>
      <c r="O52" t="s">
        <v>2364</v>
      </c>
      <c r="T52" t="s">
        <v>2365</v>
      </c>
      <c r="U52" t="s">
        <v>2366</v>
      </c>
    </row>
    <row r="53" spans="8:21">
      <c r="I53" t="s">
        <v>2367</v>
      </c>
      <c r="O53" t="s">
        <v>2368</v>
      </c>
      <c r="T53" t="s">
        <v>2369</v>
      </c>
      <c r="U53" t="s">
        <v>2370</v>
      </c>
    </row>
    <row r="54" spans="8:21">
      <c r="I54" t="s">
        <v>329</v>
      </c>
      <c r="O54" t="s">
        <v>2371</v>
      </c>
      <c r="T54" t="s">
        <v>2372</v>
      </c>
      <c r="U54" t="s">
        <v>2373</v>
      </c>
    </row>
    <row r="55" spans="8:21">
      <c r="I55" t="s">
        <v>2374</v>
      </c>
      <c r="O55" t="s">
        <v>2375</v>
      </c>
      <c r="T55" t="s">
        <v>2376</v>
      </c>
      <c r="U55" t="s">
        <v>2377</v>
      </c>
    </row>
    <row r="56" spans="8:21">
      <c r="I56" t="s">
        <v>71</v>
      </c>
      <c r="O56" t="s">
        <v>2378</v>
      </c>
      <c r="T56" t="s">
        <v>2379</v>
      </c>
      <c r="U56" t="s">
        <v>2380</v>
      </c>
    </row>
    <row r="57" spans="8:21">
      <c r="I57" t="s">
        <v>2381</v>
      </c>
      <c r="O57" t="s">
        <v>2382</v>
      </c>
      <c r="T57" t="s">
        <v>2383</v>
      </c>
      <c r="U57" t="s">
        <v>2384</v>
      </c>
    </row>
    <row r="58" spans="8:21">
      <c r="I58" t="s">
        <v>2385</v>
      </c>
      <c r="O58" t="s">
        <v>2386</v>
      </c>
      <c r="T58" t="s">
        <v>2387</v>
      </c>
      <c r="U58" t="s">
        <v>2388</v>
      </c>
    </row>
    <row r="59" spans="8:21">
      <c r="I59" t="s">
        <v>2389</v>
      </c>
      <c r="O59" t="s">
        <v>2390</v>
      </c>
      <c r="T59" t="s">
        <v>2391</v>
      </c>
      <c r="U59" t="s">
        <v>2392</v>
      </c>
    </row>
    <row r="60" spans="8:21">
      <c r="I60" t="s">
        <v>2393</v>
      </c>
      <c r="O60" t="s">
        <v>2394</v>
      </c>
      <c r="T60" t="s">
        <v>2395</v>
      </c>
      <c r="U60" t="s">
        <v>2396</v>
      </c>
    </row>
    <row r="61" spans="8:21">
      <c r="I61" t="s">
        <v>2397</v>
      </c>
      <c r="O61" t="s">
        <v>2398</v>
      </c>
      <c r="T61" t="s">
        <v>2399</v>
      </c>
      <c r="U61" t="s">
        <v>54</v>
      </c>
    </row>
    <row r="62" spans="8:21">
      <c r="I62" t="s">
        <v>2255</v>
      </c>
      <c r="O62" t="s">
        <v>2400</v>
      </c>
      <c r="T62" t="s">
        <v>2401</v>
      </c>
      <c r="U62" t="s">
        <v>2381</v>
      </c>
    </row>
    <row r="63" spans="8:21">
      <c r="I63" t="s">
        <v>2402</v>
      </c>
      <c r="O63" t="s">
        <v>2403</v>
      </c>
      <c r="T63" t="s">
        <v>2404</v>
      </c>
      <c r="U63" t="s">
        <v>2405</v>
      </c>
    </row>
    <row r="64" spans="8:21">
      <c r="I64" t="s">
        <v>2207</v>
      </c>
      <c r="O64" t="s">
        <v>2406</v>
      </c>
      <c r="T64" t="s">
        <v>2407</v>
      </c>
      <c r="U64" t="s">
        <v>2408</v>
      </c>
    </row>
    <row r="65" spans="9:21">
      <c r="I65" t="s">
        <v>2409</v>
      </c>
      <c r="O65" t="s">
        <v>2410</v>
      </c>
      <c r="T65" t="s">
        <v>2411</v>
      </c>
      <c r="U65" t="s">
        <v>2412</v>
      </c>
    </row>
    <row r="66" spans="9:21">
      <c r="I66" t="s">
        <v>2413</v>
      </c>
      <c r="O66" t="s">
        <v>2414</v>
      </c>
      <c r="T66" t="s">
        <v>2415</v>
      </c>
      <c r="U66" t="s">
        <v>2416</v>
      </c>
    </row>
    <row r="67" spans="9:21">
      <c r="I67" t="s">
        <v>2417</v>
      </c>
      <c r="O67" t="s">
        <v>2418</v>
      </c>
      <c r="T67" t="s">
        <v>2419</v>
      </c>
      <c r="U67" t="s">
        <v>2420</v>
      </c>
    </row>
    <row r="68" spans="9:21">
      <c r="I68" t="s">
        <v>2421</v>
      </c>
      <c r="O68" t="s">
        <v>2422</v>
      </c>
      <c r="T68" t="s">
        <v>2423</v>
      </c>
      <c r="U68" t="s">
        <v>2424</v>
      </c>
    </row>
    <row r="69" spans="9:21">
      <c r="I69" t="s">
        <v>2425</v>
      </c>
      <c r="O69" t="s">
        <v>2426</v>
      </c>
      <c r="T69" t="s">
        <v>2427</v>
      </c>
      <c r="U69" t="s">
        <v>2428</v>
      </c>
    </row>
    <row r="70" spans="9:21">
      <c r="I70" t="s">
        <v>2429</v>
      </c>
      <c r="O70" t="s">
        <v>2430</v>
      </c>
      <c r="T70" t="s">
        <v>2431</v>
      </c>
      <c r="U70" t="s">
        <v>2432</v>
      </c>
    </row>
    <row r="71" spans="9:21">
      <c r="I71" t="s">
        <v>2433</v>
      </c>
      <c r="O71" t="s">
        <v>2434</v>
      </c>
      <c r="T71" t="s">
        <v>2435</v>
      </c>
      <c r="U71" t="s">
        <v>2436</v>
      </c>
    </row>
    <row r="72" spans="9:21">
      <c r="I72" t="s">
        <v>2437</v>
      </c>
      <c r="O72" t="s">
        <v>2438</v>
      </c>
      <c r="T72" t="s">
        <v>2439</v>
      </c>
      <c r="U72" t="s">
        <v>2440</v>
      </c>
    </row>
    <row r="73" spans="9:21">
      <c r="I73" t="s">
        <v>2441</v>
      </c>
      <c r="O73" t="s">
        <v>2442</v>
      </c>
      <c r="T73" t="s">
        <v>2443</v>
      </c>
      <c r="U73" t="s">
        <v>2444</v>
      </c>
    </row>
    <row r="74" spans="9:21">
      <c r="I74" t="s">
        <v>2445</v>
      </c>
      <c r="O74" t="s">
        <v>2446</v>
      </c>
      <c r="T74" t="s">
        <v>2447</v>
      </c>
      <c r="U74" t="s">
        <v>2448</v>
      </c>
    </row>
    <row r="75" spans="9:21">
      <c r="I75" t="s">
        <v>2449</v>
      </c>
      <c r="O75" t="s">
        <v>2450</v>
      </c>
      <c r="T75" t="s">
        <v>2451</v>
      </c>
      <c r="U75" t="s">
        <v>2452</v>
      </c>
    </row>
    <row r="76" spans="9:21">
      <c r="I76" t="s">
        <v>2453</v>
      </c>
      <c r="O76" t="s">
        <v>2454</v>
      </c>
      <c r="T76" t="s">
        <v>53</v>
      </c>
      <c r="U76" t="s">
        <v>54</v>
      </c>
    </row>
    <row r="77" spans="9:21">
      <c r="I77" t="s">
        <v>2455</v>
      </c>
      <c r="O77" t="s">
        <v>1091</v>
      </c>
      <c r="T77" t="s">
        <v>2456</v>
      </c>
      <c r="U77" t="s">
        <v>2413</v>
      </c>
    </row>
    <row r="78" spans="9:21">
      <c r="I78" t="s">
        <v>2457</v>
      </c>
      <c r="O78" t="s">
        <v>2458</v>
      </c>
      <c r="T78" t="s">
        <v>2459</v>
      </c>
      <c r="U78" t="s">
        <v>2460</v>
      </c>
    </row>
    <row r="79" spans="9:21">
      <c r="I79" t="s">
        <v>2461</v>
      </c>
      <c r="O79" t="s">
        <v>2462</v>
      </c>
      <c r="T79" t="s">
        <v>2463</v>
      </c>
      <c r="U79" t="s">
        <v>2464</v>
      </c>
    </row>
    <row r="80" spans="9:21">
      <c r="I80" t="s">
        <v>2465</v>
      </c>
      <c r="O80" t="s">
        <v>2466</v>
      </c>
      <c r="T80" t="s">
        <v>2467</v>
      </c>
      <c r="U80" t="s">
        <v>2468</v>
      </c>
    </row>
    <row r="81" spans="9:21">
      <c r="I81" t="s">
        <v>2469</v>
      </c>
      <c r="O81" t="s">
        <v>2470</v>
      </c>
      <c r="T81" t="s">
        <v>2471</v>
      </c>
      <c r="U81" t="s">
        <v>2472</v>
      </c>
    </row>
    <row r="82" spans="9:21">
      <c r="I82" t="s">
        <v>2473</v>
      </c>
      <c r="O82" t="s">
        <v>2474</v>
      </c>
      <c r="T82" t="s">
        <v>2475</v>
      </c>
      <c r="U82" t="s">
        <v>2476</v>
      </c>
    </row>
    <row r="83" spans="9:21">
      <c r="I83" t="s">
        <v>2477</v>
      </c>
      <c r="O83" t="s">
        <v>2478</v>
      </c>
      <c r="T83" t="s">
        <v>2479</v>
      </c>
      <c r="U83" t="s">
        <v>2480</v>
      </c>
    </row>
    <row r="84" spans="9:21">
      <c r="I84" t="s">
        <v>2481</v>
      </c>
      <c r="O84" t="s">
        <v>2482</v>
      </c>
      <c r="T84" t="s">
        <v>2483</v>
      </c>
      <c r="U84" t="s">
        <v>2484</v>
      </c>
    </row>
    <row r="85" spans="9:21">
      <c r="I85" t="s">
        <v>2485</v>
      </c>
      <c r="O85" t="s">
        <v>2486</v>
      </c>
      <c r="T85" t="s">
        <v>2487</v>
      </c>
      <c r="U85" t="s">
        <v>2488</v>
      </c>
    </row>
    <row r="86" spans="9:21">
      <c r="I86" t="s">
        <v>2489</v>
      </c>
      <c r="O86" t="s">
        <v>2490</v>
      </c>
      <c r="T86" t="s">
        <v>58</v>
      </c>
      <c r="U86" t="s">
        <v>59</v>
      </c>
    </row>
    <row r="87" spans="9:21">
      <c r="I87" t="s">
        <v>2491</v>
      </c>
      <c r="O87" t="s">
        <v>73</v>
      </c>
      <c r="T87" t="s">
        <v>2492</v>
      </c>
      <c r="U87" t="s">
        <v>2440</v>
      </c>
    </row>
    <row r="88" spans="9:21">
      <c r="I88" t="s">
        <v>2493</v>
      </c>
      <c r="O88" t="s">
        <v>2494</v>
      </c>
      <c r="T88" t="s">
        <v>2495</v>
      </c>
      <c r="U88" t="s">
        <v>2496</v>
      </c>
    </row>
    <row r="89" spans="9:21">
      <c r="I89" t="s">
        <v>2497</v>
      </c>
      <c r="O89" t="s">
        <v>62</v>
      </c>
      <c r="T89" t="s">
        <v>2498</v>
      </c>
      <c r="U89" t="s">
        <v>2499</v>
      </c>
    </row>
    <row r="90" spans="9:21">
      <c r="I90" t="s">
        <v>2500</v>
      </c>
      <c r="O90" t="s">
        <v>61</v>
      </c>
      <c r="T90" t="s">
        <v>2501</v>
      </c>
      <c r="U90" t="s">
        <v>1488</v>
      </c>
    </row>
    <row r="91" spans="9:21">
      <c r="I91" t="s">
        <v>2502</v>
      </c>
      <c r="O91" t="s">
        <v>2503</v>
      </c>
      <c r="T91" t="s">
        <v>2504</v>
      </c>
      <c r="U91" t="s">
        <v>2505</v>
      </c>
    </row>
    <row r="92" spans="9:21">
      <c r="I92" t="s">
        <v>2506</v>
      </c>
      <c r="O92" t="s">
        <v>2507</v>
      </c>
      <c r="T92" t="s">
        <v>2508</v>
      </c>
      <c r="U92" t="s">
        <v>2509</v>
      </c>
    </row>
    <row r="93" spans="9:21">
      <c r="I93" t="s">
        <v>2510</v>
      </c>
      <c r="O93" t="s">
        <v>2511</v>
      </c>
      <c r="T93" t="s">
        <v>2512</v>
      </c>
      <c r="U93" t="s">
        <v>2513</v>
      </c>
    </row>
    <row r="94" spans="9:21">
      <c r="I94" t="s">
        <v>2514</v>
      </c>
      <c r="O94" t="s">
        <v>2515</v>
      </c>
      <c r="T94" t="s">
        <v>2516</v>
      </c>
      <c r="U94" t="s">
        <v>2517</v>
      </c>
    </row>
    <row r="95" spans="9:21">
      <c r="I95" t="s">
        <v>66</v>
      </c>
      <c r="O95" t="s">
        <v>2518</v>
      </c>
      <c r="T95" t="s">
        <v>2519</v>
      </c>
      <c r="U95" t="s">
        <v>2520</v>
      </c>
    </row>
    <row r="96" spans="9:21">
      <c r="I96" t="s">
        <v>2521</v>
      </c>
      <c r="O96" t="s">
        <v>2522</v>
      </c>
      <c r="T96" t="s">
        <v>2523</v>
      </c>
      <c r="U96" t="s">
        <v>2524</v>
      </c>
    </row>
    <row r="97" spans="9:21">
      <c r="I97" t="s">
        <v>68</v>
      </c>
      <c r="O97" t="s">
        <v>2525</v>
      </c>
      <c r="T97" t="s">
        <v>2526</v>
      </c>
      <c r="U97" t="s">
        <v>2527</v>
      </c>
    </row>
    <row r="98" spans="9:21">
      <c r="I98" t="s">
        <v>2528</v>
      </c>
      <c r="O98" t="s">
        <v>2529</v>
      </c>
      <c r="T98" t="s">
        <v>2530</v>
      </c>
      <c r="U98" t="s">
        <v>2531</v>
      </c>
    </row>
    <row r="99" spans="9:21">
      <c r="I99" t="s">
        <v>2532</v>
      </c>
      <c r="O99" t="s">
        <v>2533</v>
      </c>
      <c r="T99" t="s">
        <v>2534</v>
      </c>
      <c r="U99" t="s">
        <v>2535</v>
      </c>
    </row>
    <row r="100" spans="9:21">
      <c r="I100" t="s">
        <v>63</v>
      </c>
      <c r="O100" t="s">
        <v>2536</v>
      </c>
      <c r="T100" t="s">
        <v>2537</v>
      </c>
      <c r="U100" t="s">
        <v>2538</v>
      </c>
    </row>
    <row r="101" spans="9:21">
      <c r="I101" t="s">
        <v>2539</v>
      </c>
      <c r="O101" t="s">
        <v>2540</v>
      </c>
      <c r="T101" t="s">
        <v>2541</v>
      </c>
      <c r="U101" t="s">
        <v>2542</v>
      </c>
    </row>
    <row r="102" spans="9:21">
      <c r="I102" t="s">
        <v>22</v>
      </c>
      <c r="O102" t="s">
        <v>2543</v>
      </c>
      <c r="T102" t="s">
        <v>2544</v>
      </c>
      <c r="U102" t="s">
        <v>479</v>
      </c>
    </row>
    <row r="103" spans="9:21">
      <c r="I103" t="s">
        <v>60</v>
      </c>
      <c r="O103" t="s">
        <v>1525</v>
      </c>
      <c r="T103" t="s">
        <v>2545</v>
      </c>
      <c r="U103" t="s">
        <v>2546</v>
      </c>
    </row>
    <row r="104" spans="9:21">
      <c r="I104" t="s">
        <v>2547</v>
      </c>
      <c r="O104" t="s">
        <v>2548</v>
      </c>
      <c r="T104" t="s">
        <v>2549</v>
      </c>
      <c r="U104" t="s">
        <v>2550</v>
      </c>
    </row>
    <row r="105" spans="9:21">
      <c r="I105" t="s">
        <v>2551</v>
      </c>
      <c r="O105" t="s">
        <v>2552</v>
      </c>
      <c r="T105" t="s">
        <v>2553</v>
      </c>
      <c r="U105" t="s">
        <v>2554</v>
      </c>
    </row>
    <row r="106" spans="9:21">
      <c r="I106" t="s">
        <v>2555</v>
      </c>
      <c r="O106" t="s">
        <v>2556</v>
      </c>
      <c r="T106" t="s">
        <v>2557</v>
      </c>
      <c r="U106" t="s">
        <v>2558</v>
      </c>
    </row>
    <row r="107" spans="9:21">
      <c r="I107" t="s">
        <v>2559</v>
      </c>
      <c r="O107" t="s">
        <v>2560</v>
      </c>
      <c r="T107" t="s">
        <v>2561</v>
      </c>
      <c r="U107" t="s">
        <v>2550</v>
      </c>
    </row>
    <row r="108" spans="9:21">
      <c r="I108" t="s">
        <v>57</v>
      </c>
      <c r="O108" t="s">
        <v>2562</v>
      </c>
      <c r="T108" t="s">
        <v>2563</v>
      </c>
      <c r="U108" t="s">
        <v>479</v>
      </c>
    </row>
    <row r="109" spans="9:21">
      <c r="I109" t="s">
        <v>70</v>
      </c>
      <c r="O109" t="s">
        <v>2564</v>
      </c>
      <c r="T109" t="s">
        <v>2565</v>
      </c>
      <c r="U109" t="s">
        <v>2554</v>
      </c>
    </row>
    <row r="110" spans="9:21">
      <c r="I110" t="s">
        <v>2566</v>
      </c>
      <c r="O110" t="s">
        <v>2567</v>
      </c>
    </row>
    <row r="111" spans="9:21">
      <c r="I111" t="s">
        <v>2568</v>
      </c>
      <c r="O111" t="s">
        <v>2569</v>
      </c>
    </row>
    <row r="112" spans="9:21">
      <c r="I112" t="s">
        <v>2570</v>
      </c>
      <c r="O112" t="s">
        <v>2571</v>
      </c>
    </row>
    <row r="113" spans="9:15">
      <c r="I113" t="s">
        <v>2572</v>
      </c>
      <c r="O113" t="s">
        <v>2573</v>
      </c>
    </row>
    <row r="114" spans="9:15">
      <c r="I114" t="s">
        <v>52</v>
      </c>
      <c r="O114" t="s">
        <v>2574</v>
      </c>
    </row>
    <row r="115" spans="9:15">
      <c r="I115" t="s">
        <v>2575</v>
      </c>
      <c r="O115" t="s">
        <v>2576</v>
      </c>
    </row>
    <row r="116" spans="9:15">
      <c r="I116" t="s">
        <v>2577</v>
      </c>
      <c r="O116" t="s">
        <v>2578</v>
      </c>
    </row>
    <row r="117" spans="9:15">
      <c r="I117" t="s">
        <v>2579</v>
      </c>
      <c r="O117" t="s">
        <v>1191</v>
      </c>
    </row>
    <row r="118" spans="9:15">
      <c r="I118" t="s">
        <v>2580</v>
      </c>
      <c r="O118" t="s">
        <v>2581</v>
      </c>
    </row>
    <row r="119" spans="9:15">
      <c r="O119" t="s">
        <v>2582</v>
      </c>
    </row>
    <row r="120" spans="9:15">
      <c r="O120" t="s">
        <v>2583</v>
      </c>
    </row>
    <row r="121" spans="9:15">
      <c r="O121" t="s">
        <v>2584</v>
      </c>
    </row>
    <row r="122" spans="9:15">
      <c r="O122" t="s">
        <v>75</v>
      </c>
    </row>
    <row r="123" spans="9:15">
      <c r="O123" t="s">
        <v>2585</v>
      </c>
    </row>
    <row r="124" spans="9:15">
      <c r="O124" t="s">
        <v>2586</v>
      </c>
    </row>
    <row r="125" spans="9:15">
      <c r="O125" t="s">
        <v>2587</v>
      </c>
    </row>
    <row r="126" spans="9:15">
      <c r="O126" t="s">
        <v>2588</v>
      </c>
    </row>
    <row r="127" spans="9:15">
      <c r="O127" t="s">
        <v>2589</v>
      </c>
    </row>
    <row r="128" spans="9:15">
      <c r="O128" t="s">
        <v>2590</v>
      </c>
    </row>
    <row r="129" spans="15:15">
      <c r="O129" t="s">
        <v>2591</v>
      </c>
    </row>
    <row r="130" spans="15:15">
      <c r="O130" t="s">
        <v>2592</v>
      </c>
    </row>
    <row r="131" spans="15:15">
      <c r="O131" t="s">
        <v>2593</v>
      </c>
    </row>
    <row r="132" spans="15:15">
      <c r="O132" t="s">
        <v>2594</v>
      </c>
    </row>
    <row r="133" spans="15:15">
      <c r="O133" t="s">
        <v>2595</v>
      </c>
    </row>
    <row r="134" spans="15:15">
      <c r="O134" t="s">
        <v>2596</v>
      </c>
    </row>
    <row r="135" spans="15:15">
      <c r="O135" t="s">
        <v>2597</v>
      </c>
    </row>
    <row r="136" spans="15:15">
      <c r="O136" t="s">
        <v>2598</v>
      </c>
    </row>
    <row r="137" spans="15:15">
      <c r="O137" t="s">
        <v>2599</v>
      </c>
    </row>
    <row r="138" spans="15:15">
      <c r="O138" t="s">
        <v>2600</v>
      </c>
    </row>
    <row r="139" spans="15:15">
      <c r="O139" t="s">
        <v>2601</v>
      </c>
    </row>
    <row r="140" spans="15:15">
      <c r="O140" t="s">
        <v>2602</v>
      </c>
    </row>
    <row r="141" spans="15:15">
      <c r="O141" t="s">
        <v>2603</v>
      </c>
    </row>
    <row r="142" spans="15:15">
      <c r="O142" t="s">
        <v>2604</v>
      </c>
    </row>
    <row r="143" spans="15:15">
      <c r="O143" t="s">
        <v>2605</v>
      </c>
    </row>
    <row r="144" spans="15:15">
      <c r="O144" t="s">
        <v>2606</v>
      </c>
    </row>
    <row r="145" spans="15:15">
      <c r="O145" t="s">
        <v>2607</v>
      </c>
    </row>
    <row r="146" spans="15:15">
      <c r="O146" t="s">
        <v>2608</v>
      </c>
    </row>
    <row r="147" spans="15:15">
      <c r="O147" t="s">
        <v>2609</v>
      </c>
    </row>
    <row r="148" spans="15:15">
      <c r="O148" t="s">
        <v>2610</v>
      </c>
    </row>
    <row r="149" spans="15:15">
      <c r="O149" t="s">
        <v>2611</v>
      </c>
    </row>
    <row r="150" spans="15:15">
      <c r="O150" t="s">
        <v>2612</v>
      </c>
    </row>
    <row r="151" spans="15:15">
      <c r="O151" t="s">
        <v>2613</v>
      </c>
    </row>
    <row r="152" spans="15:15">
      <c r="O152" t="s">
        <v>2614</v>
      </c>
    </row>
    <row r="153" spans="15:15">
      <c r="O153" t="s">
        <v>2615</v>
      </c>
    </row>
    <row r="154" spans="15:15">
      <c r="O154" t="s">
        <v>2616</v>
      </c>
    </row>
    <row r="155" spans="15:15">
      <c r="O155" t="s">
        <v>2617</v>
      </c>
    </row>
    <row r="156" spans="15:15">
      <c r="O156" t="s">
        <v>2618</v>
      </c>
    </row>
    <row r="157" spans="15:15">
      <c r="O157" t="s">
        <v>2619</v>
      </c>
    </row>
    <row r="158" spans="15:15">
      <c r="O158" t="s">
        <v>2282</v>
      </c>
    </row>
    <row r="159" spans="15:15">
      <c r="O159" t="s">
        <v>2620</v>
      </c>
    </row>
    <row r="160" spans="15:15">
      <c r="O160" t="s">
        <v>2621</v>
      </c>
    </row>
    <row r="161" spans="15:15">
      <c r="O161" t="s">
        <v>2622</v>
      </c>
    </row>
    <row r="162" spans="15:15">
      <c r="O162" t="s">
        <v>2623</v>
      </c>
    </row>
    <row r="163" spans="15:15">
      <c r="O163" t="s">
        <v>2624</v>
      </c>
    </row>
    <row r="164" spans="15:15">
      <c r="O164" t="s">
        <v>2625</v>
      </c>
    </row>
    <row r="165" spans="15:15">
      <c r="O165" t="s">
        <v>2626</v>
      </c>
    </row>
    <row r="166" spans="15:15">
      <c r="O166" t="s">
        <v>2627</v>
      </c>
    </row>
    <row r="167" spans="15:15">
      <c r="O167" t="s">
        <v>2628</v>
      </c>
    </row>
    <row r="168" spans="15:15">
      <c r="O168" t="s">
        <v>2629</v>
      </c>
    </row>
    <row r="169" spans="15:15">
      <c r="O169" t="s">
        <v>2630</v>
      </c>
    </row>
    <row r="170" spans="15:15">
      <c r="O170" t="s">
        <v>2631</v>
      </c>
    </row>
    <row r="171" spans="15:15">
      <c r="O171" t="s">
        <v>2632</v>
      </c>
    </row>
  </sheetData>
  <sheetProtection algorithmName="SHA-512" hashValue="2seOSNMc1cjaiaHyi1MEJmx1IKsyZPkY3FIHHI+1dDzsftk3bFEWAB3SFmZFzbuf7dTfuf5KBMv17Nfmh/gWqw==" saltValue="3/C8wdGlrHdFR8QQjjnS/Q==" spinCount="100000" sheet="1" objects="1" scenarios="1"/>
  <sortState ref="Y2:Z9">
    <sortCondition ref="Y2:Y9"/>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143"/>
  <sheetViews>
    <sheetView workbookViewId="0">
      <selection sqref="A1:XFD1"/>
    </sheetView>
  </sheetViews>
  <sheetFormatPr baseColWidth="10" defaultColWidth="11.44140625" defaultRowHeight="14.4"/>
  <cols>
    <col min="1" max="1" width="6.44140625" style="373" customWidth="1"/>
    <col min="2" max="2" width="8.33203125" style="373" customWidth="1"/>
    <col min="3" max="3" width="11.44140625" style="373"/>
    <col min="4" max="4" width="39.88671875" style="373" customWidth="1"/>
    <col min="5" max="5" width="27.6640625" style="373" customWidth="1"/>
    <col min="6" max="6" width="21.44140625" style="373" customWidth="1"/>
    <col min="7" max="7" width="29.5546875" style="373" customWidth="1"/>
    <col min="8" max="8" width="4.6640625" style="373" customWidth="1"/>
    <col min="9" max="9" width="19.5546875" style="373" customWidth="1"/>
    <col min="10" max="10" width="5.109375" style="373" customWidth="1"/>
    <col min="11" max="11" width="43.88671875" style="373" customWidth="1"/>
    <col min="12" max="12" width="9" style="373" bestFit="1" customWidth="1"/>
    <col min="13" max="13" width="20.109375" style="373" customWidth="1"/>
    <col min="14" max="14" width="6" style="373" customWidth="1"/>
    <col min="15" max="15" width="19.109375" style="373" customWidth="1"/>
    <col min="16" max="16" width="6.5546875" style="373" customWidth="1"/>
    <col min="17" max="17" width="10.5546875" style="373" customWidth="1"/>
    <col min="18" max="18" width="8.5546875" style="373" bestFit="1" customWidth="1"/>
    <col min="19" max="19" width="28.88671875" style="373" bestFit="1" customWidth="1"/>
    <col min="20" max="20" width="5.5546875" style="373" customWidth="1"/>
    <col min="21" max="21" width="34.44140625" style="373" customWidth="1"/>
    <col min="22" max="23" width="0" hidden="1" customWidth="1"/>
    <col min="24" max="24" width="5.88671875" style="373" customWidth="1"/>
    <col min="25" max="25" width="54.6640625" style="373" bestFit="1" customWidth="1"/>
    <col min="26" max="26" width="6.5546875" style="373" customWidth="1"/>
    <col min="27" max="27" width="80.5546875" style="373" bestFit="1" customWidth="1"/>
    <col min="28" max="28" width="10.33203125" style="373" bestFit="1" customWidth="1"/>
    <col min="29" max="29" width="47.44140625" style="373" customWidth="1"/>
    <col min="30" max="30" width="11.44140625" style="373"/>
    <col min="31" max="31" width="57.44140625" style="373" customWidth="1"/>
    <col min="32" max="32" width="12.44140625" style="375" customWidth="1"/>
    <col min="33" max="45" width="0" hidden="1" customWidth="1"/>
    <col min="46" max="16384" width="11.44140625" style="373"/>
  </cols>
  <sheetData>
    <row r="1" spans="1:45" ht="28.8">
      <c r="A1" s="371" t="s">
        <v>11</v>
      </c>
      <c r="B1" s="372" t="s">
        <v>2633</v>
      </c>
      <c r="C1" s="376" t="s">
        <v>1229</v>
      </c>
      <c r="D1" s="376" t="s">
        <v>2637</v>
      </c>
      <c r="E1" s="376" t="s">
        <v>2640</v>
      </c>
      <c r="F1" s="377" t="s">
        <v>2641</v>
      </c>
      <c r="G1" s="376" t="s">
        <v>2642</v>
      </c>
      <c r="H1" s="376" t="s">
        <v>13</v>
      </c>
      <c r="I1" s="376" t="s">
        <v>14</v>
      </c>
      <c r="J1" s="376" t="s">
        <v>15</v>
      </c>
      <c r="K1" s="376" t="s">
        <v>0</v>
      </c>
      <c r="L1" s="376" t="s">
        <v>1</v>
      </c>
      <c r="M1" s="377" t="s">
        <v>16</v>
      </c>
      <c r="N1" s="376" t="s">
        <v>3</v>
      </c>
      <c r="O1" s="376" t="s">
        <v>4</v>
      </c>
      <c r="P1" s="376" t="s">
        <v>5</v>
      </c>
      <c r="Q1" s="376" t="s">
        <v>17</v>
      </c>
      <c r="R1" s="376" t="s">
        <v>2146</v>
      </c>
      <c r="S1" s="376" t="s">
        <v>2147</v>
      </c>
      <c r="T1" s="376" t="s">
        <v>6</v>
      </c>
      <c r="U1" s="376" t="s">
        <v>7</v>
      </c>
      <c r="V1" s="116" t="s">
        <v>2643</v>
      </c>
      <c r="W1" s="116" t="s">
        <v>2644</v>
      </c>
      <c r="X1" s="378" t="s">
        <v>2645</v>
      </c>
      <c r="Y1" s="376" t="s">
        <v>2646</v>
      </c>
      <c r="Z1" s="376" t="s">
        <v>2647</v>
      </c>
      <c r="AA1" s="376" t="s">
        <v>2648</v>
      </c>
      <c r="AB1" s="376" t="s">
        <v>2649</v>
      </c>
      <c r="AC1" s="376" t="s">
        <v>2650</v>
      </c>
      <c r="AD1" s="376" t="s">
        <v>8</v>
      </c>
      <c r="AE1" s="376" t="s">
        <v>2651</v>
      </c>
      <c r="AF1" s="379" t="s">
        <v>2652</v>
      </c>
      <c r="AG1" s="116" t="s">
        <v>1683</v>
      </c>
      <c r="AH1" s="116" t="s">
        <v>25</v>
      </c>
      <c r="AI1" s="121" t="s">
        <v>2653</v>
      </c>
      <c r="AJ1" s="116" t="s">
        <v>2654</v>
      </c>
      <c r="AK1" s="116" t="s">
        <v>2655</v>
      </c>
      <c r="AL1" s="116" t="s">
        <v>2656</v>
      </c>
      <c r="AM1" s="116" t="s">
        <v>1303</v>
      </c>
      <c r="AN1" s="116" t="s">
        <v>1193</v>
      </c>
      <c r="AO1" s="165" t="s">
        <v>1188</v>
      </c>
      <c r="AP1" s="165" t="s">
        <v>2657</v>
      </c>
      <c r="AQ1" s="165" t="s">
        <v>1190</v>
      </c>
      <c r="AR1" s="165" t="s">
        <v>2658</v>
      </c>
      <c r="AS1" s="166" t="s">
        <v>2659</v>
      </c>
    </row>
    <row r="2" spans="1:45">
      <c r="A2" s="373">
        <v>2021</v>
      </c>
      <c r="B2" s="373">
        <v>12</v>
      </c>
      <c r="C2" s="373" t="s">
        <v>1230</v>
      </c>
      <c r="D2" s="373" t="s">
        <v>1206</v>
      </c>
      <c r="E2" s="373" t="s">
        <v>1227</v>
      </c>
      <c r="F2" s="373" t="s">
        <v>2660</v>
      </c>
      <c r="G2" s="373" t="s">
        <v>2661</v>
      </c>
      <c r="H2" s="373">
        <v>11</v>
      </c>
      <c r="I2" s="373" t="s">
        <v>25</v>
      </c>
      <c r="J2" s="373">
        <v>1</v>
      </c>
      <c r="K2" s="373" t="s">
        <v>2634</v>
      </c>
      <c r="L2" s="373">
        <v>0</v>
      </c>
      <c r="M2" s="373" t="s">
        <v>2149</v>
      </c>
      <c r="N2" s="373">
        <v>0</v>
      </c>
      <c r="O2" s="373" t="s">
        <v>2149</v>
      </c>
      <c r="P2" s="373">
        <v>0</v>
      </c>
      <c r="Q2" s="373" t="s">
        <v>2149</v>
      </c>
      <c r="R2" s="373">
        <v>10</v>
      </c>
      <c r="S2" s="373" t="s">
        <v>2150</v>
      </c>
      <c r="T2" s="373">
        <v>13</v>
      </c>
      <c r="U2" s="373" t="s">
        <v>2164</v>
      </c>
      <c r="V2">
        <v>0</v>
      </c>
      <c r="W2" t="s">
        <v>79</v>
      </c>
      <c r="X2" s="373">
        <v>1</v>
      </c>
      <c r="Y2" s="373" t="s">
        <v>2662</v>
      </c>
      <c r="Z2" s="373" t="s">
        <v>2663</v>
      </c>
      <c r="AA2" s="373" t="s">
        <v>2664</v>
      </c>
      <c r="AB2" s="373" t="s">
        <v>2665</v>
      </c>
      <c r="AC2" s="373" t="s">
        <v>2666</v>
      </c>
      <c r="AD2" s="373" t="s">
        <v>23</v>
      </c>
      <c r="AE2" s="373" t="s">
        <v>24</v>
      </c>
      <c r="AF2" s="374">
        <f>47898763-20</f>
        <v>47898743</v>
      </c>
      <c r="AG2" s="36" t="s">
        <v>1683</v>
      </c>
      <c r="AH2" s="127" t="s">
        <v>25</v>
      </c>
      <c r="AI2" s="36">
        <v>14</v>
      </c>
      <c r="AJ2" s="128" t="s">
        <v>1462</v>
      </c>
      <c r="AK2" t="str">
        <f>+CONCATENATE(AL2,".",AM2,".",AN2,".-",AO2,".",AP2,".",AQ2,".",AR2,".-",AS2)</f>
        <v>01.00.00.00.12.11.-1.0.0.0.-1.01.01.00</v>
      </c>
      <c r="AL2" t="str">
        <f>CONCATENATE(TEXT(AO2,"00"),".",TEXT(AP2,"00"),".",TEXT(AQ2,"00"),".",TEXT(AR2,"00"))</f>
        <v>01.00.00.00</v>
      </c>
      <c r="AM2">
        <f>+B2</f>
        <v>12</v>
      </c>
      <c r="AN2">
        <f>+H2</f>
        <v>11</v>
      </c>
      <c r="AO2" s="118">
        <v>1</v>
      </c>
      <c r="AP2" s="118">
        <v>0</v>
      </c>
      <c r="AQ2" s="118">
        <v>0</v>
      </c>
      <c r="AR2" s="118">
        <v>0</v>
      </c>
      <c r="AS2" t="str">
        <f>+AD2</f>
        <v>1.01.01.00</v>
      </c>
    </row>
    <row r="3" spans="1:45">
      <c r="A3" s="373">
        <v>2021</v>
      </c>
      <c r="B3" s="373">
        <v>12</v>
      </c>
      <c r="C3" s="373" t="s">
        <v>1230</v>
      </c>
      <c r="D3" s="373" t="s">
        <v>1206</v>
      </c>
      <c r="E3" s="373" t="s">
        <v>1227</v>
      </c>
      <c r="F3" s="373" t="s">
        <v>2660</v>
      </c>
      <c r="G3" s="373" t="s">
        <v>2661</v>
      </c>
      <c r="H3" s="373">
        <v>11</v>
      </c>
      <c r="I3" s="373" t="s">
        <v>25</v>
      </c>
      <c r="J3" s="373">
        <v>1</v>
      </c>
      <c r="K3" s="373" t="s">
        <v>2634</v>
      </c>
      <c r="L3" s="373">
        <v>0</v>
      </c>
      <c r="M3" s="373" t="s">
        <v>2149</v>
      </c>
      <c r="N3" s="373">
        <v>0</v>
      </c>
      <c r="O3" s="373" t="s">
        <v>2149</v>
      </c>
      <c r="P3" s="373">
        <v>0</v>
      </c>
      <c r="Q3" s="373" t="s">
        <v>2149</v>
      </c>
      <c r="R3" s="373">
        <v>10</v>
      </c>
      <c r="S3" s="373" t="s">
        <v>2150</v>
      </c>
      <c r="T3" s="373">
        <v>13</v>
      </c>
      <c r="U3" s="373" t="s">
        <v>2164</v>
      </c>
      <c r="V3">
        <v>0</v>
      </c>
      <c r="W3" t="s">
        <v>79</v>
      </c>
      <c r="X3" s="373">
        <v>1</v>
      </c>
      <c r="Y3" s="373" t="s">
        <v>2662</v>
      </c>
      <c r="Z3" s="373" t="s">
        <v>2663</v>
      </c>
      <c r="AA3" s="373" t="s">
        <v>2664</v>
      </c>
      <c r="AB3" s="373" t="s">
        <v>2667</v>
      </c>
      <c r="AC3" s="373" t="s">
        <v>2668</v>
      </c>
      <c r="AD3" s="373" t="s">
        <v>26</v>
      </c>
      <c r="AE3" s="373" t="s">
        <v>27</v>
      </c>
      <c r="AF3" s="374">
        <v>4898651</v>
      </c>
      <c r="AG3" s="36" t="s">
        <v>1683</v>
      </c>
      <c r="AH3" s="127" t="s">
        <v>25</v>
      </c>
      <c r="AI3" s="36">
        <v>14</v>
      </c>
      <c r="AJ3" s="128" t="s">
        <v>1462</v>
      </c>
      <c r="AK3" t="str">
        <f>+CONCATENATE(AM3,".-",AN3,".-",AO3,".",AP3,".",AQ3,".",AR3,".-",AS3)</f>
        <v>12.-11.-1.0.0.0.-1.01.04.00</v>
      </c>
      <c r="AL3" t="str">
        <f t="shared" ref="AL3:AL66" si="0">CONCATENATE(TEXT(AO3,"00"),".",TEXT(AP3,"00"),".",TEXT(AQ3,"00"),".",TEXT(AR3,"00"))</f>
        <v>01.00.00.00</v>
      </c>
      <c r="AM3">
        <f t="shared" ref="AM3:AM66" si="1">+B3</f>
        <v>12</v>
      </c>
      <c r="AN3">
        <f t="shared" ref="AN3:AN66" si="2">+H3</f>
        <v>11</v>
      </c>
      <c r="AO3" s="118">
        <v>1</v>
      </c>
      <c r="AP3" s="118">
        <v>0</v>
      </c>
      <c r="AQ3" s="118">
        <v>0</v>
      </c>
      <c r="AR3" s="118">
        <v>0</v>
      </c>
      <c r="AS3" t="str">
        <f t="shared" ref="AS3:AS66" si="3">+AD3</f>
        <v>1.01.04.00</v>
      </c>
    </row>
    <row r="4" spans="1:45">
      <c r="A4" s="373">
        <v>2021</v>
      </c>
      <c r="B4" s="373">
        <v>12</v>
      </c>
      <c r="C4" s="373" t="s">
        <v>1230</v>
      </c>
      <c r="D4" s="373" t="s">
        <v>1206</v>
      </c>
      <c r="E4" s="373" t="s">
        <v>1227</v>
      </c>
      <c r="F4" s="373" t="s">
        <v>2660</v>
      </c>
      <c r="G4" s="373" t="s">
        <v>2661</v>
      </c>
      <c r="H4" s="373">
        <v>11</v>
      </c>
      <c r="I4" s="373" t="s">
        <v>25</v>
      </c>
      <c r="J4" s="373">
        <v>1</v>
      </c>
      <c r="K4" s="373" t="s">
        <v>2634</v>
      </c>
      <c r="L4" s="373">
        <v>0</v>
      </c>
      <c r="M4" s="373" t="s">
        <v>2149</v>
      </c>
      <c r="N4" s="373">
        <v>0</v>
      </c>
      <c r="O4" s="373" t="s">
        <v>2149</v>
      </c>
      <c r="P4" s="373">
        <v>0</v>
      </c>
      <c r="Q4" s="373" t="s">
        <v>2149</v>
      </c>
      <c r="R4" s="373">
        <v>10</v>
      </c>
      <c r="S4" s="373" t="s">
        <v>2150</v>
      </c>
      <c r="T4" s="373">
        <v>13</v>
      </c>
      <c r="U4" s="373" t="s">
        <v>2164</v>
      </c>
      <c r="V4">
        <v>0</v>
      </c>
      <c r="W4" t="s">
        <v>79</v>
      </c>
      <c r="X4" s="373">
        <v>1</v>
      </c>
      <c r="Y4" s="373" t="s">
        <v>2662</v>
      </c>
      <c r="Z4" s="373" t="s">
        <v>2663</v>
      </c>
      <c r="AA4" s="373" t="s">
        <v>2664</v>
      </c>
      <c r="AB4" s="373" t="s">
        <v>2669</v>
      </c>
      <c r="AC4" s="373" t="s">
        <v>2670</v>
      </c>
      <c r="AD4" s="373" t="s">
        <v>28</v>
      </c>
      <c r="AE4" s="373" t="s">
        <v>29</v>
      </c>
      <c r="AF4" s="374">
        <v>10885082</v>
      </c>
      <c r="AG4" s="36" t="s">
        <v>1683</v>
      </c>
      <c r="AH4" s="127" t="s">
        <v>25</v>
      </c>
      <c r="AI4" s="36">
        <v>14</v>
      </c>
      <c r="AJ4" s="128" t="s">
        <v>1462</v>
      </c>
      <c r="AK4" t="str">
        <f t="shared" ref="AK4:AK67" si="4">+CONCATENATE(AM4,".-",AN4,".-",AO4,".",AP4,".",AQ4,".",AR4,".-",AS4)</f>
        <v>12.-11.-1.0.0.0.-1.01.06.00</v>
      </c>
      <c r="AL4" t="str">
        <f t="shared" si="0"/>
        <v>01.00.00.00</v>
      </c>
      <c r="AM4">
        <f t="shared" si="1"/>
        <v>12</v>
      </c>
      <c r="AN4">
        <f t="shared" si="2"/>
        <v>11</v>
      </c>
      <c r="AO4" s="118">
        <v>1</v>
      </c>
      <c r="AP4" s="118">
        <v>0</v>
      </c>
      <c r="AQ4" s="118">
        <v>0</v>
      </c>
      <c r="AR4" s="118">
        <v>0</v>
      </c>
      <c r="AS4" t="str">
        <f t="shared" si="3"/>
        <v>1.01.06.00</v>
      </c>
    </row>
    <row r="5" spans="1:45">
      <c r="A5" s="373">
        <v>2021</v>
      </c>
      <c r="B5" s="373">
        <v>12</v>
      </c>
      <c r="C5" s="373" t="s">
        <v>1230</v>
      </c>
      <c r="D5" s="373" t="s">
        <v>1206</v>
      </c>
      <c r="E5" s="373" t="s">
        <v>1227</v>
      </c>
      <c r="F5" s="373" t="s">
        <v>2660</v>
      </c>
      <c r="G5" s="373" t="s">
        <v>2661</v>
      </c>
      <c r="H5" s="373">
        <v>11</v>
      </c>
      <c r="I5" s="373" t="s">
        <v>25</v>
      </c>
      <c r="J5" s="373">
        <v>1</v>
      </c>
      <c r="K5" s="373" t="s">
        <v>2634</v>
      </c>
      <c r="L5" s="373">
        <v>0</v>
      </c>
      <c r="M5" s="373" t="s">
        <v>2149</v>
      </c>
      <c r="N5" s="373">
        <v>0</v>
      </c>
      <c r="O5" s="373" t="s">
        <v>2149</v>
      </c>
      <c r="P5" s="373">
        <v>0</v>
      </c>
      <c r="Q5" s="373" t="s">
        <v>2149</v>
      </c>
      <c r="R5" s="373">
        <v>10</v>
      </c>
      <c r="S5" s="373" t="s">
        <v>2150</v>
      </c>
      <c r="T5" s="373">
        <v>13</v>
      </c>
      <c r="U5" s="373" t="s">
        <v>2164</v>
      </c>
      <c r="V5">
        <v>0</v>
      </c>
      <c r="W5" t="s">
        <v>79</v>
      </c>
      <c r="X5" s="373">
        <v>1</v>
      </c>
      <c r="Y5" s="373" t="s">
        <v>2662</v>
      </c>
      <c r="Z5" s="373" t="s">
        <v>2663</v>
      </c>
      <c r="AA5" s="373" t="s">
        <v>2664</v>
      </c>
      <c r="AB5" s="373" t="s">
        <v>2671</v>
      </c>
      <c r="AC5" s="373" t="s">
        <v>31</v>
      </c>
      <c r="AD5" s="373" t="s">
        <v>30</v>
      </c>
      <c r="AE5" s="373" t="s">
        <v>31</v>
      </c>
      <c r="AF5" s="374">
        <v>209250</v>
      </c>
      <c r="AG5" s="36" t="s">
        <v>1683</v>
      </c>
      <c r="AH5" s="127" t="s">
        <v>25</v>
      </c>
      <c r="AI5" s="36">
        <v>14</v>
      </c>
      <c r="AJ5" s="128" t="s">
        <v>1462</v>
      </c>
      <c r="AK5" t="str">
        <f t="shared" si="4"/>
        <v>12.-11.-1.0.0.0.-1.01.07.00</v>
      </c>
      <c r="AL5" t="str">
        <f t="shared" si="0"/>
        <v>01.00.00.00</v>
      </c>
      <c r="AM5">
        <f t="shared" si="1"/>
        <v>12</v>
      </c>
      <c r="AN5">
        <f t="shared" si="2"/>
        <v>11</v>
      </c>
      <c r="AO5" s="118">
        <v>1</v>
      </c>
      <c r="AP5" s="118">
        <v>0</v>
      </c>
      <c r="AQ5" s="118">
        <v>0</v>
      </c>
      <c r="AR5" s="118">
        <v>0</v>
      </c>
      <c r="AS5" t="str">
        <f t="shared" si="3"/>
        <v>1.01.07.00</v>
      </c>
    </row>
    <row r="6" spans="1:45">
      <c r="A6" s="373">
        <v>2021</v>
      </c>
      <c r="B6" s="373">
        <v>12</v>
      </c>
      <c r="C6" s="373" t="s">
        <v>1230</v>
      </c>
      <c r="D6" s="373" t="s">
        <v>1206</v>
      </c>
      <c r="E6" s="373" t="s">
        <v>1227</v>
      </c>
      <c r="F6" s="373" t="s">
        <v>2660</v>
      </c>
      <c r="G6" s="373" t="s">
        <v>2661</v>
      </c>
      <c r="H6" s="373">
        <v>11</v>
      </c>
      <c r="I6" s="373" t="s">
        <v>25</v>
      </c>
      <c r="J6" s="373">
        <v>1</v>
      </c>
      <c r="K6" s="373" t="s">
        <v>2634</v>
      </c>
      <c r="L6" s="373">
        <v>0</v>
      </c>
      <c r="M6" s="373" t="s">
        <v>2149</v>
      </c>
      <c r="N6" s="373">
        <v>0</v>
      </c>
      <c r="O6" s="373" t="s">
        <v>2149</v>
      </c>
      <c r="P6" s="373">
        <v>0</v>
      </c>
      <c r="Q6" s="373" t="s">
        <v>2149</v>
      </c>
      <c r="R6" s="373">
        <v>10</v>
      </c>
      <c r="S6" s="373" t="s">
        <v>2150</v>
      </c>
      <c r="T6" s="373">
        <v>13</v>
      </c>
      <c r="U6" s="373" t="s">
        <v>2164</v>
      </c>
      <c r="V6">
        <v>0</v>
      </c>
      <c r="W6" t="s">
        <v>79</v>
      </c>
      <c r="X6" s="373">
        <v>1</v>
      </c>
      <c r="Y6" s="373" t="s">
        <v>2662</v>
      </c>
      <c r="Z6" s="373" t="s">
        <v>2672</v>
      </c>
      <c r="AA6" s="373" t="s">
        <v>2673</v>
      </c>
      <c r="AB6" s="373" t="s">
        <v>2674</v>
      </c>
      <c r="AC6" s="373" t="s">
        <v>2666</v>
      </c>
      <c r="AD6" s="373" t="s">
        <v>32</v>
      </c>
      <c r="AE6" s="373" t="s">
        <v>24</v>
      </c>
      <c r="AF6" s="374">
        <v>1385170</v>
      </c>
      <c r="AG6" s="36" t="s">
        <v>1683</v>
      </c>
      <c r="AH6" s="127" t="s">
        <v>25</v>
      </c>
      <c r="AI6" s="36">
        <v>14</v>
      </c>
      <c r="AJ6" s="128" t="s">
        <v>1462</v>
      </c>
      <c r="AK6" t="str">
        <f t="shared" si="4"/>
        <v>12.-11.-1.0.0.0.-1.02.01.00</v>
      </c>
      <c r="AL6" t="str">
        <f t="shared" si="0"/>
        <v>01.00.00.00</v>
      </c>
      <c r="AM6">
        <f t="shared" si="1"/>
        <v>12</v>
      </c>
      <c r="AN6">
        <f t="shared" si="2"/>
        <v>11</v>
      </c>
      <c r="AO6" s="118">
        <v>1</v>
      </c>
      <c r="AP6" s="118">
        <v>0</v>
      </c>
      <c r="AQ6" s="118">
        <v>0</v>
      </c>
      <c r="AR6" s="118">
        <v>0</v>
      </c>
      <c r="AS6" t="str">
        <f t="shared" si="3"/>
        <v>1.02.01.00</v>
      </c>
    </row>
    <row r="7" spans="1:45">
      <c r="A7" s="373">
        <v>2021</v>
      </c>
      <c r="B7" s="373">
        <v>12</v>
      </c>
      <c r="C7" s="373" t="s">
        <v>1230</v>
      </c>
      <c r="D7" s="373" t="s">
        <v>1206</v>
      </c>
      <c r="E7" s="373" t="s">
        <v>1227</v>
      </c>
      <c r="F7" s="373" t="s">
        <v>2660</v>
      </c>
      <c r="G7" s="373" t="s">
        <v>2661</v>
      </c>
      <c r="H7" s="373">
        <v>11</v>
      </c>
      <c r="I7" s="373" t="s">
        <v>25</v>
      </c>
      <c r="J7" s="373">
        <v>1</v>
      </c>
      <c r="K7" s="373" t="s">
        <v>2634</v>
      </c>
      <c r="L7" s="373">
        <v>0</v>
      </c>
      <c r="M7" s="373" t="s">
        <v>2149</v>
      </c>
      <c r="N7" s="373">
        <v>0</v>
      </c>
      <c r="O7" s="373" t="s">
        <v>2149</v>
      </c>
      <c r="P7" s="373">
        <v>0</v>
      </c>
      <c r="Q7" s="373" t="s">
        <v>2149</v>
      </c>
      <c r="R7" s="373">
        <v>10</v>
      </c>
      <c r="S7" s="373" t="s">
        <v>2150</v>
      </c>
      <c r="T7" s="373">
        <v>13</v>
      </c>
      <c r="U7" s="373" t="s">
        <v>2164</v>
      </c>
      <c r="V7">
        <v>0</v>
      </c>
      <c r="W7" t="s">
        <v>79</v>
      </c>
      <c r="X7" s="373">
        <v>1</v>
      </c>
      <c r="Y7" s="373" t="s">
        <v>2662</v>
      </c>
      <c r="Z7" s="373" t="s">
        <v>2672</v>
      </c>
      <c r="AA7" s="373" t="s">
        <v>2673</v>
      </c>
      <c r="AB7" s="373" t="s">
        <v>2675</v>
      </c>
      <c r="AC7" s="373" t="s">
        <v>2668</v>
      </c>
      <c r="AD7" s="373" t="s">
        <v>33</v>
      </c>
      <c r="AE7" s="373" t="s">
        <v>27</v>
      </c>
      <c r="AF7" s="374">
        <v>174920</v>
      </c>
      <c r="AG7" s="36" t="s">
        <v>1683</v>
      </c>
      <c r="AH7" s="127" t="s">
        <v>25</v>
      </c>
      <c r="AI7" s="36">
        <v>14</v>
      </c>
      <c r="AJ7" s="128" t="s">
        <v>1462</v>
      </c>
      <c r="AK7" t="str">
        <f t="shared" si="4"/>
        <v>12.-11.-1.0.0.0.-1.02.03.00</v>
      </c>
      <c r="AL7" t="str">
        <f t="shared" si="0"/>
        <v>01.00.00.00</v>
      </c>
      <c r="AM7">
        <f t="shared" si="1"/>
        <v>12</v>
      </c>
      <c r="AN7">
        <f t="shared" si="2"/>
        <v>11</v>
      </c>
      <c r="AO7" s="118">
        <v>1</v>
      </c>
      <c r="AP7" s="118">
        <v>0</v>
      </c>
      <c r="AQ7" s="118">
        <v>0</v>
      </c>
      <c r="AR7" s="118">
        <v>0</v>
      </c>
      <c r="AS7" t="str">
        <f t="shared" si="3"/>
        <v>1.02.03.00</v>
      </c>
    </row>
    <row r="8" spans="1:45">
      <c r="A8" s="373">
        <v>2021</v>
      </c>
      <c r="B8" s="373">
        <v>12</v>
      </c>
      <c r="C8" s="373" t="s">
        <v>1230</v>
      </c>
      <c r="D8" s="373" t="s">
        <v>1206</v>
      </c>
      <c r="E8" s="373" t="s">
        <v>1227</v>
      </c>
      <c r="F8" s="373" t="s">
        <v>2660</v>
      </c>
      <c r="G8" s="373" t="s">
        <v>2661</v>
      </c>
      <c r="H8" s="373">
        <v>11</v>
      </c>
      <c r="I8" s="373" t="s">
        <v>25</v>
      </c>
      <c r="J8" s="373">
        <v>1</v>
      </c>
      <c r="K8" s="373" t="s">
        <v>2634</v>
      </c>
      <c r="L8" s="373">
        <v>0</v>
      </c>
      <c r="M8" s="373" t="s">
        <v>2149</v>
      </c>
      <c r="N8" s="373">
        <v>0</v>
      </c>
      <c r="O8" s="373" t="s">
        <v>2149</v>
      </c>
      <c r="P8" s="373">
        <v>0</v>
      </c>
      <c r="Q8" s="373" t="s">
        <v>2149</v>
      </c>
      <c r="R8" s="373">
        <v>10</v>
      </c>
      <c r="S8" s="373" t="s">
        <v>2150</v>
      </c>
      <c r="T8" s="373">
        <v>13</v>
      </c>
      <c r="U8" s="373" t="s">
        <v>2164</v>
      </c>
      <c r="V8">
        <v>0</v>
      </c>
      <c r="W8" t="s">
        <v>79</v>
      </c>
      <c r="X8" s="373">
        <v>1</v>
      </c>
      <c r="Y8" s="373" t="s">
        <v>2662</v>
      </c>
      <c r="Z8" s="373" t="s">
        <v>2672</v>
      </c>
      <c r="AA8" s="373" t="s">
        <v>2673</v>
      </c>
      <c r="AB8" s="373" t="s">
        <v>2676</v>
      </c>
      <c r="AC8" s="373" t="s">
        <v>2670</v>
      </c>
      <c r="AD8" s="373" t="s">
        <v>34</v>
      </c>
      <c r="AE8" s="373" t="s">
        <v>29</v>
      </c>
      <c r="AF8" s="374">
        <v>513236</v>
      </c>
      <c r="AG8" s="36" t="s">
        <v>1683</v>
      </c>
      <c r="AH8" s="127" t="s">
        <v>25</v>
      </c>
      <c r="AI8" s="36">
        <v>14</v>
      </c>
      <c r="AJ8" s="128" t="s">
        <v>1462</v>
      </c>
      <c r="AK8" t="str">
        <f t="shared" si="4"/>
        <v>12.-11.-1.0.0.0.-1.02.05.00</v>
      </c>
      <c r="AL8" t="str">
        <f t="shared" si="0"/>
        <v>01.00.00.00</v>
      </c>
      <c r="AM8">
        <f t="shared" si="1"/>
        <v>12</v>
      </c>
      <c r="AN8">
        <f t="shared" si="2"/>
        <v>11</v>
      </c>
      <c r="AO8" s="118">
        <v>1</v>
      </c>
      <c r="AP8" s="118">
        <v>0</v>
      </c>
      <c r="AQ8" s="118">
        <v>0</v>
      </c>
      <c r="AR8" s="118">
        <v>0</v>
      </c>
      <c r="AS8" t="str">
        <f t="shared" si="3"/>
        <v>1.02.05.00</v>
      </c>
    </row>
    <row r="9" spans="1:45">
      <c r="A9" s="373">
        <v>2021</v>
      </c>
      <c r="B9" s="373">
        <v>12</v>
      </c>
      <c r="C9" s="373" t="s">
        <v>1230</v>
      </c>
      <c r="D9" s="373" t="s">
        <v>1206</v>
      </c>
      <c r="E9" s="373" t="s">
        <v>1227</v>
      </c>
      <c r="F9" s="373" t="s">
        <v>2660</v>
      </c>
      <c r="G9" s="373" t="s">
        <v>2661</v>
      </c>
      <c r="H9" s="373">
        <v>11</v>
      </c>
      <c r="I9" s="373" t="s">
        <v>25</v>
      </c>
      <c r="J9" s="373">
        <v>1</v>
      </c>
      <c r="K9" s="373" t="s">
        <v>2634</v>
      </c>
      <c r="L9" s="373">
        <v>0</v>
      </c>
      <c r="M9" s="373" t="s">
        <v>2149</v>
      </c>
      <c r="N9" s="373">
        <v>0</v>
      </c>
      <c r="O9" s="373" t="s">
        <v>2149</v>
      </c>
      <c r="P9" s="373">
        <v>0</v>
      </c>
      <c r="Q9" s="373" t="s">
        <v>2149</v>
      </c>
      <c r="R9" s="373">
        <v>10</v>
      </c>
      <c r="S9" s="373" t="s">
        <v>2150</v>
      </c>
      <c r="T9" s="373">
        <v>13</v>
      </c>
      <c r="U9" s="373" t="s">
        <v>2164</v>
      </c>
      <c r="V9">
        <v>0</v>
      </c>
      <c r="W9" t="s">
        <v>79</v>
      </c>
      <c r="X9" s="373">
        <v>1</v>
      </c>
      <c r="Y9" s="373" t="s">
        <v>2662</v>
      </c>
      <c r="Z9" s="373" t="s">
        <v>2677</v>
      </c>
      <c r="AA9" s="373" t="s">
        <v>2678</v>
      </c>
      <c r="AB9" s="373" t="s">
        <v>2679</v>
      </c>
      <c r="AC9" s="373" t="s">
        <v>2678</v>
      </c>
      <c r="AD9" s="373" t="s">
        <v>35</v>
      </c>
      <c r="AE9" s="373" t="s">
        <v>36</v>
      </c>
      <c r="AF9" s="374">
        <v>2621632</v>
      </c>
      <c r="AG9" s="36" t="s">
        <v>1683</v>
      </c>
      <c r="AH9" s="127" t="s">
        <v>25</v>
      </c>
      <c r="AI9" s="36">
        <v>14</v>
      </c>
      <c r="AJ9" s="128" t="s">
        <v>1462</v>
      </c>
      <c r="AK9" t="str">
        <f t="shared" si="4"/>
        <v>12.-11.-1.0.0.0.-1.04.00.00</v>
      </c>
      <c r="AL9" t="str">
        <f t="shared" si="0"/>
        <v>01.00.00.00</v>
      </c>
      <c r="AM9">
        <f t="shared" si="1"/>
        <v>12</v>
      </c>
      <c r="AN9">
        <f t="shared" si="2"/>
        <v>11</v>
      </c>
      <c r="AO9" s="118">
        <v>1</v>
      </c>
      <c r="AP9" s="118">
        <v>0</v>
      </c>
      <c r="AQ9" s="118">
        <v>0</v>
      </c>
      <c r="AR9" s="118">
        <v>0</v>
      </c>
      <c r="AS9" t="str">
        <f t="shared" si="3"/>
        <v>1.04.00.00</v>
      </c>
    </row>
    <row r="10" spans="1:45">
      <c r="A10" s="373">
        <v>2021</v>
      </c>
      <c r="B10" s="373">
        <v>12</v>
      </c>
      <c r="C10" s="373" t="s">
        <v>1230</v>
      </c>
      <c r="D10" s="373" t="s">
        <v>1206</v>
      </c>
      <c r="E10" s="373" t="s">
        <v>1227</v>
      </c>
      <c r="F10" s="373" t="s">
        <v>2660</v>
      </c>
      <c r="G10" s="373" t="s">
        <v>2661</v>
      </c>
      <c r="H10" s="373">
        <v>11</v>
      </c>
      <c r="I10" s="373" t="s">
        <v>25</v>
      </c>
      <c r="J10" s="373">
        <v>1</v>
      </c>
      <c r="K10" s="373" t="s">
        <v>2634</v>
      </c>
      <c r="L10" s="373">
        <v>0</v>
      </c>
      <c r="M10" s="373" t="s">
        <v>2149</v>
      </c>
      <c r="N10" s="373">
        <v>0</v>
      </c>
      <c r="O10" s="373" t="s">
        <v>2149</v>
      </c>
      <c r="P10" s="373">
        <v>0</v>
      </c>
      <c r="Q10" s="373" t="s">
        <v>2149</v>
      </c>
      <c r="R10" s="373">
        <v>10</v>
      </c>
      <c r="S10" s="373" t="s">
        <v>2150</v>
      </c>
      <c r="T10" s="373">
        <v>13</v>
      </c>
      <c r="U10" s="373" t="s">
        <v>2164</v>
      </c>
      <c r="V10">
        <v>0</v>
      </c>
      <c r="W10" t="s">
        <v>79</v>
      </c>
      <c r="X10" s="373">
        <v>1</v>
      </c>
      <c r="Y10" s="373" t="s">
        <v>2662</v>
      </c>
      <c r="Z10" s="373" t="s">
        <v>2680</v>
      </c>
      <c r="AA10" s="373" t="s">
        <v>2681</v>
      </c>
      <c r="AB10" s="373" t="s">
        <v>2682</v>
      </c>
      <c r="AC10" s="373" t="s">
        <v>2683</v>
      </c>
      <c r="AD10" s="373" t="s">
        <v>37</v>
      </c>
      <c r="AE10" s="373" t="s">
        <v>38</v>
      </c>
      <c r="AF10" s="374">
        <v>707958</v>
      </c>
      <c r="AG10" s="36" t="s">
        <v>1683</v>
      </c>
      <c r="AH10" s="127" t="s">
        <v>25</v>
      </c>
      <c r="AI10" s="36">
        <v>14</v>
      </c>
      <c r="AJ10" s="128" t="s">
        <v>1462</v>
      </c>
      <c r="AK10" t="str">
        <f t="shared" si="4"/>
        <v>12.-11.-1.0.0.0.-1.05.09.00</v>
      </c>
      <c r="AL10" t="str">
        <f t="shared" si="0"/>
        <v>01.00.00.00</v>
      </c>
      <c r="AM10">
        <f t="shared" si="1"/>
        <v>12</v>
      </c>
      <c r="AN10">
        <f t="shared" si="2"/>
        <v>11</v>
      </c>
      <c r="AO10" s="118">
        <v>1</v>
      </c>
      <c r="AP10" s="118">
        <v>0</v>
      </c>
      <c r="AQ10" s="118">
        <v>0</v>
      </c>
      <c r="AR10" s="118">
        <v>0</v>
      </c>
      <c r="AS10" t="str">
        <f t="shared" si="3"/>
        <v>1.05.09.00</v>
      </c>
    </row>
    <row r="11" spans="1:45">
      <c r="A11" s="373">
        <v>2021</v>
      </c>
      <c r="B11" s="373">
        <v>12</v>
      </c>
      <c r="C11" s="373" t="s">
        <v>1230</v>
      </c>
      <c r="D11" s="373" t="s">
        <v>1206</v>
      </c>
      <c r="E11" s="373" t="s">
        <v>1227</v>
      </c>
      <c r="F11" s="373" t="s">
        <v>2660</v>
      </c>
      <c r="G11" s="373" t="s">
        <v>2661</v>
      </c>
      <c r="H11" s="373">
        <v>11</v>
      </c>
      <c r="I11" s="373" t="s">
        <v>25</v>
      </c>
      <c r="J11" s="373">
        <v>1</v>
      </c>
      <c r="K11" s="373" t="s">
        <v>2634</v>
      </c>
      <c r="L11" s="373">
        <v>0</v>
      </c>
      <c r="M11" s="373" t="s">
        <v>2149</v>
      </c>
      <c r="N11" s="373">
        <v>0</v>
      </c>
      <c r="O11" s="373" t="s">
        <v>2149</v>
      </c>
      <c r="P11" s="373">
        <v>0</v>
      </c>
      <c r="Q11" s="373" t="s">
        <v>2149</v>
      </c>
      <c r="R11" s="373">
        <v>10</v>
      </c>
      <c r="S11" s="373" t="s">
        <v>2150</v>
      </c>
      <c r="T11" s="373">
        <v>13</v>
      </c>
      <c r="U11" s="373" t="s">
        <v>2164</v>
      </c>
      <c r="V11">
        <v>0</v>
      </c>
      <c r="W11" t="s">
        <v>79</v>
      </c>
      <c r="X11" s="373">
        <v>1</v>
      </c>
      <c r="Y11" s="373" t="s">
        <v>2662</v>
      </c>
      <c r="Z11" s="373" t="s">
        <v>2684</v>
      </c>
      <c r="AA11" s="373" t="s">
        <v>2685</v>
      </c>
      <c r="AB11" s="373" t="s">
        <v>2686</v>
      </c>
      <c r="AC11" s="373" t="s">
        <v>2685</v>
      </c>
      <c r="AD11" s="373" t="s">
        <v>2235</v>
      </c>
      <c r="AE11" s="373" t="s">
        <v>2236</v>
      </c>
      <c r="AF11" s="374">
        <v>163125</v>
      </c>
      <c r="AG11" s="36" t="s">
        <v>1683</v>
      </c>
      <c r="AH11" s="127" t="s">
        <v>25</v>
      </c>
      <c r="AI11" s="36">
        <v>14</v>
      </c>
      <c r="AJ11" s="128" t="s">
        <v>1462</v>
      </c>
      <c r="AK11" t="str">
        <f t="shared" si="4"/>
        <v>12.-11.-1.0.0.0.-1.06.00.00</v>
      </c>
      <c r="AL11" t="str">
        <f t="shared" si="0"/>
        <v>01.00.00.00</v>
      </c>
      <c r="AM11">
        <f t="shared" si="1"/>
        <v>12</v>
      </c>
      <c r="AN11">
        <f t="shared" si="2"/>
        <v>11</v>
      </c>
      <c r="AO11" s="118">
        <v>1</v>
      </c>
      <c r="AP11" s="118">
        <v>0</v>
      </c>
      <c r="AQ11" s="118">
        <v>0</v>
      </c>
      <c r="AR11" s="118">
        <v>0</v>
      </c>
      <c r="AS11" t="str">
        <f t="shared" si="3"/>
        <v>1.06.00.00</v>
      </c>
    </row>
    <row r="12" spans="1:45">
      <c r="A12" s="373">
        <v>2021</v>
      </c>
      <c r="B12" s="373">
        <v>12</v>
      </c>
      <c r="C12" s="373" t="s">
        <v>1230</v>
      </c>
      <c r="D12" s="373" t="s">
        <v>1206</v>
      </c>
      <c r="E12" s="373" t="s">
        <v>1227</v>
      </c>
      <c r="F12" s="373" t="s">
        <v>2660</v>
      </c>
      <c r="G12" s="373" t="s">
        <v>2661</v>
      </c>
      <c r="H12" s="373">
        <v>11</v>
      </c>
      <c r="I12" s="373" t="s">
        <v>25</v>
      </c>
      <c r="J12" s="373">
        <v>1</v>
      </c>
      <c r="K12" s="373" t="s">
        <v>2634</v>
      </c>
      <c r="L12" s="373">
        <v>0</v>
      </c>
      <c r="M12" s="373" t="s">
        <v>2149</v>
      </c>
      <c r="N12" s="373">
        <v>0</v>
      </c>
      <c r="O12" s="373" t="s">
        <v>2149</v>
      </c>
      <c r="P12" s="373">
        <v>0</v>
      </c>
      <c r="Q12" s="373" t="s">
        <v>2149</v>
      </c>
      <c r="R12" s="373">
        <v>10</v>
      </c>
      <c r="S12" s="373" t="s">
        <v>2150</v>
      </c>
      <c r="T12" s="373">
        <v>13</v>
      </c>
      <c r="U12" s="373" t="s">
        <v>2164</v>
      </c>
      <c r="V12">
        <v>0</v>
      </c>
      <c r="W12" t="s">
        <v>79</v>
      </c>
      <c r="X12" s="373">
        <v>2</v>
      </c>
      <c r="Y12" s="373" t="s">
        <v>2687</v>
      </c>
      <c r="Z12" s="373" t="s">
        <v>2688</v>
      </c>
      <c r="AA12" s="373" t="s">
        <v>2687</v>
      </c>
      <c r="AB12" s="373" t="s">
        <v>2689</v>
      </c>
      <c r="AC12" s="373" t="s">
        <v>2687</v>
      </c>
      <c r="AD12" s="373" t="s">
        <v>39</v>
      </c>
      <c r="AE12" s="373" t="s">
        <v>40</v>
      </c>
      <c r="AF12" s="374">
        <v>27637872</v>
      </c>
      <c r="AG12" s="36" t="s">
        <v>1683</v>
      </c>
      <c r="AH12" s="127" t="s">
        <v>25</v>
      </c>
      <c r="AI12" s="36">
        <v>14</v>
      </c>
      <c r="AJ12" s="128" t="s">
        <v>1462</v>
      </c>
      <c r="AK12" t="str">
        <f t="shared" si="4"/>
        <v>12.-11.-1.0.0.0.-2.00.00.00</v>
      </c>
      <c r="AL12" t="str">
        <f t="shared" si="0"/>
        <v>01.00.00.00</v>
      </c>
      <c r="AM12">
        <f t="shared" si="1"/>
        <v>12</v>
      </c>
      <c r="AN12">
        <f t="shared" si="2"/>
        <v>11</v>
      </c>
      <c r="AO12" s="118">
        <v>1</v>
      </c>
      <c r="AP12" s="118">
        <v>0</v>
      </c>
      <c r="AQ12" s="118">
        <v>0</v>
      </c>
      <c r="AR12" s="118">
        <v>0</v>
      </c>
      <c r="AS12" t="str">
        <f t="shared" si="3"/>
        <v>2.00.00.00</v>
      </c>
    </row>
    <row r="13" spans="1:45">
      <c r="A13" s="373">
        <v>2021</v>
      </c>
      <c r="B13" s="373">
        <v>12</v>
      </c>
      <c r="C13" s="373" t="s">
        <v>1230</v>
      </c>
      <c r="D13" s="373" t="s">
        <v>1206</v>
      </c>
      <c r="E13" s="373" t="s">
        <v>1227</v>
      </c>
      <c r="F13" s="373" t="s">
        <v>2660</v>
      </c>
      <c r="G13" s="373" t="s">
        <v>2661</v>
      </c>
      <c r="H13" s="373">
        <v>11</v>
      </c>
      <c r="I13" s="373" t="s">
        <v>25</v>
      </c>
      <c r="J13" s="373">
        <v>1</v>
      </c>
      <c r="K13" s="373" t="s">
        <v>2634</v>
      </c>
      <c r="L13" s="373">
        <v>0</v>
      </c>
      <c r="M13" s="373" t="s">
        <v>2149</v>
      </c>
      <c r="N13" s="373">
        <v>0</v>
      </c>
      <c r="O13" s="373" t="s">
        <v>2149</v>
      </c>
      <c r="P13" s="373">
        <v>0</v>
      </c>
      <c r="Q13" s="373" t="s">
        <v>2149</v>
      </c>
      <c r="R13" s="373">
        <v>10</v>
      </c>
      <c r="S13" s="373" t="s">
        <v>2150</v>
      </c>
      <c r="T13" s="373">
        <v>13</v>
      </c>
      <c r="U13" s="373" t="s">
        <v>2164</v>
      </c>
      <c r="V13">
        <v>0</v>
      </c>
      <c r="W13" t="s">
        <v>79</v>
      </c>
      <c r="X13" s="373">
        <v>3</v>
      </c>
      <c r="Y13" s="373" t="s">
        <v>2690</v>
      </c>
      <c r="Z13" s="373" t="s">
        <v>2691</v>
      </c>
      <c r="AA13" s="373" t="s">
        <v>2690</v>
      </c>
      <c r="AB13" s="373" t="s">
        <v>2692</v>
      </c>
      <c r="AC13" s="373" t="s">
        <v>2690</v>
      </c>
      <c r="AD13" s="373" t="s">
        <v>41</v>
      </c>
      <c r="AE13" s="373" t="s">
        <v>42</v>
      </c>
      <c r="AF13" s="374">
        <v>37533605</v>
      </c>
      <c r="AG13" s="36" t="s">
        <v>1683</v>
      </c>
      <c r="AH13" s="127" t="s">
        <v>25</v>
      </c>
      <c r="AI13" s="36">
        <v>14</v>
      </c>
      <c r="AJ13" s="128" t="s">
        <v>1462</v>
      </c>
      <c r="AK13" t="str">
        <f t="shared" si="4"/>
        <v>12.-11.-1.0.0.0.-3.00.00.00</v>
      </c>
      <c r="AL13" t="str">
        <f t="shared" si="0"/>
        <v>01.00.00.00</v>
      </c>
      <c r="AM13">
        <f t="shared" si="1"/>
        <v>12</v>
      </c>
      <c r="AN13">
        <f t="shared" si="2"/>
        <v>11</v>
      </c>
      <c r="AO13" s="118">
        <v>1</v>
      </c>
      <c r="AP13" s="118">
        <v>0</v>
      </c>
      <c r="AQ13" s="118">
        <v>0</v>
      </c>
      <c r="AR13" s="118">
        <v>0</v>
      </c>
      <c r="AS13" t="str">
        <f t="shared" si="3"/>
        <v>3.00.00.00</v>
      </c>
    </row>
    <row r="14" spans="1:45">
      <c r="A14" s="373">
        <v>2021</v>
      </c>
      <c r="B14" s="373">
        <v>12</v>
      </c>
      <c r="C14" s="373" t="s">
        <v>1230</v>
      </c>
      <c r="D14" s="373" t="s">
        <v>1206</v>
      </c>
      <c r="E14" s="373" t="s">
        <v>1227</v>
      </c>
      <c r="F14" s="373" t="s">
        <v>2693</v>
      </c>
      <c r="G14" s="373" t="s">
        <v>2694</v>
      </c>
      <c r="H14" s="373">
        <v>11</v>
      </c>
      <c r="I14" s="373" t="s">
        <v>25</v>
      </c>
      <c r="J14" s="373">
        <v>1</v>
      </c>
      <c r="K14" s="373" t="s">
        <v>2634</v>
      </c>
      <c r="L14" s="373">
        <v>0</v>
      </c>
      <c r="M14" s="373" t="s">
        <v>2149</v>
      </c>
      <c r="N14" s="373">
        <v>1</v>
      </c>
      <c r="O14" s="373" t="s">
        <v>43</v>
      </c>
      <c r="P14" s="373">
        <v>0</v>
      </c>
      <c r="Q14" s="373" t="s">
        <v>2149</v>
      </c>
      <c r="R14" s="373">
        <v>10</v>
      </c>
      <c r="S14" s="373" t="s">
        <v>2150</v>
      </c>
      <c r="T14" s="373">
        <v>13</v>
      </c>
      <c r="U14" s="373" t="s">
        <v>2164</v>
      </c>
      <c r="V14">
        <v>0</v>
      </c>
      <c r="W14" t="s">
        <v>79</v>
      </c>
      <c r="X14" s="373">
        <v>4</v>
      </c>
      <c r="Y14" s="373" t="s">
        <v>2695</v>
      </c>
      <c r="Z14" s="373" t="s">
        <v>2696</v>
      </c>
      <c r="AA14" s="373" t="s">
        <v>2697</v>
      </c>
      <c r="AB14" s="373" t="s">
        <v>2698</v>
      </c>
      <c r="AC14" s="373" t="s">
        <v>2697</v>
      </c>
      <c r="AD14" s="373" t="s">
        <v>44</v>
      </c>
      <c r="AE14" s="373" t="s">
        <v>43</v>
      </c>
      <c r="AF14" s="374">
        <v>1632169</v>
      </c>
      <c r="AG14" s="36" t="s">
        <v>1683</v>
      </c>
      <c r="AH14" s="127" t="s">
        <v>25</v>
      </c>
      <c r="AI14" s="36">
        <v>14</v>
      </c>
      <c r="AJ14" s="128" t="s">
        <v>1462</v>
      </c>
      <c r="AK14" t="str">
        <f t="shared" si="4"/>
        <v>12.-11.-1.0.1.0.-4.03.00.00</v>
      </c>
      <c r="AL14" t="str">
        <f t="shared" si="0"/>
        <v>01.00.01.00</v>
      </c>
      <c r="AM14">
        <f t="shared" si="1"/>
        <v>12</v>
      </c>
      <c r="AN14">
        <f t="shared" si="2"/>
        <v>11</v>
      </c>
      <c r="AO14" s="118">
        <v>1</v>
      </c>
      <c r="AP14" s="118">
        <v>0</v>
      </c>
      <c r="AQ14" s="118">
        <v>1</v>
      </c>
      <c r="AR14" s="118">
        <v>0</v>
      </c>
      <c r="AS14" t="str">
        <f t="shared" si="3"/>
        <v>4.03.00.00</v>
      </c>
    </row>
    <row r="15" spans="1:45">
      <c r="A15" s="373">
        <v>2021</v>
      </c>
      <c r="B15" s="373">
        <v>12</v>
      </c>
      <c r="C15" s="373" t="s">
        <v>1230</v>
      </c>
      <c r="D15" s="373" t="s">
        <v>1206</v>
      </c>
      <c r="E15" s="373" t="s">
        <v>1227</v>
      </c>
      <c r="F15" s="373" t="s">
        <v>2660</v>
      </c>
      <c r="G15" s="373" t="s">
        <v>2699</v>
      </c>
      <c r="H15" s="373">
        <v>11</v>
      </c>
      <c r="I15" s="373" t="s">
        <v>25</v>
      </c>
      <c r="J15" s="373">
        <v>1</v>
      </c>
      <c r="K15" s="373" t="s">
        <v>2634</v>
      </c>
      <c r="L15" s="373">
        <v>0</v>
      </c>
      <c r="M15" s="373" t="s">
        <v>2149</v>
      </c>
      <c r="N15" s="373">
        <v>0</v>
      </c>
      <c r="O15" s="373" t="s">
        <v>2149</v>
      </c>
      <c r="P15" s="373">
        <v>0</v>
      </c>
      <c r="Q15" s="373" t="s">
        <v>2149</v>
      </c>
      <c r="R15" s="373">
        <v>10</v>
      </c>
      <c r="S15" s="373" t="s">
        <v>2150</v>
      </c>
      <c r="T15" s="373">
        <v>13</v>
      </c>
      <c r="U15" s="373" t="s">
        <v>2164</v>
      </c>
      <c r="V15">
        <v>0</v>
      </c>
      <c r="W15" t="s">
        <v>79</v>
      </c>
      <c r="X15" s="373">
        <v>5</v>
      </c>
      <c r="Y15" s="373" t="s">
        <v>2700</v>
      </c>
      <c r="Z15" s="373" t="s">
        <v>2701</v>
      </c>
      <c r="AA15" s="373" t="s">
        <v>2702</v>
      </c>
      <c r="AB15" s="373" t="s">
        <v>2703</v>
      </c>
      <c r="AC15" s="373" t="s">
        <v>2704</v>
      </c>
      <c r="AD15" s="373" t="s">
        <v>2435</v>
      </c>
      <c r="AE15" s="373" t="s">
        <v>2436</v>
      </c>
      <c r="AF15" s="374">
        <v>560483</v>
      </c>
      <c r="AG15" s="36" t="s">
        <v>1683</v>
      </c>
      <c r="AH15" s="127" t="s">
        <v>25</v>
      </c>
      <c r="AI15" s="36">
        <v>14</v>
      </c>
      <c r="AJ15" s="128" t="s">
        <v>1462</v>
      </c>
      <c r="AK15" t="str">
        <f t="shared" si="4"/>
        <v>12.-11.-1.0.0.0.-5.01.09.00</v>
      </c>
      <c r="AL15" t="str">
        <f t="shared" si="0"/>
        <v>01.00.00.00</v>
      </c>
      <c r="AM15">
        <f t="shared" si="1"/>
        <v>12</v>
      </c>
      <c r="AN15">
        <f t="shared" si="2"/>
        <v>11</v>
      </c>
      <c r="AO15" s="118">
        <v>1</v>
      </c>
      <c r="AP15" s="118">
        <v>0</v>
      </c>
      <c r="AQ15" s="118">
        <v>0</v>
      </c>
      <c r="AR15" s="118">
        <v>0</v>
      </c>
      <c r="AS15" t="str">
        <f t="shared" si="3"/>
        <v>5.01.09.00</v>
      </c>
    </row>
    <row r="16" spans="1:45">
      <c r="A16" s="373">
        <v>2021</v>
      </c>
      <c r="B16" s="373">
        <v>12</v>
      </c>
      <c r="C16" s="373" t="s">
        <v>1230</v>
      </c>
      <c r="D16" s="373" t="s">
        <v>1206</v>
      </c>
      <c r="E16" s="373" t="s">
        <v>1227</v>
      </c>
      <c r="F16" s="373" t="s">
        <v>2693</v>
      </c>
      <c r="G16" s="373" t="s">
        <v>2705</v>
      </c>
      <c r="H16" s="373">
        <v>11</v>
      </c>
      <c r="I16" s="373" t="s">
        <v>25</v>
      </c>
      <c r="J16" s="373">
        <v>1</v>
      </c>
      <c r="K16" s="373" t="s">
        <v>2634</v>
      </c>
      <c r="L16" s="373">
        <v>0</v>
      </c>
      <c r="M16" s="373" t="s">
        <v>2149</v>
      </c>
      <c r="N16" s="373">
        <v>0</v>
      </c>
      <c r="O16" s="373" t="s">
        <v>2149</v>
      </c>
      <c r="P16" s="373">
        <v>0</v>
      </c>
      <c r="Q16" s="373" t="s">
        <v>2149</v>
      </c>
      <c r="R16" s="373">
        <v>10</v>
      </c>
      <c r="S16" s="373" t="s">
        <v>2150</v>
      </c>
      <c r="T16" s="373">
        <v>13</v>
      </c>
      <c r="U16" s="373" t="s">
        <v>2164</v>
      </c>
      <c r="V16">
        <v>0</v>
      </c>
      <c r="W16" t="s">
        <v>79</v>
      </c>
      <c r="X16" s="373">
        <v>6</v>
      </c>
      <c r="Y16" s="373" t="s">
        <v>2706</v>
      </c>
      <c r="Z16" s="373" t="s">
        <v>2707</v>
      </c>
      <c r="AA16" s="373" t="s">
        <v>2708</v>
      </c>
      <c r="AB16" s="373" t="s">
        <v>2709</v>
      </c>
      <c r="AC16" s="373" t="s">
        <v>2710</v>
      </c>
      <c r="AD16" s="373" t="s">
        <v>2530</v>
      </c>
      <c r="AE16" s="373" t="s">
        <v>2531</v>
      </c>
      <c r="AF16" s="374">
        <v>1287900</v>
      </c>
      <c r="AG16" s="36" t="s">
        <v>1683</v>
      </c>
      <c r="AH16" s="127" t="s">
        <v>25</v>
      </c>
      <c r="AI16" s="36">
        <v>14</v>
      </c>
      <c r="AJ16" s="128" t="s">
        <v>1462</v>
      </c>
      <c r="AK16" t="str">
        <f t="shared" si="4"/>
        <v>12.-11.-1.0.0.0.-6.03.01.17</v>
      </c>
      <c r="AL16" t="str">
        <f t="shared" si="0"/>
        <v>01.00.00.00</v>
      </c>
      <c r="AM16">
        <f t="shared" si="1"/>
        <v>12</v>
      </c>
      <c r="AN16">
        <f t="shared" si="2"/>
        <v>11</v>
      </c>
      <c r="AO16" s="118">
        <v>1</v>
      </c>
      <c r="AP16" s="118">
        <v>0</v>
      </c>
      <c r="AQ16" s="118">
        <v>0</v>
      </c>
      <c r="AR16" s="118">
        <v>0</v>
      </c>
      <c r="AS16" t="str">
        <f t="shared" si="3"/>
        <v>6.03.01.17</v>
      </c>
    </row>
    <row r="17" spans="1:45">
      <c r="A17" s="373">
        <v>2021</v>
      </c>
      <c r="B17" s="373">
        <v>12</v>
      </c>
      <c r="C17" s="373" t="s">
        <v>1230</v>
      </c>
      <c r="D17" s="373" t="s">
        <v>1206</v>
      </c>
      <c r="E17" s="373" t="s">
        <v>1227</v>
      </c>
      <c r="F17" s="373" t="s">
        <v>2693</v>
      </c>
      <c r="G17" s="373" t="s">
        <v>2705</v>
      </c>
      <c r="H17" s="373">
        <v>11</v>
      </c>
      <c r="I17" s="373" t="s">
        <v>25</v>
      </c>
      <c r="J17" s="373">
        <v>1</v>
      </c>
      <c r="K17" s="373" t="s">
        <v>2634</v>
      </c>
      <c r="L17" s="373">
        <v>0</v>
      </c>
      <c r="M17" s="373" t="s">
        <v>2149</v>
      </c>
      <c r="N17" s="373">
        <v>0</v>
      </c>
      <c r="O17" s="373" t="s">
        <v>2149</v>
      </c>
      <c r="P17" s="373">
        <v>0</v>
      </c>
      <c r="Q17" s="373" t="s">
        <v>2149</v>
      </c>
      <c r="R17" s="373">
        <v>10</v>
      </c>
      <c r="S17" s="373" t="s">
        <v>2150</v>
      </c>
      <c r="T17" s="373">
        <v>13</v>
      </c>
      <c r="U17" s="373" t="s">
        <v>2164</v>
      </c>
      <c r="V17">
        <v>0</v>
      </c>
      <c r="W17" t="s">
        <v>79</v>
      </c>
      <c r="X17" s="373">
        <v>6</v>
      </c>
      <c r="Y17" s="373" t="s">
        <v>2706</v>
      </c>
      <c r="Z17" s="373" t="s">
        <v>2707</v>
      </c>
      <c r="AA17" s="373" t="s">
        <v>2708</v>
      </c>
      <c r="AB17" s="373" t="s">
        <v>2709</v>
      </c>
      <c r="AC17" s="373" t="s">
        <v>2710</v>
      </c>
      <c r="AD17" s="373" t="s">
        <v>2534</v>
      </c>
      <c r="AE17" s="373" t="s">
        <v>2535</v>
      </c>
      <c r="AF17" s="374">
        <v>1287900</v>
      </c>
      <c r="AG17" s="36" t="s">
        <v>1683</v>
      </c>
      <c r="AH17" s="127" t="s">
        <v>25</v>
      </c>
      <c r="AI17" s="36">
        <v>14</v>
      </c>
      <c r="AJ17" s="128" t="s">
        <v>1462</v>
      </c>
      <c r="AK17" t="str">
        <f t="shared" si="4"/>
        <v>12.-11.-1.0.0.0.-6.03.01.18</v>
      </c>
      <c r="AL17" t="str">
        <f t="shared" si="0"/>
        <v>01.00.00.00</v>
      </c>
      <c r="AM17">
        <f t="shared" si="1"/>
        <v>12</v>
      </c>
      <c r="AN17">
        <f t="shared" si="2"/>
        <v>11</v>
      </c>
      <c r="AO17" s="118">
        <v>1</v>
      </c>
      <c r="AP17" s="118">
        <v>0</v>
      </c>
      <c r="AQ17" s="118">
        <v>0</v>
      </c>
      <c r="AR17" s="118">
        <v>0</v>
      </c>
      <c r="AS17" t="str">
        <f t="shared" si="3"/>
        <v>6.03.01.18</v>
      </c>
    </row>
    <row r="18" spans="1:45">
      <c r="A18" s="373">
        <v>2021</v>
      </c>
      <c r="B18" s="373">
        <v>12</v>
      </c>
      <c r="C18" s="373" t="s">
        <v>1230</v>
      </c>
      <c r="D18" s="373" t="s">
        <v>1206</v>
      </c>
      <c r="E18" s="373" t="s">
        <v>1227</v>
      </c>
      <c r="F18" s="373" t="s">
        <v>2660</v>
      </c>
      <c r="G18" s="373" t="s">
        <v>2661</v>
      </c>
      <c r="H18" s="373">
        <v>11</v>
      </c>
      <c r="I18" s="373" t="s">
        <v>25</v>
      </c>
      <c r="J18" s="373">
        <v>2</v>
      </c>
      <c r="K18" s="373" t="s">
        <v>2343</v>
      </c>
      <c r="L18" s="373">
        <v>0</v>
      </c>
      <c r="M18" s="373" t="s">
        <v>2149</v>
      </c>
      <c r="N18" s="373">
        <v>0</v>
      </c>
      <c r="O18" s="373" t="s">
        <v>2149</v>
      </c>
      <c r="P18" s="373">
        <v>0</v>
      </c>
      <c r="Q18" s="373" t="s">
        <v>2149</v>
      </c>
      <c r="R18" s="373">
        <v>40</v>
      </c>
      <c r="S18" s="373" t="s">
        <v>2170</v>
      </c>
      <c r="T18" s="373">
        <v>41</v>
      </c>
      <c r="U18" s="373" t="s">
        <v>2239</v>
      </c>
      <c r="V18">
        <v>0</v>
      </c>
      <c r="W18" t="s">
        <v>79</v>
      </c>
      <c r="X18" s="373">
        <v>1</v>
      </c>
      <c r="Y18" s="373" t="s">
        <v>2662</v>
      </c>
      <c r="Z18" s="373" t="s">
        <v>2663</v>
      </c>
      <c r="AA18" s="373" t="s">
        <v>2664</v>
      </c>
      <c r="AB18" s="373" t="s">
        <v>2665</v>
      </c>
      <c r="AC18" s="373" t="s">
        <v>2666</v>
      </c>
      <c r="AD18" s="373" t="s">
        <v>23</v>
      </c>
      <c r="AE18" s="373" t="s">
        <v>24</v>
      </c>
      <c r="AF18" s="374">
        <f>23515333+18</f>
        <v>23515351</v>
      </c>
      <c r="AG18" s="36" t="s">
        <v>1683</v>
      </c>
      <c r="AH18" s="127" t="s">
        <v>25</v>
      </c>
      <c r="AI18" s="36">
        <v>14</v>
      </c>
      <c r="AJ18" s="128" t="s">
        <v>1462</v>
      </c>
      <c r="AK18" t="str">
        <f t="shared" si="4"/>
        <v>12.-11.-2.0.0.0.-1.01.01.00</v>
      </c>
      <c r="AL18" t="str">
        <f t="shared" si="0"/>
        <v>02.00.00.00</v>
      </c>
      <c r="AM18">
        <f t="shared" si="1"/>
        <v>12</v>
      </c>
      <c r="AN18">
        <f t="shared" si="2"/>
        <v>11</v>
      </c>
      <c r="AO18" s="118">
        <v>2</v>
      </c>
      <c r="AP18" s="118">
        <v>0</v>
      </c>
      <c r="AQ18" s="118">
        <v>0</v>
      </c>
      <c r="AR18" s="118">
        <v>0</v>
      </c>
      <c r="AS18" t="str">
        <f t="shared" si="3"/>
        <v>1.01.01.00</v>
      </c>
    </row>
    <row r="19" spans="1:45">
      <c r="A19" s="373">
        <v>2021</v>
      </c>
      <c r="B19" s="373">
        <v>12</v>
      </c>
      <c r="C19" s="373" t="s">
        <v>1230</v>
      </c>
      <c r="D19" s="373" t="s">
        <v>1206</v>
      </c>
      <c r="E19" s="373" t="s">
        <v>1227</v>
      </c>
      <c r="F19" s="373" t="s">
        <v>2660</v>
      </c>
      <c r="G19" s="373" t="s">
        <v>2661</v>
      </c>
      <c r="H19" s="373">
        <v>11</v>
      </c>
      <c r="I19" s="373" t="s">
        <v>25</v>
      </c>
      <c r="J19" s="373">
        <v>2</v>
      </c>
      <c r="K19" s="373" t="s">
        <v>2343</v>
      </c>
      <c r="L19" s="373">
        <v>0</v>
      </c>
      <c r="M19" s="373" t="s">
        <v>2149</v>
      </c>
      <c r="N19" s="373">
        <v>0</v>
      </c>
      <c r="O19" s="373" t="s">
        <v>2149</v>
      </c>
      <c r="P19" s="373">
        <v>0</v>
      </c>
      <c r="Q19" s="373" t="s">
        <v>2149</v>
      </c>
      <c r="R19" s="373">
        <v>40</v>
      </c>
      <c r="S19" s="373" t="s">
        <v>2170</v>
      </c>
      <c r="T19" s="373">
        <v>41</v>
      </c>
      <c r="U19" s="373" t="s">
        <v>2239</v>
      </c>
      <c r="V19">
        <v>0</v>
      </c>
      <c r="W19" t="s">
        <v>79</v>
      </c>
      <c r="X19" s="373">
        <v>1</v>
      </c>
      <c r="Y19" s="373" t="s">
        <v>2662</v>
      </c>
      <c r="Z19" s="373" t="s">
        <v>2663</v>
      </c>
      <c r="AA19" s="373" t="s">
        <v>2664</v>
      </c>
      <c r="AB19" s="373" t="s">
        <v>2667</v>
      </c>
      <c r="AC19" s="373" t="s">
        <v>2668</v>
      </c>
      <c r="AD19" s="373" t="s">
        <v>26</v>
      </c>
      <c r="AE19" s="373" t="s">
        <v>27</v>
      </c>
      <c r="AF19" s="374">
        <v>2172309</v>
      </c>
      <c r="AG19" s="36" t="s">
        <v>1683</v>
      </c>
      <c r="AH19" s="127" t="s">
        <v>25</v>
      </c>
      <c r="AI19" s="36">
        <v>14</v>
      </c>
      <c r="AJ19" s="128" t="s">
        <v>1462</v>
      </c>
      <c r="AK19" t="str">
        <f t="shared" si="4"/>
        <v>12.-11.-2.0.0.0.-1.01.04.00</v>
      </c>
      <c r="AL19" t="str">
        <f t="shared" si="0"/>
        <v>02.00.00.00</v>
      </c>
      <c r="AM19">
        <f t="shared" si="1"/>
        <v>12</v>
      </c>
      <c r="AN19">
        <f t="shared" si="2"/>
        <v>11</v>
      </c>
      <c r="AO19" s="118">
        <v>2</v>
      </c>
      <c r="AP19" s="118">
        <v>0</v>
      </c>
      <c r="AQ19" s="118">
        <v>0</v>
      </c>
      <c r="AR19" s="118">
        <v>0</v>
      </c>
      <c r="AS19" t="str">
        <f t="shared" si="3"/>
        <v>1.01.04.00</v>
      </c>
    </row>
    <row r="20" spans="1:45">
      <c r="A20" s="373">
        <v>2021</v>
      </c>
      <c r="B20" s="373">
        <v>12</v>
      </c>
      <c r="C20" s="373" t="s">
        <v>1230</v>
      </c>
      <c r="D20" s="373" t="s">
        <v>1206</v>
      </c>
      <c r="E20" s="373" t="s">
        <v>1227</v>
      </c>
      <c r="F20" s="373" t="s">
        <v>2660</v>
      </c>
      <c r="G20" s="373" t="s">
        <v>2661</v>
      </c>
      <c r="H20" s="373">
        <v>11</v>
      </c>
      <c r="I20" s="373" t="s">
        <v>25</v>
      </c>
      <c r="J20" s="373">
        <v>2</v>
      </c>
      <c r="K20" s="373" t="s">
        <v>2343</v>
      </c>
      <c r="L20" s="373">
        <v>0</v>
      </c>
      <c r="M20" s="373" t="s">
        <v>2149</v>
      </c>
      <c r="N20" s="373">
        <v>0</v>
      </c>
      <c r="O20" s="373" t="s">
        <v>2149</v>
      </c>
      <c r="P20" s="373">
        <v>0</v>
      </c>
      <c r="Q20" s="373" t="s">
        <v>2149</v>
      </c>
      <c r="R20" s="373">
        <v>40</v>
      </c>
      <c r="S20" s="373" t="s">
        <v>2170</v>
      </c>
      <c r="T20" s="373">
        <v>41</v>
      </c>
      <c r="U20" s="373" t="s">
        <v>2239</v>
      </c>
      <c r="V20">
        <v>0</v>
      </c>
      <c r="W20" t="s">
        <v>79</v>
      </c>
      <c r="X20" s="373">
        <v>1</v>
      </c>
      <c r="Y20" s="373" t="s">
        <v>2662</v>
      </c>
      <c r="Z20" s="373" t="s">
        <v>2663</v>
      </c>
      <c r="AA20" s="373" t="s">
        <v>2664</v>
      </c>
      <c r="AB20" s="373" t="s">
        <v>2669</v>
      </c>
      <c r="AC20" s="373" t="s">
        <v>2670</v>
      </c>
      <c r="AD20" s="373" t="s">
        <v>28</v>
      </c>
      <c r="AE20" s="373" t="s">
        <v>29</v>
      </c>
      <c r="AF20" s="374">
        <v>5308533</v>
      </c>
      <c r="AG20" s="36" t="s">
        <v>1683</v>
      </c>
      <c r="AH20" s="127" t="s">
        <v>25</v>
      </c>
      <c r="AI20" s="36">
        <v>14</v>
      </c>
      <c r="AJ20" s="128" t="s">
        <v>1462</v>
      </c>
      <c r="AK20" t="str">
        <f t="shared" si="4"/>
        <v>12.-11.-2.0.0.0.-1.01.06.00</v>
      </c>
      <c r="AL20" t="str">
        <f t="shared" si="0"/>
        <v>02.00.00.00</v>
      </c>
      <c r="AM20">
        <f t="shared" si="1"/>
        <v>12</v>
      </c>
      <c r="AN20">
        <f t="shared" si="2"/>
        <v>11</v>
      </c>
      <c r="AO20" s="118">
        <v>2</v>
      </c>
      <c r="AP20" s="118">
        <v>0</v>
      </c>
      <c r="AQ20" s="118">
        <v>0</v>
      </c>
      <c r="AR20" s="118">
        <v>0</v>
      </c>
      <c r="AS20" t="str">
        <f t="shared" si="3"/>
        <v>1.01.06.00</v>
      </c>
    </row>
    <row r="21" spans="1:45">
      <c r="A21" s="373">
        <v>2021</v>
      </c>
      <c r="B21" s="373">
        <v>12</v>
      </c>
      <c r="C21" s="373" t="s">
        <v>1230</v>
      </c>
      <c r="D21" s="373" t="s">
        <v>1206</v>
      </c>
      <c r="E21" s="373" t="s">
        <v>1227</v>
      </c>
      <c r="F21" s="373" t="s">
        <v>2660</v>
      </c>
      <c r="G21" s="373" t="s">
        <v>2661</v>
      </c>
      <c r="H21" s="373">
        <v>11</v>
      </c>
      <c r="I21" s="373" t="s">
        <v>25</v>
      </c>
      <c r="J21" s="373">
        <v>2</v>
      </c>
      <c r="K21" s="373" t="s">
        <v>2343</v>
      </c>
      <c r="L21" s="373">
        <v>0</v>
      </c>
      <c r="M21" s="373" t="s">
        <v>2149</v>
      </c>
      <c r="N21" s="373">
        <v>0</v>
      </c>
      <c r="O21" s="373" t="s">
        <v>2149</v>
      </c>
      <c r="P21" s="373">
        <v>0</v>
      </c>
      <c r="Q21" s="373" t="s">
        <v>2149</v>
      </c>
      <c r="R21" s="373">
        <v>40</v>
      </c>
      <c r="S21" s="373" t="s">
        <v>2170</v>
      </c>
      <c r="T21" s="373">
        <v>41</v>
      </c>
      <c r="U21" s="373" t="s">
        <v>2239</v>
      </c>
      <c r="V21">
        <v>0</v>
      </c>
      <c r="W21" t="s">
        <v>79</v>
      </c>
      <c r="X21" s="373">
        <v>1</v>
      </c>
      <c r="Y21" s="373" t="s">
        <v>2662</v>
      </c>
      <c r="Z21" s="373" t="s">
        <v>2663</v>
      </c>
      <c r="AA21" s="373" t="s">
        <v>2664</v>
      </c>
      <c r="AB21" s="373" t="s">
        <v>2671</v>
      </c>
      <c r="AC21" s="373" t="s">
        <v>31</v>
      </c>
      <c r="AD21" s="373" t="s">
        <v>30</v>
      </c>
      <c r="AE21" s="373" t="s">
        <v>31</v>
      </c>
      <c r="AF21" s="374">
        <v>1651107</v>
      </c>
      <c r="AG21" s="36" t="s">
        <v>1683</v>
      </c>
      <c r="AH21" s="127" t="s">
        <v>25</v>
      </c>
      <c r="AI21" s="36">
        <v>14</v>
      </c>
      <c r="AJ21" s="128" t="s">
        <v>1462</v>
      </c>
      <c r="AK21" t="str">
        <f t="shared" si="4"/>
        <v>12.-11.-2.0.0.0.-1.01.07.00</v>
      </c>
      <c r="AL21" t="str">
        <f t="shared" si="0"/>
        <v>02.00.00.00</v>
      </c>
      <c r="AM21">
        <f t="shared" si="1"/>
        <v>12</v>
      </c>
      <c r="AN21">
        <f t="shared" si="2"/>
        <v>11</v>
      </c>
      <c r="AO21" s="118">
        <v>2</v>
      </c>
      <c r="AP21" s="118">
        <v>0</v>
      </c>
      <c r="AQ21" s="118">
        <v>0</v>
      </c>
      <c r="AR21" s="118">
        <v>0</v>
      </c>
      <c r="AS21" t="str">
        <f t="shared" si="3"/>
        <v>1.01.07.00</v>
      </c>
    </row>
    <row r="22" spans="1:45">
      <c r="A22" s="373">
        <v>2021</v>
      </c>
      <c r="B22" s="373">
        <v>12</v>
      </c>
      <c r="C22" s="373" t="s">
        <v>1230</v>
      </c>
      <c r="D22" s="373" t="s">
        <v>1206</v>
      </c>
      <c r="E22" s="373" t="s">
        <v>1227</v>
      </c>
      <c r="F22" s="373" t="s">
        <v>2660</v>
      </c>
      <c r="G22" s="373" t="s">
        <v>2661</v>
      </c>
      <c r="H22" s="373">
        <v>11</v>
      </c>
      <c r="I22" s="373" t="s">
        <v>25</v>
      </c>
      <c r="J22" s="373">
        <v>2</v>
      </c>
      <c r="K22" s="373" t="s">
        <v>2343</v>
      </c>
      <c r="L22" s="373">
        <v>0</v>
      </c>
      <c r="M22" s="373" t="s">
        <v>2149</v>
      </c>
      <c r="N22" s="373">
        <v>0</v>
      </c>
      <c r="O22" s="373" t="s">
        <v>2149</v>
      </c>
      <c r="P22" s="373">
        <v>0</v>
      </c>
      <c r="Q22" s="373" t="s">
        <v>2149</v>
      </c>
      <c r="R22" s="373">
        <v>40</v>
      </c>
      <c r="S22" s="373" t="s">
        <v>2170</v>
      </c>
      <c r="T22" s="373">
        <v>41</v>
      </c>
      <c r="U22" s="373" t="s">
        <v>2239</v>
      </c>
      <c r="V22">
        <v>0</v>
      </c>
      <c r="W22" t="s">
        <v>79</v>
      </c>
      <c r="X22" s="373">
        <v>1</v>
      </c>
      <c r="Y22" s="373" t="s">
        <v>2662</v>
      </c>
      <c r="Z22" s="373" t="s">
        <v>2672</v>
      </c>
      <c r="AA22" s="373" t="s">
        <v>2673</v>
      </c>
      <c r="AB22" s="373" t="s">
        <v>2674</v>
      </c>
      <c r="AC22" s="373" t="s">
        <v>2666</v>
      </c>
      <c r="AD22" s="373" t="s">
        <v>32</v>
      </c>
      <c r="AE22" s="373" t="s">
        <v>24</v>
      </c>
      <c r="AF22" s="374">
        <v>417149</v>
      </c>
      <c r="AG22" s="36" t="s">
        <v>1683</v>
      </c>
      <c r="AH22" s="127" t="s">
        <v>25</v>
      </c>
      <c r="AI22" s="36">
        <v>14</v>
      </c>
      <c r="AJ22" s="128" t="s">
        <v>1462</v>
      </c>
      <c r="AK22" t="str">
        <f t="shared" si="4"/>
        <v>12.-11.-2.0.0.0.-1.02.01.00</v>
      </c>
      <c r="AL22" t="str">
        <f t="shared" si="0"/>
        <v>02.00.00.00</v>
      </c>
      <c r="AM22">
        <f t="shared" si="1"/>
        <v>12</v>
      </c>
      <c r="AN22">
        <f t="shared" si="2"/>
        <v>11</v>
      </c>
      <c r="AO22" s="118">
        <v>2</v>
      </c>
      <c r="AP22" s="118">
        <v>0</v>
      </c>
      <c r="AQ22" s="118">
        <v>0</v>
      </c>
      <c r="AR22" s="118">
        <v>0</v>
      </c>
      <c r="AS22" t="str">
        <f t="shared" si="3"/>
        <v>1.02.01.00</v>
      </c>
    </row>
    <row r="23" spans="1:45">
      <c r="A23" s="373">
        <v>2021</v>
      </c>
      <c r="B23" s="373">
        <v>12</v>
      </c>
      <c r="C23" s="373" t="s">
        <v>1230</v>
      </c>
      <c r="D23" s="373" t="s">
        <v>1206</v>
      </c>
      <c r="E23" s="373" t="s">
        <v>1227</v>
      </c>
      <c r="F23" s="373" t="s">
        <v>2660</v>
      </c>
      <c r="G23" s="373" t="s">
        <v>2661</v>
      </c>
      <c r="H23" s="373">
        <v>11</v>
      </c>
      <c r="I23" s="373" t="s">
        <v>25</v>
      </c>
      <c r="J23" s="373">
        <v>2</v>
      </c>
      <c r="K23" s="373" t="s">
        <v>2343</v>
      </c>
      <c r="L23" s="373">
        <v>0</v>
      </c>
      <c r="M23" s="373" t="s">
        <v>2149</v>
      </c>
      <c r="N23" s="373">
        <v>0</v>
      </c>
      <c r="O23" s="373" t="s">
        <v>2149</v>
      </c>
      <c r="P23" s="373">
        <v>0</v>
      </c>
      <c r="Q23" s="373" t="s">
        <v>2149</v>
      </c>
      <c r="R23" s="373">
        <v>40</v>
      </c>
      <c r="S23" s="373" t="s">
        <v>2170</v>
      </c>
      <c r="T23" s="373">
        <v>41</v>
      </c>
      <c r="U23" s="373" t="s">
        <v>2239</v>
      </c>
      <c r="V23">
        <v>0</v>
      </c>
      <c r="W23" t="s">
        <v>79</v>
      </c>
      <c r="X23" s="373">
        <v>1</v>
      </c>
      <c r="Y23" s="373" t="s">
        <v>2662</v>
      </c>
      <c r="Z23" s="373" t="s">
        <v>2672</v>
      </c>
      <c r="AA23" s="373" t="s">
        <v>2673</v>
      </c>
      <c r="AB23" s="373" t="s">
        <v>2675</v>
      </c>
      <c r="AC23" s="373" t="s">
        <v>2668</v>
      </c>
      <c r="AD23" s="373" t="s">
        <v>33</v>
      </c>
      <c r="AE23" s="373" t="s">
        <v>27</v>
      </c>
      <c r="AF23" s="374">
        <v>34869</v>
      </c>
      <c r="AG23" s="36" t="s">
        <v>1683</v>
      </c>
      <c r="AH23" s="127" t="s">
        <v>25</v>
      </c>
      <c r="AI23" s="36">
        <v>14</v>
      </c>
      <c r="AJ23" s="128" t="s">
        <v>1462</v>
      </c>
      <c r="AK23" t="str">
        <f t="shared" si="4"/>
        <v>12.-11.-2.0.0.0.-1.02.03.00</v>
      </c>
      <c r="AL23" t="str">
        <f t="shared" si="0"/>
        <v>02.00.00.00</v>
      </c>
      <c r="AM23">
        <f t="shared" si="1"/>
        <v>12</v>
      </c>
      <c r="AN23">
        <f t="shared" si="2"/>
        <v>11</v>
      </c>
      <c r="AO23" s="118">
        <v>2</v>
      </c>
      <c r="AP23" s="118">
        <v>0</v>
      </c>
      <c r="AQ23" s="118">
        <v>0</v>
      </c>
      <c r="AR23" s="118">
        <v>0</v>
      </c>
      <c r="AS23" t="str">
        <f t="shared" si="3"/>
        <v>1.02.03.00</v>
      </c>
    </row>
    <row r="24" spans="1:45">
      <c r="A24" s="373">
        <v>2021</v>
      </c>
      <c r="B24" s="373">
        <v>12</v>
      </c>
      <c r="C24" s="373" t="s">
        <v>1230</v>
      </c>
      <c r="D24" s="373" t="s">
        <v>1206</v>
      </c>
      <c r="E24" s="373" t="s">
        <v>1227</v>
      </c>
      <c r="F24" s="373" t="s">
        <v>2660</v>
      </c>
      <c r="G24" s="373" t="s">
        <v>2661</v>
      </c>
      <c r="H24" s="373">
        <v>11</v>
      </c>
      <c r="I24" s="373" t="s">
        <v>25</v>
      </c>
      <c r="J24" s="373">
        <v>2</v>
      </c>
      <c r="K24" s="373" t="s">
        <v>2343</v>
      </c>
      <c r="L24" s="373">
        <v>0</v>
      </c>
      <c r="M24" s="373" t="s">
        <v>2149</v>
      </c>
      <c r="N24" s="373">
        <v>0</v>
      </c>
      <c r="O24" s="373" t="s">
        <v>2149</v>
      </c>
      <c r="P24" s="373">
        <v>0</v>
      </c>
      <c r="Q24" s="373" t="s">
        <v>2149</v>
      </c>
      <c r="R24" s="373">
        <v>40</v>
      </c>
      <c r="S24" s="373" t="s">
        <v>2170</v>
      </c>
      <c r="T24" s="373">
        <v>41</v>
      </c>
      <c r="U24" s="373" t="s">
        <v>2239</v>
      </c>
      <c r="V24">
        <v>0</v>
      </c>
      <c r="W24" t="s">
        <v>79</v>
      </c>
      <c r="X24" s="373">
        <v>1</v>
      </c>
      <c r="Y24" s="373" t="s">
        <v>2662</v>
      </c>
      <c r="Z24" s="373" t="s">
        <v>2672</v>
      </c>
      <c r="AA24" s="373" t="s">
        <v>2673</v>
      </c>
      <c r="AB24" s="373" t="s">
        <v>2676</v>
      </c>
      <c r="AC24" s="373" t="s">
        <v>2670</v>
      </c>
      <c r="AD24" s="373" t="s">
        <v>34</v>
      </c>
      <c r="AE24" s="373" t="s">
        <v>29</v>
      </c>
      <c r="AF24" s="374">
        <v>87599</v>
      </c>
      <c r="AG24" s="36" t="s">
        <v>1683</v>
      </c>
      <c r="AH24" s="127" t="s">
        <v>25</v>
      </c>
      <c r="AI24" s="36">
        <v>14</v>
      </c>
      <c r="AJ24" s="128" t="s">
        <v>1462</v>
      </c>
      <c r="AK24" t="str">
        <f t="shared" si="4"/>
        <v>12.-11.-2.0.0.0.-1.02.05.00</v>
      </c>
      <c r="AL24" t="str">
        <f t="shared" si="0"/>
        <v>02.00.00.00</v>
      </c>
      <c r="AM24">
        <f t="shared" si="1"/>
        <v>12</v>
      </c>
      <c r="AN24">
        <f t="shared" si="2"/>
        <v>11</v>
      </c>
      <c r="AO24" s="118">
        <v>2</v>
      </c>
      <c r="AP24" s="118">
        <v>0</v>
      </c>
      <c r="AQ24" s="118">
        <v>0</v>
      </c>
      <c r="AR24" s="118">
        <v>0</v>
      </c>
      <c r="AS24" t="str">
        <f t="shared" si="3"/>
        <v>1.02.05.00</v>
      </c>
    </row>
    <row r="25" spans="1:45">
      <c r="A25" s="373">
        <v>2021</v>
      </c>
      <c r="B25" s="373">
        <v>12</v>
      </c>
      <c r="C25" s="373" t="s">
        <v>1230</v>
      </c>
      <c r="D25" s="373" t="s">
        <v>1206</v>
      </c>
      <c r="E25" s="373" t="s">
        <v>1227</v>
      </c>
      <c r="F25" s="373" t="s">
        <v>2660</v>
      </c>
      <c r="G25" s="373" t="s">
        <v>2661</v>
      </c>
      <c r="H25" s="373">
        <v>11</v>
      </c>
      <c r="I25" s="373" t="s">
        <v>25</v>
      </c>
      <c r="J25" s="373">
        <v>2</v>
      </c>
      <c r="K25" s="373" t="s">
        <v>2343</v>
      </c>
      <c r="L25" s="373">
        <v>0</v>
      </c>
      <c r="M25" s="373" t="s">
        <v>2149</v>
      </c>
      <c r="N25" s="373">
        <v>0</v>
      </c>
      <c r="O25" s="373" t="s">
        <v>2149</v>
      </c>
      <c r="P25" s="373">
        <v>0</v>
      </c>
      <c r="Q25" s="373" t="s">
        <v>2149</v>
      </c>
      <c r="R25" s="373">
        <v>40</v>
      </c>
      <c r="S25" s="373" t="s">
        <v>2170</v>
      </c>
      <c r="T25" s="373">
        <v>41</v>
      </c>
      <c r="U25" s="373" t="s">
        <v>2239</v>
      </c>
      <c r="V25">
        <v>0</v>
      </c>
      <c r="W25" t="s">
        <v>79</v>
      </c>
      <c r="X25" s="373">
        <v>1</v>
      </c>
      <c r="Y25" s="373" t="s">
        <v>2662</v>
      </c>
      <c r="Z25" s="373" t="s">
        <v>2677</v>
      </c>
      <c r="AA25" s="373" t="s">
        <v>2678</v>
      </c>
      <c r="AB25" s="373" t="s">
        <v>2679</v>
      </c>
      <c r="AC25" s="373" t="s">
        <v>2678</v>
      </c>
      <c r="AD25" s="373" t="s">
        <v>35</v>
      </c>
      <c r="AE25" s="373" t="s">
        <v>36</v>
      </c>
      <c r="AF25" s="374">
        <v>537382</v>
      </c>
      <c r="AG25" s="36" t="s">
        <v>1683</v>
      </c>
      <c r="AH25" s="127" t="s">
        <v>25</v>
      </c>
      <c r="AI25" s="36">
        <v>14</v>
      </c>
      <c r="AJ25" s="128" t="s">
        <v>1462</v>
      </c>
      <c r="AK25" t="str">
        <f t="shared" si="4"/>
        <v>12.-11.-2.0.0.0.-1.04.00.00</v>
      </c>
      <c r="AL25" t="str">
        <f t="shared" si="0"/>
        <v>02.00.00.00</v>
      </c>
      <c r="AM25">
        <f t="shared" si="1"/>
        <v>12</v>
      </c>
      <c r="AN25">
        <f t="shared" si="2"/>
        <v>11</v>
      </c>
      <c r="AO25" s="118">
        <v>2</v>
      </c>
      <c r="AP25" s="118">
        <v>0</v>
      </c>
      <c r="AQ25" s="118">
        <v>0</v>
      </c>
      <c r="AR25" s="118">
        <v>0</v>
      </c>
      <c r="AS25" t="str">
        <f t="shared" si="3"/>
        <v>1.04.00.00</v>
      </c>
    </row>
    <row r="26" spans="1:45">
      <c r="A26" s="373">
        <v>2021</v>
      </c>
      <c r="B26" s="373">
        <v>12</v>
      </c>
      <c r="C26" s="373" t="s">
        <v>1230</v>
      </c>
      <c r="D26" s="373" t="s">
        <v>1206</v>
      </c>
      <c r="E26" s="373" t="s">
        <v>1227</v>
      </c>
      <c r="F26" s="373" t="s">
        <v>2660</v>
      </c>
      <c r="G26" s="373" t="s">
        <v>2661</v>
      </c>
      <c r="H26" s="373">
        <v>11</v>
      </c>
      <c r="I26" s="373" t="s">
        <v>25</v>
      </c>
      <c r="J26" s="373">
        <v>2</v>
      </c>
      <c r="K26" s="373" t="s">
        <v>2343</v>
      </c>
      <c r="L26" s="373">
        <v>0</v>
      </c>
      <c r="M26" s="373" t="s">
        <v>2149</v>
      </c>
      <c r="N26" s="373">
        <v>0</v>
      </c>
      <c r="O26" s="373" t="s">
        <v>2149</v>
      </c>
      <c r="P26" s="373">
        <v>0</v>
      </c>
      <c r="Q26" s="373" t="s">
        <v>2149</v>
      </c>
      <c r="R26" s="373">
        <v>40</v>
      </c>
      <c r="S26" s="373" t="s">
        <v>2170</v>
      </c>
      <c r="T26" s="373">
        <v>41</v>
      </c>
      <c r="U26" s="373" t="s">
        <v>2239</v>
      </c>
      <c r="V26">
        <v>0</v>
      </c>
      <c r="W26" t="s">
        <v>79</v>
      </c>
      <c r="X26" s="373">
        <v>1</v>
      </c>
      <c r="Y26" s="373" t="s">
        <v>2662</v>
      </c>
      <c r="Z26" s="373" t="s">
        <v>2684</v>
      </c>
      <c r="AA26" s="373" t="s">
        <v>2685</v>
      </c>
      <c r="AB26" s="373" t="s">
        <v>2686</v>
      </c>
      <c r="AC26" s="373" t="s">
        <v>2685</v>
      </c>
      <c r="AD26" s="373" t="s">
        <v>2235</v>
      </c>
      <c r="AE26" s="373" t="s">
        <v>2236</v>
      </c>
      <c r="AF26" s="374">
        <v>81000</v>
      </c>
      <c r="AG26" s="36" t="s">
        <v>1683</v>
      </c>
      <c r="AH26" s="127" t="s">
        <v>25</v>
      </c>
      <c r="AI26" s="36">
        <v>14</v>
      </c>
      <c r="AJ26" s="128" t="s">
        <v>1462</v>
      </c>
      <c r="AK26" t="str">
        <f t="shared" si="4"/>
        <v>12.-11.-2.0.0.0.-1.06.00.00</v>
      </c>
      <c r="AL26" t="str">
        <f t="shared" si="0"/>
        <v>02.00.00.00</v>
      </c>
      <c r="AM26">
        <f t="shared" si="1"/>
        <v>12</v>
      </c>
      <c r="AN26">
        <f t="shared" si="2"/>
        <v>11</v>
      </c>
      <c r="AO26" s="118">
        <v>2</v>
      </c>
      <c r="AP26" s="118">
        <v>0</v>
      </c>
      <c r="AQ26" s="118">
        <v>0</v>
      </c>
      <c r="AR26" s="118">
        <v>0</v>
      </c>
      <c r="AS26" t="str">
        <f t="shared" si="3"/>
        <v>1.06.00.00</v>
      </c>
    </row>
    <row r="27" spans="1:45">
      <c r="A27" s="373">
        <v>2021</v>
      </c>
      <c r="B27" s="373">
        <v>12</v>
      </c>
      <c r="C27" s="373" t="s">
        <v>1230</v>
      </c>
      <c r="D27" s="373" t="s">
        <v>1206</v>
      </c>
      <c r="E27" s="373" t="s">
        <v>1227</v>
      </c>
      <c r="F27" s="373" t="s">
        <v>2660</v>
      </c>
      <c r="G27" s="373" t="s">
        <v>2661</v>
      </c>
      <c r="H27" s="373">
        <v>11</v>
      </c>
      <c r="I27" s="373" t="s">
        <v>25</v>
      </c>
      <c r="J27" s="373">
        <v>2</v>
      </c>
      <c r="K27" s="373" t="s">
        <v>2343</v>
      </c>
      <c r="L27" s="373">
        <v>0</v>
      </c>
      <c r="M27" s="373" t="s">
        <v>2149</v>
      </c>
      <c r="N27" s="373">
        <v>0</v>
      </c>
      <c r="O27" s="373" t="s">
        <v>2149</v>
      </c>
      <c r="P27" s="373">
        <v>0</v>
      </c>
      <c r="Q27" s="373" t="s">
        <v>2149</v>
      </c>
      <c r="R27" s="373">
        <v>40</v>
      </c>
      <c r="S27" s="373" t="s">
        <v>2170</v>
      </c>
      <c r="T27" s="373">
        <v>41</v>
      </c>
      <c r="U27" s="373" t="s">
        <v>2239</v>
      </c>
      <c r="V27">
        <v>0</v>
      </c>
      <c r="W27" t="s">
        <v>79</v>
      </c>
      <c r="X27" s="373">
        <v>2</v>
      </c>
      <c r="Y27" s="373" t="s">
        <v>2687</v>
      </c>
      <c r="Z27" s="373" t="s">
        <v>2688</v>
      </c>
      <c r="AA27" s="373" t="s">
        <v>2687</v>
      </c>
      <c r="AB27" s="373" t="s">
        <v>2689</v>
      </c>
      <c r="AC27" s="373" t="s">
        <v>2687</v>
      </c>
      <c r="AD27" s="373" t="s">
        <v>39</v>
      </c>
      <c r="AE27" s="373" t="s">
        <v>40</v>
      </c>
      <c r="AF27" s="374">
        <v>4733032</v>
      </c>
      <c r="AG27" s="36" t="s">
        <v>1683</v>
      </c>
      <c r="AH27" s="127" t="s">
        <v>25</v>
      </c>
      <c r="AI27" s="36">
        <v>14</v>
      </c>
      <c r="AJ27" s="128" t="s">
        <v>1462</v>
      </c>
      <c r="AK27" t="str">
        <f t="shared" si="4"/>
        <v>12.-11.-2.0.0.0.-2.00.00.00</v>
      </c>
      <c r="AL27" t="str">
        <f t="shared" si="0"/>
        <v>02.00.00.00</v>
      </c>
      <c r="AM27">
        <f t="shared" si="1"/>
        <v>12</v>
      </c>
      <c r="AN27">
        <f t="shared" si="2"/>
        <v>11</v>
      </c>
      <c r="AO27" s="118">
        <v>2</v>
      </c>
      <c r="AP27" s="118">
        <v>0</v>
      </c>
      <c r="AQ27" s="118">
        <v>0</v>
      </c>
      <c r="AR27" s="118">
        <v>0</v>
      </c>
      <c r="AS27" t="str">
        <f t="shared" si="3"/>
        <v>2.00.00.00</v>
      </c>
    </row>
    <row r="28" spans="1:45">
      <c r="A28" s="373">
        <v>2021</v>
      </c>
      <c r="B28" s="373">
        <v>12</v>
      </c>
      <c r="C28" s="373" t="s">
        <v>1230</v>
      </c>
      <c r="D28" s="373" t="s">
        <v>1206</v>
      </c>
      <c r="E28" s="373" t="s">
        <v>1227</v>
      </c>
      <c r="F28" s="373" t="s">
        <v>2660</v>
      </c>
      <c r="G28" s="373" t="s">
        <v>2661</v>
      </c>
      <c r="H28" s="373">
        <v>11</v>
      </c>
      <c r="I28" s="373" t="s">
        <v>25</v>
      </c>
      <c r="J28" s="373">
        <v>2</v>
      </c>
      <c r="K28" s="373" t="s">
        <v>2343</v>
      </c>
      <c r="L28" s="373">
        <v>0</v>
      </c>
      <c r="M28" s="373" t="s">
        <v>2149</v>
      </c>
      <c r="N28" s="373">
        <v>0</v>
      </c>
      <c r="O28" s="373" t="s">
        <v>2149</v>
      </c>
      <c r="P28" s="373">
        <v>0</v>
      </c>
      <c r="Q28" s="373" t="s">
        <v>2149</v>
      </c>
      <c r="R28" s="373">
        <v>40</v>
      </c>
      <c r="S28" s="373" t="s">
        <v>2170</v>
      </c>
      <c r="T28" s="373">
        <v>41</v>
      </c>
      <c r="U28" s="373" t="s">
        <v>2239</v>
      </c>
      <c r="V28">
        <v>0</v>
      </c>
      <c r="W28" t="s">
        <v>79</v>
      </c>
      <c r="X28" s="373">
        <v>3</v>
      </c>
      <c r="Y28" s="373" t="s">
        <v>2690</v>
      </c>
      <c r="Z28" s="373" t="s">
        <v>2691</v>
      </c>
      <c r="AA28" s="373" t="s">
        <v>2690</v>
      </c>
      <c r="AB28" s="373" t="s">
        <v>2692</v>
      </c>
      <c r="AC28" s="373" t="s">
        <v>2690</v>
      </c>
      <c r="AD28" s="373" t="s">
        <v>41</v>
      </c>
      <c r="AE28" s="373" t="s">
        <v>42</v>
      </c>
      <c r="AF28" s="374">
        <v>6568290</v>
      </c>
      <c r="AG28" s="36" t="s">
        <v>1683</v>
      </c>
      <c r="AH28" s="127" t="s">
        <v>25</v>
      </c>
      <c r="AI28" s="36">
        <v>14</v>
      </c>
      <c r="AJ28" s="128" t="s">
        <v>1462</v>
      </c>
      <c r="AK28" t="str">
        <f t="shared" si="4"/>
        <v>12.-11.-2.0.0.0.-3.00.00.00</v>
      </c>
      <c r="AL28" t="str">
        <f t="shared" si="0"/>
        <v>02.00.00.00</v>
      </c>
      <c r="AM28">
        <f t="shared" si="1"/>
        <v>12</v>
      </c>
      <c r="AN28">
        <f t="shared" si="2"/>
        <v>11</v>
      </c>
      <c r="AO28" s="118">
        <v>2</v>
      </c>
      <c r="AP28" s="118">
        <v>0</v>
      </c>
      <c r="AQ28" s="118">
        <v>0</v>
      </c>
      <c r="AR28" s="118">
        <v>0</v>
      </c>
      <c r="AS28" t="str">
        <f t="shared" si="3"/>
        <v>3.00.00.00</v>
      </c>
    </row>
    <row r="29" spans="1:45">
      <c r="A29" s="373">
        <v>2021</v>
      </c>
      <c r="B29" s="373">
        <v>12</v>
      </c>
      <c r="C29" s="373" t="s">
        <v>1230</v>
      </c>
      <c r="D29" s="373" t="s">
        <v>1206</v>
      </c>
      <c r="E29" s="373" t="s">
        <v>1227</v>
      </c>
      <c r="F29" s="373" t="s">
        <v>2693</v>
      </c>
      <c r="G29" s="373" t="s">
        <v>2694</v>
      </c>
      <c r="H29" s="373">
        <v>11</v>
      </c>
      <c r="I29" s="373" t="s">
        <v>25</v>
      </c>
      <c r="J29" s="373">
        <v>2</v>
      </c>
      <c r="K29" s="373" t="s">
        <v>2343</v>
      </c>
      <c r="L29" s="373">
        <v>0</v>
      </c>
      <c r="M29" s="373" t="s">
        <v>2149</v>
      </c>
      <c r="N29" s="373">
        <v>1</v>
      </c>
      <c r="O29" s="373" t="s">
        <v>43</v>
      </c>
      <c r="P29" s="373">
        <v>0</v>
      </c>
      <c r="Q29" s="373" t="s">
        <v>2149</v>
      </c>
      <c r="R29" s="373">
        <v>40</v>
      </c>
      <c r="S29" s="373" t="s">
        <v>2170</v>
      </c>
      <c r="T29" s="373">
        <v>41</v>
      </c>
      <c r="U29" s="373" t="s">
        <v>2239</v>
      </c>
      <c r="V29">
        <v>0</v>
      </c>
      <c r="W29" t="s">
        <v>79</v>
      </c>
      <c r="X29" s="373">
        <v>4</v>
      </c>
      <c r="Y29" s="373" t="s">
        <v>2695</v>
      </c>
      <c r="Z29" s="373" t="s">
        <v>2696</v>
      </c>
      <c r="AA29" s="373" t="s">
        <v>2697</v>
      </c>
      <c r="AB29" s="373" t="s">
        <v>2698</v>
      </c>
      <c r="AC29" s="373" t="s">
        <v>2697</v>
      </c>
      <c r="AD29" s="373" t="s">
        <v>44</v>
      </c>
      <c r="AE29" s="373" t="s">
        <v>43</v>
      </c>
      <c r="AF29" s="374">
        <v>3375000</v>
      </c>
      <c r="AG29" s="36" t="s">
        <v>1683</v>
      </c>
      <c r="AH29" s="127" t="s">
        <v>25</v>
      </c>
      <c r="AI29" s="36">
        <v>14</v>
      </c>
      <c r="AJ29" s="128" t="s">
        <v>1462</v>
      </c>
      <c r="AK29" t="str">
        <f t="shared" si="4"/>
        <v>12.-11.-2.0.1.0.-4.03.00.00</v>
      </c>
      <c r="AL29" t="str">
        <f t="shared" si="0"/>
        <v>02.00.01.00</v>
      </c>
      <c r="AM29">
        <f t="shared" si="1"/>
        <v>12</v>
      </c>
      <c r="AN29">
        <f t="shared" si="2"/>
        <v>11</v>
      </c>
      <c r="AO29" s="118">
        <v>2</v>
      </c>
      <c r="AP29" s="118">
        <v>0</v>
      </c>
      <c r="AQ29" s="118">
        <v>1</v>
      </c>
      <c r="AR29" s="118">
        <v>0</v>
      </c>
      <c r="AS29" t="str">
        <f t="shared" si="3"/>
        <v>4.03.00.00</v>
      </c>
    </row>
    <row r="30" spans="1:45">
      <c r="A30" s="373">
        <v>2021</v>
      </c>
      <c r="B30" s="373">
        <v>12</v>
      </c>
      <c r="C30" s="373" t="s">
        <v>1230</v>
      </c>
      <c r="D30" s="373" t="s">
        <v>1206</v>
      </c>
      <c r="E30" s="373" t="s">
        <v>1227</v>
      </c>
      <c r="F30" s="373" t="s">
        <v>2660</v>
      </c>
      <c r="G30" s="373" t="s">
        <v>2661</v>
      </c>
      <c r="H30" s="373">
        <v>11</v>
      </c>
      <c r="I30" s="373" t="s">
        <v>25</v>
      </c>
      <c r="J30" s="373">
        <v>3</v>
      </c>
      <c r="K30" s="373" t="s">
        <v>2255</v>
      </c>
      <c r="L30" s="373">
        <v>0</v>
      </c>
      <c r="M30" s="373" t="s">
        <v>2149</v>
      </c>
      <c r="N30" s="373">
        <v>0</v>
      </c>
      <c r="O30" s="373" t="s">
        <v>2149</v>
      </c>
      <c r="P30" s="373">
        <v>0</v>
      </c>
      <c r="Q30" s="373" t="s">
        <v>2149</v>
      </c>
      <c r="R30" s="373">
        <v>40</v>
      </c>
      <c r="S30" s="373" t="s">
        <v>2170</v>
      </c>
      <c r="T30" s="373">
        <v>46</v>
      </c>
      <c r="U30" s="373" t="s">
        <v>2255</v>
      </c>
      <c r="V30">
        <v>0</v>
      </c>
      <c r="W30" t="s">
        <v>79</v>
      </c>
      <c r="X30" s="373">
        <v>1</v>
      </c>
      <c r="Y30" s="373" t="s">
        <v>2662</v>
      </c>
      <c r="Z30" s="373" t="s">
        <v>2663</v>
      </c>
      <c r="AA30" s="373" t="s">
        <v>2664</v>
      </c>
      <c r="AB30" s="373" t="s">
        <v>2665</v>
      </c>
      <c r="AC30" s="373" t="s">
        <v>2666</v>
      </c>
      <c r="AD30" s="373" t="s">
        <v>23</v>
      </c>
      <c r="AE30" s="373" t="s">
        <v>24</v>
      </c>
      <c r="AF30" s="374">
        <v>27769797</v>
      </c>
      <c r="AG30" s="36" t="s">
        <v>1683</v>
      </c>
      <c r="AH30" s="127" t="s">
        <v>25</v>
      </c>
      <c r="AI30" s="36">
        <v>14</v>
      </c>
      <c r="AJ30" s="128" t="s">
        <v>1462</v>
      </c>
      <c r="AK30" t="str">
        <f t="shared" si="4"/>
        <v>12.-11.-3.0.0.0.-1.01.01.00</v>
      </c>
      <c r="AL30" t="str">
        <f t="shared" si="0"/>
        <v>03.00.00.00</v>
      </c>
      <c r="AM30">
        <f t="shared" si="1"/>
        <v>12</v>
      </c>
      <c r="AN30">
        <f t="shared" si="2"/>
        <v>11</v>
      </c>
      <c r="AO30" s="118">
        <v>3</v>
      </c>
      <c r="AP30" s="118">
        <v>0</v>
      </c>
      <c r="AQ30" s="118">
        <v>0</v>
      </c>
      <c r="AR30" s="118">
        <v>0</v>
      </c>
      <c r="AS30" t="str">
        <f t="shared" si="3"/>
        <v>1.01.01.00</v>
      </c>
    </row>
    <row r="31" spans="1:45">
      <c r="A31" s="373">
        <v>2021</v>
      </c>
      <c r="B31" s="373">
        <v>12</v>
      </c>
      <c r="C31" s="373" t="s">
        <v>1230</v>
      </c>
      <c r="D31" s="373" t="s">
        <v>1206</v>
      </c>
      <c r="E31" s="373" t="s">
        <v>1227</v>
      </c>
      <c r="F31" s="373" t="s">
        <v>2660</v>
      </c>
      <c r="G31" s="373" t="s">
        <v>2661</v>
      </c>
      <c r="H31" s="373">
        <v>11</v>
      </c>
      <c r="I31" s="373" t="s">
        <v>25</v>
      </c>
      <c r="J31" s="373">
        <v>3</v>
      </c>
      <c r="K31" s="373" t="s">
        <v>2255</v>
      </c>
      <c r="L31" s="373">
        <v>0</v>
      </c>
      <c r="M31" s="373" t="s">
        <v>2149</v>
      </c>
      <c r="N31" s="373">
        <v>0</v>
      </c>
      <c r="O31" s="373" t="s">
        <v>2149</v>
      </c>
      <c r="P31" s="373">
        <v>0</v>
      </c>
      <c r="Q31" s="373" t="s">
        <v>2149</v>
      </c>
      <c r="R31" s="373">
        <v>40</v>
      </c>
      <c r="S31" s="373" t="s">
        <v>2170</v>
      </c>
      <c r="T31" s="373">
        <v>46</v>
      </c>
      <c r="U31" s="373" t="s">
        <v>2255</v>
      </c>
      <c r="V31">
        <v>0</v>
      </c>
      <c r="W31" t="s">
        <v>79</v>
      </c>
      <c r="X31" s="373">
        <v>1</v>
      </c>
      <c r="Y31" s="373" t="s">
        <v>2662</v>
      </c>
      <c r="Z31" s="373" t="s">
        <v>2663</v>
      </c>
      <c r="AA31" s="373" t="s">
        <v>2664</v>
      </c>
      <c r="AB31" s="373" t="s">
        <v>2667</v>
      </c>
      <c r="AC31" s="373" t="s">
        <v>2668</v>
      </c>
      <c r="AD31" s="373" t="s">
        <v>26</v>
      </c>
      <c r="AE31" s="373" t="s">
        <v>27</v>
      </c>
      <c r="AF31" s="374">
        <v>2321248</v>
      </c>
      <c r="AG31" s="36" t="s">
        <v>1683</v>
      </c>
      <c r="AH31" s="127" t="s">
        <v>25</v>
      </c>
      <c r="AI31" s="36">
        <v>14</v>
      </c>
      <c r="AJ31" s="128" t="s">
        <v>1462</v>
      </c>
      <c r="AK31" t="str">
        <f t="shared" si="4"/>
        <v>12.-11.-3.0.0.0.-1.01.04.00</v>
      </c>
      <c r="AL31" t="str">
        <f t="shared" si="0"/>
        <v>03.00.00.00</v>
      </c>
      <c r="AM31">
        <f t="shared" si="1"/>
        <v>12</v>
      </c>
      <c r="AN31">
        <f t="shared" si="2"/>
        <v>11</v>
      </c>
      <c r="AO31" s="118">
        <v>3</v>
      </c>
      <c r="AP31" s="118">
        <v>0</v>
      </c>
      <c r="AQ31" s="118">
        <v>0</v>
      </c>
      <c r="AR31" s="118">
        <v>0</v>
      </c>
      <c r="AS31" t="str">
        <f t="shared" si="3"/>
        <v>1.01.04.00</v>
      </c>
    </row>
    <row r="32" spans="1:45">
      <c r="A32" s="373">
        <v>2021</v>
      </c>
      <c r="B32" s="373">
        <v>12</v>
      </c>
      <c r="C32" s="373" t="s">
        <v>1230</v>
      </c>
      <c r="D32" s="373" t="s">
        <v>1206</v>
      </c>
      <c r="E32" s="373" t="s">
        <v>1227</v>
      </c>
      <c r="F32" s="373" t="s">
        <v>2660</v>
      </c>
      <c r="G32" s="373" t="s">
        <v>2661</v>
      </c>
      <c r="H32" s="373">
        <v>11</v>
      </c>
      <c r="I32" s="373" t="s">
        <v>25</v>
      </c>
      <c r="J32" s="373">
        <v>3</v>
      </c>
      <c r="K32" s="373" t="s">
        <v>2255</v>
      </c>
      <c r="L32" s="373">
        <v>0</v>
      </c>
      <c r="M32" s="373" t="s">
        <v>2149</v>
      </c>
      <c r="N32" s="373">
        <v>0</v>
      </c>
      <c r="O32" s="373" t="s">
        <v>2149</v>
      </c>
      <c r="P32" s="373">
        <v>0</v>
      </c>
      <c r="Q32" s="373" t="s">
        <v>2149</v>
      </c>
      <c r="R32" s="373">
        <v>40</v>
      </c>
      <c r="S32" s="373" t="s">
        <v>2170</v>
      </c>
      <c r="T32" s="373">
        <v>46</v>
      </c>
      <c r="U32" s="373" t="s">
        <v>2255</v>
      </c>
      <c r="V32">
        <v>0</v>
      </c>
      <c r="W32" t="s">
        <v>79</v>
      </c>
      <c r="X32" s="373">
        <v>1</v>
      </c>
      <c r="Y32" s="373" t="s">
        <v>2662</v>
      </c>
      <c r="Z32" s="373" t="s">
        <v>2663</v>
      </c>
      <c r="AA32" s="373" t="s">
        <v>2664</v>
      </c>
      <c r="AB32" s="373" t="s">
        <v>2669</v>
      </c>
      <c r="AC32" s="373" t="s">
        <v>2670</v>
      </c>
      <c r="AD32" s="373" t="s">
        <v>28</v>
      </c>
      <c r="AE32" s="373" t="s">
        <v>29</v>
      </c>
      <c r="AF32" s="374">
        <v>6778226</v>
      </c>
      <c r="AG32" s="36" t="s">
        <v>1683</v>
      </c>
      <c r="AH32" s="127" t="s">
        <v>25</v>
      </c>
      <c r="AI32" s="36">
        <v>14</v>
      </c>
      <c r="AJ32" s="128" t="s">
        <v>1462</v>
      </c>
      <c r="AK32" t="str">
        <f t="shared" si="4"/>
        <v>12.-11.-3.0.0.0.-1.01.06.00</v>
      </c>
      <c r="AL32" t="str">
        <f t="shared" si="0"/>
        <v>03.00.00.00</v>
      </c>
      <c r="AM32">
        <f t="shared" si="1"/>
        <v>12</v>
      </c>
      <c r="AN32">
        <f t="shared" si="2"/>
        <v>11</v>
      </c>
      <c r="AO32" s="118">
        <v>3</v>
      </c>
      <c r="AP32" s="118">
        <v>0</v>
      </c>
      <c r="AQ32" s="118">
        <v>0</v>
      </c>
      <c r="AR32" s="118">
        <v>0</v>
      </c>
      <c r="AS32" t="str">
        <f t="shared" si="3"/>
        <v>1.01.06.00</v>
      </c>
    </row>
    <row r="33" spans="1:45">
      <c r="A33" s="373">
        <v>2021</v>
      </c>
      <c r="B33" s="373">
        <v>12</v>
      </c>
      <c r="C33" s="373" t="s">
        <v>1230</v>
      </c>
      <c r="D33" s="373" t="s">
        <v>1206</v>
      </c>
      <c r="E33" s="373" t="s">
        <v>1227</v>
      </c>
      <c r="F33" s="373" t="s">
        <v>2660</v>
      </c>
      <c r="G33" s="373" t="s">
        <v>2661</v>
      </c>
      <c r="H33" s="373">
        <v>11</v>
      </c>
      <c r="I33" s="373" t="s">
        <v>25</v>
      </c>
      <c r="J33" s="373">
        <v>3</v>
      </c>
      <c r="K33" s="373" t="s">
        <v>2255</v>
      </c>
      <c r="L33" s="373">
        <v>0</v>
      </c>
      <c r="M33" s="373" t="s">
        <v>2149</v>
      </c>
      <c r="N33" s="373">
        <v>0</v>
      </c>
      <c r="O33" s="373" t="s">
        <v>2149</v>
      </c>
      <c r="P33" s="373">
        <v>0</v>
      </c>
      <c r="Q33" s="373" t="s">
        <v>2149</v>
      </c>
      <c r="R33" s="373">
        <v>40</v>
      </c>
      <c r="S33" s="373" t="s">
        <v>2170</v>
      </c>
      <c r="T33" s="373">
        <v>46</v>
      </c>
      <c r="U33" s="373" t="s">
        <v>2255</v>
      </c>
      <c r="V33">
        <v>0</v>
      </c>
      <c r="W33" t="s">
        <v>79</v>
      </c>
      <c r="X33" s="373">
        <v>1</v>
      </c>
      <c r="Y33" s="373" t="s">
        <v>2662</v>
      </c>
      <c r="Z33" s="373" t="s">
        <v>2663</v>
      </c>
      <c r="AA33" s="373" t="s">
        <v>2664</v>
      </c>
      <c r="AB33" s="373" t="s">
        <v>2671</v>
      </c>
      <c r="AC33" s="373" t="s">
        <v>31</v>
      </c>
      <c r="AD33" s="373" t="s">
        <v>30</v>
      </c>
      <c r="AE33" s="373" t="s">
        <v>31</v>
      </c>
      <c r="AF33" s="374">
        <v>393721</v>
      </c>
      <c r="AG33" s="36" t="s">
        <v>1683</v>
      </c>
      <c r="AH33" s="127" t="s">
        <v>25</v>
      </c>
      <c r="AI33" s="36">
        <v>14</v>
      </c>
      <c r="AJ33" s="128" t="s">
        <v>1462</v>
      </c>
      <c r="AK33" t="str">
        <f t="shared" si="4"/>
        <v>12.-11.-3.0.0.0.-1.01.07.00</v>
      </c>
      <c r="AL33" t="str">
        <f t="shared" si="0"/>
        <v>03.00.00.00</v>
      </c>
      <c r="AM33">
        <f t="shared" si="1"/>
        <v>12</v>
      </c>
      <c r="AN33">
        <f t="shared" si="2"/>
        <v>11</v>
      </c>
      <c r="AO33" s="118">
        <v>3</v>
      </c>
      <c r="AP33" s="118">
        <v>0</v>
      </c>
      <c r="AQ33" s="118">
        <v>0</v>
      </c>
      <c r="AR33" s="118">
        <v>0</v>
      </c>
      <c r="AS33" t="str">
        <f t="shared" si="3"/>
        <v>1.01.07.00</v>
      </c>
    </row>
    <row r="34" spans="1:45">
      <c r="A34" s="373">
        <v>2021</v>
      </c>
      <c r="B34" s="373">
        <v>12</v>
      </c>
      <c r="C34" s="373" t="s">
        <v>1230</v>
      </c>
      <c r="D34" s="373" t="s">
        <v>1206</v>
      </c>
      <c r="E34" s="373" t="s">
        <v>1227</v>
      </c>
      <c r="F34" s="373" t="s">
        <v>2660</v>
      </c>
      <c r="G34" s="373" t="s">
        <v>2661</v>
      </c>
      <c r="H34" s="373">
        <v>11</v>
      </c>
      <c r="I34" s="373" t="s">
        <v>25</v>
      </c>
      <c r="J34" s="373">
        <v>3</v>
      </c>
      <c r="K34" s="373" t="s">
        <v>2255</v>
      </c>
      <c r="L34" s="373">
        <v>0</v>
      </c>
      <c r="M34" s="373" t="s">
        <v>2149</v>
      </c>
      <c r="N34" s="373">
        <v>0</v>
      </c>
      <c r="O34" s="373" t="s">
        <v>2149</v>
      </c>
      <c r="P34" s="373">
        <v>0</v>
      </c>
      <c r="Q34" s="373" t="s">
        <v>2149</v>
      </c>
      <c r="R34" s="373">
        <v>40</v>
      </c>
      <c r="S34" s="373" t="s">
        <v>2170</v>
      </c>
      <c r="T34" s="373">
        <v>46</v>
      </c>
      <c r="U34" s="373" t="s">
        <v>2255</v>
      </c>
      <c r="V34">
        <v>0</v>
      </c>
      <c r="W34" t="s">
        <v>79</v>
      </c>
      <c r="X34" s="373">
        <v>1</v>
      </c>
      <c r="Y34" s="373" t="s">
        <v>2662</v>
      </c>
      <c r="Z34" s="373" t="s">
        <v>2672</v>
      </c>
      <c r="AA34" s="373" t="s">
        <v>2673</v>
      </c>
      <c r="AB34" s="373" t="s">
        <v>2674</v>
      </c>
      <c r="AC34" s="373" t="s">
        <v>2666</v>
      </c>
      <c r="AD34" s="373" t="s">
        <v>32</v>
      </c>
      <c r="AE34" s="373" t="s">
        <v>24</v>
      </c>
      <c r="AF34" s="374">
        <v>1508681</v>
      </c>
      <c r="AG34" s="36" t="s">
        <v>1683</v>
      </c>
      <c r="AH34" s="127" t="s">
        <v>25</v>
      </c>
      <c r="AI34" s="36">
        <v>14</v>
      </c>
      <c r="AJ34" s="128" t="s">
        <v>1462</v>
      </c>
      <c r="AK34" t="str">
        <f t="shared" si="4"/>
        <v>12.-11.-3.0.0.0.-1.02.01.00</v>
      </c>
      <c r="AL34" t="str">
        <f t="shared" si="0"/>
        <v>03.00.00.00</v>
      </c>
      <c r="AM34">
        <f t="shared" si="1"/>
        <v>12</v>
      </c>
      <c r="AN34">
        <f t="shared" si="2"/>
        <v>11</v>
      </c>
      <c r="AO34" s="118">
        <v>3</v>
      </c>
      <c r="AP34" s="118">
        <v>0</v>
      </c>
      <c r="AQ34" s="118">
        <v>0</v>
      </c>
      <c r="AR34" s="118">
        <v>0</v>
      </c>
      <c r="AS34" t="str">
        <f t="shared" si="3"/>
        <v>1.02.01.00</v>
      </c>
    </row>
    <row r="35" spans="1:45">
      <c r="A35" s="373">
        <v>2021</v>
      </c>
      <c r="B35" s="373">
        <v>12</v>
      </c>
      <c r="C35" s="373" t="s">
        <v>1230</v>
      </c>
      <c r="D35" s="373" t="s">
        <v>1206</v>
      </c>
      <c r="E35" s="373" t="s">
        <v>1227</v>
      </c>
      <c r="F35" s="373" t="s">
        <v>2660</v>
      </c>
      <c r="G35" s="373" t="s">
        <v>2661</v>
      </c>
      <c r="H35" s="373">
        <v>11</v>
      </c>
      <c r="I35" s="373" t="s">
        <v>25</v>
      </c>
      <c r="J35" s="373">
        <v>3</v>
      </c>
      <c r="K35" s="373" t="s">
        <v>2255</v>
      </c>
      <c r="L35" s="373">
        <v>0</v>
      </c>
      <c r="M35" s="373" t="s">
        <v>2149</v>
      </c>
      <c r="N35" s="373">
        <v>0</v>
      </c>
      <c r="O35" s="373" t="s">
        <v>2149</v>
      </c>
      <c r="P35" s="373">
        <v>0</v>
      </c>
      <c r="Q35" s="373" t="s">
        <v>2149</v>
      </c>
      <c r="R35" s="373">
        <v>40</v>
      </c>
      <c r="S35" s="373" t="s">
        <v>2170</v>
      </c>
      <c r="T35" s="373">
        <v>46</v>
      </c>
      <c r="U35" s="373" t="s">
        <v>2255</v>
      </c>
      <c r="V35">
        <v>0</v>
      </c>
      <c r="W35" t="s">
        <v>79</v>
      </c>
      <c r="X35" s="373">
        <v>1</v>
      </c>
      <c r="Y35" s="373" t="s">
        <v>2662</v>
      </c>
      <c r="Z35" s="373" t="s">
        <v>2672</v>
      </c>
      <c r="AA35" s="373" t="s">
        <v>2673</v>
      </c>
      <c r="AB35" s="373" t="s">
        <v>2675</v>
      </c>
      <c r="AC35" s="373" t="s">
        <v>2668</v>
      </c>
      <c r="AD35" s="373" t="s">
        <v>33</v>
      </c>
      <c r="AE35" s="373" t="s">
        <v>27</v>
      </c>
      <c r="AF35" s="374">
        <v>172155</v>
      </c>
      <c r="AG35" s="36" t="s">
        <v>1683</v>
      </c>
      <c r="AH35" s="127" t="s">
        <v>25</v>
      </c>
      <c r="AI35" s="36">
        <v>14</v>
      </c>
      <c r="AJ35" s="128" t="s">
        <v>1462</v>
      </c>
      <c r="AK35" t="str">
        <f t="shared" si="4"/>
        <v>12.-11.-3.0.0.0.-1.02.03.00</v>
      </c>
      <c r="AL35" t="str">
        <f t="shared" si="0"/>
        <v>03.00.00.00</v>
      </c>
      <c r="AM35">
        <f t="shared" si="1"/>
        <v>12</v>
      </c>
      <c r="AN35">
        <f t="shared" si="2"/>
        <v>11</v>
      </c>
      <c r="AO35" s="118">
        <v>3</v>
      </c>
      <c r="AP35" s="118">
        <v>0</v>
      </c>
      <c r="AQ35" s="118">
        <v>0</v>
      </c>
      <c r="AR35" s="118">
        <v>0</v>
      </c>
      <c r="AS35" t="str">
        <f t="shared" si="3"/>
        <v>1.02.03.00</v>
      </c>
    </row>
    <row r="36" spans="1:45">
      <c r="A36" s="373">
        <v>2021</v>
      </c>
      <c r="B36" s="373">
        <v>12</v>
      </c>
      <c r="C36" s="373" t="s">
        <v>1230</v>
      </c>
      <c r="D36" s="373" t="s">
        <v>1206</v>
      </c>
      <c r="E36" s="373" t="s">
        <v>1227</v>
      </c>
      <c r="F36" s="373" t="s">
        <v>2660</v>
      </c>
      <c r="G36" s="373" t="s">
        <v>2661</v>
      </c>
      <c r="H36" s="373">
        <v>11</v>
      </c>
      <c r="I36" s="373" t="s">
        <v>25</v>
      </c>
      <c r="J36" s="373">
        <v>3</v>
      </c>
      <c r="K36" s="373" t="s">
        <v>2255</v>
      </c>
      <c r="L36" s="373">
        <v>0</v>
      </c>
      <c r="M36" s="373" t="s">
        <v>2149</v>
      </c>
      <c r="N36" s="373">
        <v>0</v>
      </c>
      <c r="O36" s="373" t="s">
        <v>2149</v>
      </c>
      <c r="P36" s="373">
        <v>0</v>
      </c>
      <c r="Q36" s="373" t="s">
        <v>2149</v>
      </c>
      <c r="R36" s="373">
        <v>40</v>
      </c>
      <c r="S36" s="373" t="s">
        <v>2170</v>
      </c>
      <c r="T36" s="373">
        <v>46</v>
      </c>
      <c r="U36" s="373" t="s">
        <v>2255</v>
      </c>
      <c r="V36">
        <v>0</v>
      </c>
      <c r="W36" t="s">
        <v>79</v>
      </c>
      <c r="X36" s="373">
        <v>1</v>
      </c>
      <c r="Y36" s="373" t="s">
        <v>2662</v>
      </c>
      <c r="Z36" s="373" t="s">
        <v>2672</v>
      </c>
      <c r="AA36" s="373" t="s">
        <v>2673</v>
      </c>
      <c r="AB36" s="373" t="s">
        <v>2676</v>
      </c>
      <c r="AC36" s="373" t="s">
        <v>2670</v>
      </c>
      <c r="AD36" s="373" t="s">
        <v>34</v>
      </c>
      <c r="AE36" s="373" t="s">
        <v>29</v>
      </c>
      <c r="AF36" s="374">
        <v>341384</v>
      </c>
      <c r="AG36" s="36" t="s">
        <v>1683</v>
      </c>
      <c r="AH36" s="127" t="s">
        <v>25</v>
      </c>
      <c r="AI36" s="36">
        <v>14</v>
      </c>
      <c r="AJ36" s="128" t="s">
        <v>1462</v>
      </c>
      <c r="AK36" t="str">
        <f t="shared" si="4"/>
        <v>12.-11.-3.0.0.0.-1.02.05.00</v>
      </c>
      <c r="AL36" t="str">
        <f t="shared" si="0"/>
        <v>03.00.00.00</v>
      </c>
      <c r="AM36">
        <f t="shared" si="1"/>
        <v>12</v>
      </c>
      <c r="AN36">
        <f t="shared" si="2"/>
        <v>11</v>
      </c>
      <c r="AO36" s="118">
        <v>3</v>
      </c>
      <c r="AP36" s="118">
        <v>0</v>
      </c>
      <c r="AQ36" s="118">
        <v>0</v>
      </c>
      <c r="AR36" s="118">
        <v>0</v>
      </c>
      <c r="AS36" t="str">
        <f t="shared" si="3"/>
        <v>1.02.05.00</v>
      </c>
    </row>
    <row r="37" spans="1:45">
      <c r="A37" s="373">
        <v>2021</v>
      </c>
      <c r="B37" s="373">
        <v>12</v>
      </c>
      <c r="C37" s="373" t="s">
        <v>1230</v>
      </c>
      <c r="D37" s="373" t="s">
        <v>1206</v>
      </c>
      <c r="E37" s="373" t="s">
        <v>1227</v>
      </c>
      <c r="F37" s="373" t="s">
        <v>2660</v>
      </c>
      <c r="G37" s="373" t="s">
        <v>2661</v>
      </c>
      <c r="H37" s="373">
        <v>11</v>
      </c>
      <c r="I37" s="373" t="s">
        <v>25</v>
      </c>
      <c r="J37" s="373">
        <v>3</v>
      </c>
      <c r="K37" s="373" t="s">
        <v>2255</v>
      </c>
      <c r="L37" s="373">
        <v>0</v>
      </c>
      <c r="M37" s="373" t="s">
        <v>2149</v>
      </c>
      <c r="N37" s="373">
        <v>0</v>
      </c>
      <c r="O37" s="373" t="s">
        <v>2149</v>
      </c>
      <c r="P37" s="373">
        <v>0</v>
      </c>
      <c r="Q37" s="373" t="s">
        <v>2149</v>
      </c>
      <c r="R37" s="373">
        <v>40</v>
      </c>
      <c r="S37" s="373" t="s">
        <v>2170</v>
      </c>
      <c r="T37" s="373">
        <v>46</v>
      </c>
      <c r="U37" s="373" t="s">
        <v>2255</v>
      </c>
      <c r="V37">
        <v>0</v>
      </c>
      <c r="W37" t="s">
        <v>79</v>
      </c>
      <c r="X37" s="373">
        <v>1</v>
      </c>
      <c r="Y37" s="373" t="s">
        <v>2662</v>
      </c>
      <c r="Z37" s="373" t="s">
        <v>2677</v>
      </c>
      <c r="AA37" s="373" t="s">
        <v>2678</v>
      </c>
      <c r="AB37" s="373" t="s">
        <v>2679</v>
      </c>
      <c r="AC37" s="373" t="s">
        <v>2678</v>
      </c>
      <c r="AD37" s="373" t="s">
        <v>35</v>
      </c>
      <c r="AE37" s="373" t="s">
        <v>36</v>
      </c>
      <c r="AF37" s="374">
        <v>728489</v>
      </c>
      <c r="AG37" s="36" t="s">
        <v>1683</v>
      </c>
      <c r="AH37" s="127" t="s">
        <v>25</v>
      </c>
      <c r="AI37" s="36">
        <v>14</v>
      </c>
      <c r="AJ37" s="128" t="s">
        <v>1462</v>
      </c>
      <c r="AK37" t="str">
        <f t="shared" si="4"/>
        <v>12.-11.-3.0.0.0.-1.04.00.00</v>
      </c>
      <c r="AL37" t="str">
        <f t="shared" si="0"/>
        <v>03.00.00.00</v>
      </c>
      <c r="AM37">
        <f t="shared" si="1"/>
        <v>12</v>
      </c>
      <c r="AN37">
        <f t="shared" si="2"/>
        <v>11</v>
      </c>
      <c r="AO37" s="118">
        <v>3</v>
      </c>
      <c r="AP37" s="118">
        <v>0</v>
      </c>
      <c r="AQ37" s="118">
        <v>0</v>
      </c>
      <c r="AR37" s="118">
        <v>0</v>
      </c>
      <c r="AS37" t="str">
        <f t="shared" si="3"/>
        <v>1.04.00.00</v>
      </c>
    </row>
    <row r="38" spans="1:45">
      <c r="A38" s="373">
        <v>2021</v>
      </c>
      <c r="B38" s="373">
        <v>12</v>
      </c>
      <c r="C38" s="373" t="s">
        <v>1230</v>
      </c>
      <c r="D38" s="373" t="s">
        <v>1206</v>
      </c>
      <c r="E38" s="373" t="s">
        <v>1227</v>
      </c>
      <c r="F38" s="373" t="s">
        <v>2660</v>
      </c>
      <c r="G38" s="373" t="s">
        <v>2661</v>
      </c>
      <c r="H38" s="373">
        <v>11</v>
      </c>
      <c r="I38" s="373" t="s">
        <v>25</v>
      </c>
      <c r="J38" s="373">
        <v>3</v>
      </c>
      <c r="K38" s="373" t="s">
        <v>2255</v>
      </c>
      <c r="L38" s="373">
        <v>0</v>
      </c>
      <c r="M38" s="373" t="s">
        <v>2149</v>
      </c>
      <c r="N38" s="373">
        <v>0</v>
      </c>
      <c r="O38" s="373" t="s">
        <v>2149</v>
      </c>
      <c r="P38" s="373">
        <v>0</v>
      </c>
      <c r="Q38" s="373" t="s">
        <v>2149</v>
      </c>
      <c r="R38" s="373">
        <v>40</v>
      </c>
      <c r="S38" s="373" t="s">
        <v>2170</v>
      </c>
      <c r="T38" s="373">
        <v>46</v>
      </c>
      <c r="U38" s="373" t="s">
        <v>2255</v>
      </c>
      <c r="V38">
        <v>0</v>
      </c>
      <c r="W38" t="s">
        <v>79</v>
      </c>
      <c r="X38" s="373">
        <v>2</v>
      </c>
      <c r="Y38" s="373" t="s">
        <v>2687</v>
      </c>
      <c r="Z38" s="373" t="s">
        <v>2688</v>
      </c>
      <c r="AA38" s="373" t="s">
        <v>2687</v>
      </c>
      <c r="AB38" s="373" t="s">
        <v>2689</v>
      </c>
      <c r="AC38" s="373" t="s">
        <v>2687</v>
      </c>
      <c r="AD38" s="373" t="s">
        <v>39</v>
      </c>
      <c r="AE38" s="373" t="s">
        <v>40</v>
      </c>
      <c r="AF38" s="374">
        <v>10363388</v>
      </c>
      <c r="AG38" s="36" t="s">
        <v>1683</v>
      </c>
      <c r="AH38" s="127" t="s">
        <v>25</v>
      </c>
      <c r="AI38" s="36">
        <v>14</v>
      </c>
      <c r="AJ38" s="128" t="s">
        <v>1462</v>
      </c>
      <c r="AK38" t="str">
        <f t="shared" si="4"/>
        <v>12.-11.-3.0.0.0.-2.00.00.00</v>
      </c>
      <c r="AL38" t="str">
        <f t="shared" si="0"/>
        <v>03.00.00.00</v>
      </c>
      <c r="AM38">
        <f t="shared" si="1"/>
        <v>12</v>
      </c>
      <c r="AN38">
        <f t="shared" si="2"/>
        <v>11</v>
      </c>
      <c r="AO38" s="118">
        <v>3</v>
      </c>
      <c r="AP38" s="118">
        <v>0</v>
      </c>
      <c r="AQ38" s="118">
        <v>0</v>
      </c>
      <c r="AR38" s="118">
        <v>0</v>
      </c>
      <c r="AS38" t="str">
        <f t="shared" si="3"/>
        <v>2.00.00.00</v>
      </c>
    </row>
    <row r="39" spans="1:45">
      <c r="A39" s="373">
        <v>2021</v>
      </c>
      <c r="B39" s="373">
        <v>12</v>
      </c>
      <c r="C39" s="373" t="s">
        <v>1230</v>
      </c>
      <c r="D39" s="373" t="s">
        <v>1206</v>
      </c>
      <c r="E39" s="373" t="s">
        <v>1227</v>
      </c>
      <c r="F39" s="373" t="s">
        <v>2660</v>
      </c>
      <c r="G39" s="373" t="s">
        <v>2661</v>
      </c>
      <c r="H39" s="373">
        <v>11</v>
      </c>
      <c r="I39" s="373" t="s">
        <v>25</v>
      </c>
      <c r="J39" s="373">
        <v>3</v>
      </c>
      <c r="K39" s="373" t="s">
        <v>2255</v>
      </c>
      <c r="L39" s="373">
        <v>0</v>
      </c>
      <c r="M39" s="373" t="s">
        <v>2149</v>
      </c>
      <c r="N39" s="373">
        <v>0</v>
      </c>
      <c r="O39" s="373" t="s">
        <v>2149</v>
      </c>
      <c r="P39" s="373">
        <v>0</v>
      </c>
      <c r="Q39" s="373" t="s">
        <v>2149</v>
      </c>
      <c r="R39" s="373">
        <v>40</v>
      </c>
      <c r="S39" s="373" t="s">
        <v>2170</v>
      </c>
      <c r="T39" s="373">
        <v>46</v>
      </c>
      <c r="U39" s="373" t="s">
        <v>2255</v>
      </c>
      <c r="V39">
        <v>0</v>
      </c>
      <c r="W39" t="s">
        <v>79</v>
      </c>
      <c r="X39" s="373">
        <v>3</v>
      </c>
      <c r="Y39" s="373" t="s">
        <v>2690</v>
      </c>
      <c r="Z39" s="373" t="s">
        <v>2691</v>
      </c>
      <c r="AA39" s="373" t="s">
        <v>2690</v>
      </c>
      <c r="AB39" s="373" t="s">
        <v>2692</v>
      </c>
      <c r="AC39" s="373" t="s">
        <v>2690</v>
      </c>
      <c r="AD39" s="373" t="s">
        <v>41</v>
      </c>
      <c r="AE39" s="373" t="s">
        <v>42</v>
      </c>
      <c r="AF39" s="374">
        <v>23567126</v>
      </c>
      <c r="AG39" s="36" t="s">
        <v>1683</v>
      </c>
      <c r="AH39" s="127" t="s">
        <v>25</v>
      </c>
      <c r="AI39" s="36">
        <v>14</v>
      </c>
      <c r="AJ39" s="128" t="s">
        <v>1462</v>
      </c>
      <c r="AK39" t="str">
        <f t="shared" si="4"/>
        <v>12.-11.-3.0.0.0.-3.00.00.00</v>
      </c>
      <c r="AL39" t="str">
        <f t="shared" si="0"/>
        <v>03.00.00.00</v>
      </c>
      <c r="AM39">
        <f t="shared" si="1"/>
        <v>12</v>
      </c>
      <c r="AN39">
        <f t="shared" si="2"/>
        <v>11</v>
      </c>
      <c r="AO39" s="118">
        <v>3</v>
      </c>
      <c r="AP39" s="118">
        <v>0</v>
      </c>
      <c r="AQ39" s="118">
        <v>0</v>
      </c>
      <c r="AR39" s="118">
        <v>0</v>
      </c>
      <c r="AS39" t="str">
        <f t="shared" si="3"/>
        <v>3.00.00.00</v>
      </c>
    </row>
    <row r="40" spans="1:45">
      <c r="A40" s="373">
        <v>2021</v>
      </c>
      <c r="B40" s="373">
        <v>12</v>
      </c>
      <c r="C40" s="373" t="s">
        <v>1230</v>
      </c>
      <c r="D40" s="373" t="s">
        <v>1206</v>
      </c>
      <c r="E40" s="373" t="s">
        <v>1227</v>
      </c>
      <c r="F40" s="373" t="s">
        <v>2693</v>
      </c>
      <c r="G40" s="373" t="s">
        <v>2694</v>
      </c>
      <c r="H40" s="373">
        <v>11</v>
      </c>
      <c r="I40" s="373" t="s">
        <v>25</v>
      </c>
      <c r="J40" s="373">
        <v>3</v>
      </c>
      <c r="K40" s="373" t="s">
        <v>2255</v>
      </c>
      <c r="L40" s="373">
        <v>0</v>
      </c>
      <c r="M40" s="373" t="s">
        <v>2149</v>
      </c>
      <c r="N40" s="373">
        <v>1</v>
      </c>
      <c r="O40" s="373" t="s">
        <v>43</v>
      </c>
      <c r="P40" s="373">
        <v>0</v>
      </c>
      <c r="Q40" s="373" t="s">
        <v>2149</v>
      </c>
      <c r="R40" s="373">
        <v>40</v>
      </c>
      <c r="S40" s="373" t="s">
        <v>2170</v>
      </c>
      <c r="T40" s="373">
        <v>46</v>
      </c>
      <c r="U40" s="373" t="s">
        <v>2255</v>
      </c>
      <c r="V40">
        <v>0</v>
      </c>
      <c r="W40" t="s">
        <v>79</v>
      </c>
      <c r="X40" s="373">
        <v>4</v>
      </c>
      <c r="Y40" s="373" t="s">
        <v>2695</v>
      </c>
      <c r="Z40" s="373" t="s">
        <v>2696</v>
      </c>
      <c r="AA40" s="373" t="s">
        <v>2697</v>
      </c>
      <c r="AB40" s="373" t="s">
        <v>2698</v>
      </c>
      <c r="AC40" s="373" t="s">
        <v>2697</v>
      </c>
      <c r="AD40" s="373" t="s">
        <v>44</v>
      </c>
      <c r="AE40" s="373" t="s">
        <v>43</v>
      </c>
      <c r="AF40" s="374">
        <v>6835500</v>
      </c>
      <c r="AG40" s="36" t="s">
        <v>1683</v>
      </c>
      <c r="AH40" s="127" t="s">
        <v>25</v>
      </c>
      <c r="AI40" s="36">
        <v>14</v>
      </c>
      <c r="AJ40" s="128" t="s">
        <v>1462</v>
      </c>
      <c r="AK40" t="str">
        <f t="shared" si="4"/>
        <v>12.-11.-3.0.1.0.-4.03.00.00</v>
      </c>
      <c r="AL40" t="str">
        <f t="shared" si="0"/>
        <v>03.00.01.00</v>
      </c>
      <c r="AM40">
        <f t="shared" si="1"/>
        <v>12</v>
      </c>
      <c r="AN40">
        <f t="shared" si="2"/>
        <v>11</v>
      </c>
      <c r="AO40" s="118">
        <v>3</v>
      </c>
      <c r="AP40" s="118">
        <v>0</v>
      </c>
      <c r="AQ40" s="118">
        <v>1</v>
      </c>
      <c r="AR40" s="118">
        <v>0</v>
      </c>
      <c r="AS40" t="str">
        <f t="shared" si="3"/>
        <v>4.03.00.00</v>
      </c>
    </row>
    <row r="41" spans="1:45">
      <c r="A41" s="373">
        <v>2021</v>
      </c>
      <c r="B41" s="373">
        <v>12</v>
      </c>
      <c r="C41" s="373" t="s">
        <v>1230</v>
      </c>
      <c r="D41" s="373" t="s">
        <v>1206</v>
      </c>
      <c r="E41" s="373" t="s">
        <v>1227</v>
      </c>
      <c r="F41" s="373" t="s">
        <v>2660</v>
      </c>
      <c r="G41" s="373" t="s">
        <v>2699</v>
      </c>
      <c r="H41" s="373">
        <v>11</v>
      </c>
      <c r="I41" s="373" t="s">
        <v>25</v>
      </c>
      <c r="J41" s="373">
        <v>3</v>
      </c>
      <c r="K41" s="373" t="s">
        <v>2255</v>
      </c>
      <c r="L41" s="373">
        <v>0</v>
      </c>
      <c r="M41" s="373" t="s">
        <v>2149</v>
      </c>
      <c r="N41" s="373">
        <v>0</v>
      </c>
      <c r="O41" s="373" t="s">
        <v>2149</v>
      </c>
      <c r="P41" s="373">
        <v>0</v>
      </c>
      <c r="Q41" s="373" t="s">
        <v>2149</v>
      </c>
      <c r="R41" s="373">
        <v>40</v>
      </c>
      <c r="S41" s="373" t="s">
        <v>2170</v>
      </c>
      <c r="T41" s="373">
        <v>46</v>
      </c>
      <c r="U41" s="373" t="s">
        <v>2255</v>
      </c>
      <c r="V41">
        <v>0</v>
      </c>
      <c r="W41" t="s">
        <v>79</v>
      </c>
      <c r="X41" s="373">
        <v>5</v>
      </c>
      <c r="Y41" s="373" t="s">
        <v>2700</v>
      </c>
      <c r="Z41" s="373" t="s">
        <v>2701</v>
      </c>
      <c r="AA41" s="373" t="s">
        <v>2702</v>
      </c>
      <c r="AB41" s="373" t="s">
        <v>2703</v>
      </c>
      <c r="AC41" s="373" t="s">
        <v>2704</v>
      </c>
      <c r="AD41" s="373" t="s">
        <v>2443</v>
      </c>
      <c r="AE41" s="373" t="s">
        <v>2444</v>
      </c>
      <c r="AF41" s="374">
        <v>15000000</v>
      </c>
      <c r="AG41" s="36" t="s">
        <v>1683</v>
      </c>
      <c r="AH41" s="127" t="s">
        <v>25</v>
      </c>
      <c r="AI41" s="36">
        <v>14</v>
      </c>
      <c r="AJ41" s="128" t="s">
        <v>1462</v>
      </c>
      <c r="AK41" t="str">
        <f t="shared" si="4"/>
        <v>12.-11.-3.0.0.0.-5.01.09.08</v>
      </c>
      <c r="AL41" t="str">
        <f t="shared" si="0"/>
        <v>03.00.00.00</v>
      </c>
      <c r="AM41">
        <f t="shared" si="1"/>
        <v>12</v>
      </c>
      <c r="AN41">
        <f t="shared" si="2"/>
        <v>11</v>
      </c>
      <c r="AO41" s="118">
        <v>3</v>
      </c>
      <c r="AP41" s="118">
        <v>0</v>
      </c>
      <c r="AQ41" s="118">
        <v>0</v>
      </c>
      <c r="AR41" s="118">
        <v>0</v>
      </c>
      <c r="AS41" t="str">
        <f t="shared" si="3"/>
        <v>5.01.09.08</v>
      </c>
    </row>
    <row r="42" spans="1:45">
      <c r="A42" s="373">
        <v>2021</v>
      </c>
      <c r="B42" s="373">
        <v>12</v>
      </c>
      <c r="C42" s="373" t="s">
        <v>1230</v>
      </c>
      <c r="D42" s="373" t="s">
        <v>1206</v>
      </c>
      <c r="E42" s="373" t="s">
        <v>1227</v>
      </c>
      <c r="F42" s="373" t="s">
        <v>2660</v>
      </c>
      <c r="G42" s="373" t="s">
        <v>2661</v>
      </c>
      <c r="H42" s="373">
        <v>11</v>
      </c>
      <c r="I42" s="373" t="s">
        <v>25</v>
      </c>
      <c r="J42" s="373">
        <v>4</v>
      </c>
      <c r="K42" s="373" t="s">
        <v>2572</v>
      </c>
      <c r="L42" s="373">
        <v>0</v>
      </c>
      <c r="M42" s="373" t="s">
        <v>2149</v>
      </c>
      <c r="N42" s="373">
        <v>0</v>
      </c>
      <c r="O42" s="373" t="s">
        <v>2149</v>
      </c>
      <c r="P42" s="373">
        <v>0</v>
      </c>
      <c r="Q42" s="373" t="s">
        <v>2149</v>
      </c>
      <c r="R42" s="373">
        <v>40</v>
      </c>
      <c r="S42" s="373" t="s">
        <v>2170</v>
      </c>
      <c r="T42" s="373">
        <v>47</v>
      </c>
      <c r="U42" s="373" t="s">
        <v>2260</v>
      </c>
      <c r="V42">
        <v>0</v>
      </c>
      <c r="W42" t="s">
        <v>79</v>
      </c>
      <c r="X42" s="373">
        <v>1</v>
      </c>
      <c r="Y42" s="373" t="s">
        <v>2662</v>
      </c>
      <c r="Z42" s="373" t="s">
        <v>2663</v>
      </c>
      <c r="AA42" s="373" t="s">
        <v>2664</v>
      </c>
      <c r="AB42" s="373" t="s">
        <v>2665</v>
      </c>
      <c r="AC42" s="373" t="s">
        <v>2666</v>
      </c>
      <c r="AD42" s="373" t="s">
        <v>23</v>
      </c>
      <c r="AE42" s="373" t="s">
        <v>24</v>
      </c>
      <c r="AF42" s="374">
        <v>28891704</v>
      </c>
      <c r="AG42" s="36" t="s">
        <v>1683</v>
      </c>
      <c r="AH42" s="127" t="s">
        <v>25</v>
      </c>
      <c r="AI42" s="36">
        <v>14</v>
      </c>
      <c r="AJ42" s="128" t="s">
        <v>1462</v>
      </c>
      <c r="AK42" t="str">
        <f t="shared" si="4"/>
        <v>12.-11.-4.0.0.0.-1.01.01.00</v>
      </c>
      <c r="AL42" t="str">
        <f t="shared" si="0"/>
        <v>04.00.00.00</v>
      </c>
      <c r="AM42">
        <f t="shared" si="1"/>
        <v>12</v>
      </c>
      <c r="AN42">
        <f t="shared" si="2"/>
        <v>11</v>
      </c>
      <c r="AO42" s="118">
        <v>4</v>
      </c>
      <c r="AP42" s="118">
        <v>0</v>
      </c>
      <c r="AQ42" s="118">
        <v>0</v>
      </c>
      <c r="AR42" s="118">
        <v>0</v>
      </c>
      <c r="AS42" t="str">
        <f t="shared" si="3"/>
        <v>1.01.01.00</v>
      </c>
    </row>
    <row r="43" spans="1:45">
      <c r="A43" s="373">
        <v>2021</v>
      </c>
      <c r="B43" s="373">
        <v>12</v>
      </c>
      <c r="C43" s="373" t="s">
        <v>1230</v>
      </c>
      <c r="D43" s="373" t="s">
        <v>1206</v>
      </c>
      <c r="E43" s="373" t="s">
        <v>1227</v>
      </c>
      <c r="F43" s="373" t="s">
        <v>2660</v>
      </c>
      <c r="G43" s="373" t="s">
        <v>2661</v>
      </c>
      <c r="H43" s="373">
        <v>11</v>
      </c>
      <c r="I43" s="373" t="s">
        <v>25</v>
      </c>
      <c r="J43" s="373">
        <v>4</v>
      </c>
      <c r="K43" s="373" t="s">
        <v>2572</v>
      </c>
      <c r="L43" s="373">
        <v>0</v>
      </c>
      <c r="M43" s="373" t="s">
        <v>2149</v>
      </c>
      <c r="N43" s="373">
        <v>0</v>
      </c>
      <c r="O43" s="373" t="s">
        <v>2149</v>
      </c>
      <c r="P43" s="373">
        <v>0</v>
      </c>
      <c r="Q43" s="373" t="s">
        <v>2149</v>
      </c>
      <c r="R43" s="373">
        <v>40</v>
      </c>
      <c r="S43" s="373" t="s">
        <v>2170</v>
      </c>
      <c r="T43" s="373">
        <v>47</v>
      </c>
      <c r="U43" s="373" t="s">
        <v>2260</v>
      </c>
      <c r="V43">
        <v>0</v>
      </c>
      <c r="W43" t="s">
        <v>79</v>
      </c>
      <c r="X43" s="373">
        <v>1</v>
      </c>
      <c r="Y43" s="373" t="s">
        <v>2662</v>
      </c>
      <c r="Z43" s="373" t="s">
        <v>2663</v>
      </c>
      <c r="AA43" s="373" t="s">
        <v>2664</v>
      </c>
      <c r="AB43" s="373" t="s">
        <v>2667</v>
      </c>
      <c r="AC43" s="373" t="s">
        <v>2668</v>
      </c>
      <c r="AD43" s="373" t="s">
        <v>26</v>
      </c>
      <c r="AE43" s="373" t="s">
        <v>27</v>
      </c>
      <c r="AF43" s="374">
        <v>2504966</v>
      </c>
      <c r="AG43" s="36" t="s">
        <v>1683</v>
      </c>
      <c r="AH43" s="127" t="s">
        <v>25</v>
      </c>
      <c r="AI43" s="36">
        <v>14</v>
      </c>
      <c r="AJ43" s="128" t="s">
        <v>1462</v>
      </c>
      <c r="AK43" t="str">
        <f t="shared" si="4"/>
        <v>12.-11.-4.0.0.0.-1.01.04.00</v>
      </c>
      <c r="AL43" t="str">
        <f t="shared" si="0"/>
        <v>04.00.00.00</v>
      </c>
      <c r="AM43">
        <f t="shared" si="1"/>
        <v>12</v>
      </c>
      <c r="AN43">
        <f t="shared" si="2"/>
        <v>11</v>
      </c>
      <c r="AO43" s="118">
        <v>4</v>
      </c>
      <c r="AP43" s="118">
        <v>0</v>
      </c>
      <c r="AQ43" s="118">
        <v>0</v>
      </c>
      <c r="AR43" s="118">
        <v>0</v>
      </c>
      <c r="AS43" t="str">
        <f t="shared" si="3"/>
        <v>1.01.04.00</v>
      </c>
    </row>
    <row r="44" spans="1:45">
      <c r="A44" s="373">
        <v>2021</v>
      </c>
      <c r="B44" s="373">
        <v>12</v>
      </c>
      <c r="C44" s="373" t="s">
        <v>1230</v>
      </c>
      <c r="D44" s="373" t="s">
        <v>1206</v>
      </c>
      <c r="E44" s="373" t="s">
        <v>1227</v>
      </c>
      <c r="F44" s="373" t="s">
        <v>2660</v>
      </c>
      <c r="G44" s="373" t="s">
        <v>2661</v>
      </c>
      <c r="H44" s="373">
        <v>11</v>
      </c>
      <c r="I44" s="373" t="s">
        <v>25</v>
      </c>
      <c r="J44" s="373">
        <v>4</v>
      </c>
      <c r="K44" s="373" t="s">
        <v>2572</v>
      </c>
      <c r="L44" s="373">
        <v>0</v>
      </c>
      <c r="M44" s="373" t="s">
        <v>2149</v>
      </c>
      <c r="N44" s="373">
        <v>0</v>
      </c>
      <c r="O44" s="373" t="s">
        <v>2149</v>
      </c>
      <c r="P44" s="373">
        <v>0</v>
      </c>
      <c r="Q44" s="373" t="s">
        <v>2149</v>
      </c>
      <c r="R44" s="373">
        <v>40</v>
      </c>
      <c r="S44" s="373" t="s">
        <v>2170</v>
      </c>
      <c r="T44" s="373">
        <v>47</v>
      </c>
      <c r="U44" s="373" t="s">
        <v>2260</v>
      </c>
      <c r="V44">
        <v>0</v>
      </c>
      <c r="W44" t="s">
        <v>79</v>
      </c>
      <c r="X44" s="373">
        <v>1</v>
      </c>
      <c r="Y44" s="373" t="s">
        <v>2662</v>
      </c>
      <c r="Z44" s="373" t="s">
        <v>2663</v>
      </c>
      <c r="AA44" s="373" t="s">
        <v>2664</v>
      </c>
      <c r="AB44" s="373" t="s">
        <v>2669</v>
      </c>
      <c r="AC44" s="373" t="s">
        <v>2670</v>
      </c>
      <c r="AD44" s="373" t="s">
        <v>28</v>
      </c>
      <c r="AE44" s="373" t="s">
        <v>29</v>
      </c>
      <c r="AF44" s="374">
        <v>6580296</v>
      </c>
      <c r="AG44" s="36" t="s">
        <v>1683</v>
      </c>
      <c r="AH44" s="127" t="s">
        <v>25</v>
      </c>
      <c r="AI44" s="36">
        <v>14</v>
      </c>
      <c r="AJ44" s="128" t="s">
        <v>1462</v>
      </c>
      <c r="AK44" t="str">
        <f t="shared" si="4"/>
        <v>12.-11.-4.0.0.0.-1.01.06.00</v>
      </c>
      <c r="AL44" t="str">
        <f t="shared" si="0"/>
        <v>04.00.00.00</v>
      </c>
      <c r="AM44">
        <f t="shared" si="1"/>
        <v>12</v>
      </c>
      <c r="AN44">
        <f t="shared" si="2"/>
        <v>11</v>
      </c>
      <c r="AO44" s="118">
        <v>4</v>
      </c>
      <c r="AP44" s="118">
        <v>0</v>
      </c>
      <c r="AQ44" s="118">
        <v>0</v>
      </c>
      <c r="AR44" s="118">
        <v>0</v>
      </c>
      <c r="AS44" t="str">
        <f t="shared" si="3"/>
        <v>1.01.06.00</v>
      </c>
    </row>
    <row r="45" spans="1:45">
      <c r="A45" s="373">
        <v>2021</v>
      </c>
      <c r="B45" s="373">
        <v>12</v>
      </c>
      <c r="C45" s="373" t="s">
        <v>1230</v>
      </c>
      <c r="D45" s="373" t="s">
        <v>1206</v>
      </c>
      <c r="E45" s="373" t="s">
        <v>1227</v>
      </c>
      <c r="F45" s="373" t="s">
        <v>2660</v>
      </c>
      <c r="G45" s="373" t="s">
        <v>2661</v>
      </c>
      <c r="H45" s="373">
        <v>11</v>
      </c>
      <c r="I45" s="373" t="s">
        <v>25</v>
      </c>
      <c r="J45" s="373">
        <v>4</v>
      </c>
      <c r="K45" s="373" t="s">
        <v>2572</v>
      </c>
      <c r="L45" s="373">
        <v>0</v>
      </c>
      <c r="M45" s="373" t="s">
        <v>2149</v>
      </c>
      <c r="N45" s="373">
        <v>0</v>
      </c>
      <c r="O45" s="373" t="s">
        <v>2149</v>
      </c>
      <c r="P45" s="373">
        <v>0</v>
      </c>
      <c r="Q45" s="373" t="s">
        <v>2149</v>
      </c>
      <c r="R45" s="373">
        <v>40</v>
      </c>
      <c r="S45" s="373" t="s">
        <v>2170</v>
      </c>
      <c r="T45" s="373">
        <v>47</v>
      </c>
      <c r="U45" s="373" t="s">
        <v>2260</v>
      </c>
      <c r="V45">
        <v>0</v>
      </c>
      <c r="W45" t="s">
        <v>79</v>
      </c>
      <c r="X45" s="373">
        <v>1</v>
      </c>
      <c r="Y45" s="373" t="s">
        <v>2662</v>
      </c>
      <c r="Z45" s="373" t="s">
        <v>2663</v>
      </c>
      <c r="AA45" s="373" t="s">
        <v>2664</v>
      </c>
      <c r="AB45" s="373" t="s">
        <v>2671</v>
      </c>
      <c r="AC45" s="373" t="s">
        <v>31</v>
      </c>
      <c r="AD45" s="373" t="s">
        <v>30</v>
      </c>
      <c r="AE45" s="373" t="s">
        <v>31</v>
      </c>
      <c r="AF45" s="374">
        <v>742666</v>
      </c>
      <c r="AG45" s="36" t="s">
        <v>1683</v>
      </c>
      <c r="AH45" s="127" t="s">
        <v>25</v>
      </c>
      <c r="AI45" s="36">
        <v>14</v>
      </c>
      <c r="AJ45" s="128" t="s">
        <v>1462</v>
      </c>
      <c r="AK45" t="str">
        <f t="shared" si="4"/>
        <v>12.-11.-4.0.0.0.-1.01.07.00</v>
      </c>
      <c r="AL45" t="str">
        <f t="shared" si="0"/>
        <v>04.00.00.00</v>
      </c>
      <c r="AM45">
        <f t="shared" si="1"/>
        <v>12</v>
      </c>
      <c r="AN45">
        <f t="shared" si="2"/>
        <v>11</v>
      </c>
      <c r="AO45" s="118">
        <v>4</v>
      </c>
      <c r="AP45" s="118">
        <v>0</v>
      </c>
      <c r="AQ45" s="118">
        <v>0</v>
      </c>
      <c r="AR45" s="118">
        <v>0</v>
      </c>
      <c r="AS45" t="str">
        <f t="shared" si="3"/>
        <v>1.01.07.00</v>
      </c>
    </row>
    <row r="46" spans="1:45">
      <c r="A46" s="373">
        <v>2021</v>
      </c>
      <c r="B46" s="373">
        <v>12</v>
      </c>
      <c r="C46" s="373" t="s">
        <v>1230</v>
      </c>
      <c r="D46" s="373" t="s">
        <v>1206</v>
      </c>
      <c r="E46" s="373" t="s">
        <v>1227</v>
      </c>
      <c r="F46" s="373" t="s">
        <v>2660</v>
      </c>
      <c r="G46" s="373" t="s">
        <v>2661</v>
      </c>
      <c r="H46" s="373">
        <v>11</v>
      </c>
      <c r="I46" s="373" t="s">
        <v>25</v>
      </c>
      <c r="J46" s="373">
        <v>4</v>
      </c>
      <c r="K46" s="373" t="s">
        <v>2572</v>
      </c>
      <c r="L46" s="373">
        <v>0</v>
      </c>
      <c r="M46" s="373" t="s">
        <v>2149</v>
      </c>
      <c r="N46" s="373">
        <v>0</v>
      </c>
      <c r="O46" s="373" t="s">
        <v>2149</v>
      </c>
      <c r="P46" s="373">
        <v>0</v>
      </c>
      <c r="Q46" s="373" t="s">
        <v>2149</v>
      </c>
      <c r="R46" s="373">
        <v>40</v>
      </c>
      <c r="S46" s="373" t="s">
        <v>2170</v>
      </c>
      <c r="T46" s="373">
        <v>47</v>
      </c>
      <c r="U46" s="373" t="s">
        <v>2260</v>
      </c>
      <c r="V46">
        <v>0</v>
      </c>
      <c r="W46" t="s">
        <v>79</v>
      </c>
      <c r="X46" s="373">
        <v>1</v>
      </c>
      <c r="Y46" s="373" t="s">
        <v>2662</v>
      </c>
      <c r="Z46" s="373" t="s">
        <v>2672</v>
      </c>
      <c r="AA46" s="373" t="s">
        <v>2673</v>
      </c>
      <c r="AB46" s="373" t="s">
        <v>2674</v>
      </c>
      <c r="AC46" s="373" t="s">
        <v>2666</v>
      </c>
      <c r="AD46" s="373" t="s">
        <v>32</v>
      </c>
      <c r="AE46" s="373" t="s">
        <v>24</v>
      </c>
      <c r="AF46" s="374">
        <v>3624079</v>
      </c>
      <c r="AG46" s="36" t="s">
        <v>1683</v>
      </c>
      <c r="AH46" s="127" t="s">
        <v>25</v>
      </c>
      <c r="AI46" s="36">
        <v>14</v>
      </c>
      <c r="AJ46" s="128" t="s">
        <v>1462</v>
      </c>
      <c r="AK46" t="str">
        <f t="shared" si="4"/>
        <v>12.-11.-4.0.0.0.-1.02.01.00</v>
      </c>
      <c r="AL46" t="str">
        <f t="shared" si="0"/>
        <v>04.00.00.00</v>
      </c>
      <c r="AM46">
        <f t="shared" si="1"/>
        <v>12</v>
      </c>
      <c r="AN46">
        <f t="shared" si="2"/>
        <v>11</v>
      </c>
      <c r="AO46" s="118">
        <v>4</v>
      </c>
      <c r="AP46" s="118">
        <v>0</v>
      </c>
      <c r="AQ46" s="118">
        <v>0</v>
      </c>
      <c r="AR46" s="118">
        <v>0</v>
      </c>
      <c r="AS46" t="str">
        <f t="shared" si="3"/>
        <v>1.02.01.00</v>
      </c>
    </row>
    <row r="47" spans="1:45">
      <c r="A47" s="373">
        <v>2021</v>
      </c>
      <c r="B47" s="373">
        <v>12</v>
      </c>
      <c r="C47" s="373" t="s">
        <v>1230</v>
      </c>
      <c r="D47" s="373" t="s">
        <v>1206</v>
      </c>
      <c r="E47" s="373" t="s">
        <v>1227</v>
      </c>
      <c r="F47" s="373" t="s">
        <v>2660</v>
      </c>
      <c r="G47" s="373" t="s">
        <v>2661</v>
      </c>
      <c r="H47" s="373">
        <v>11</v>
      </c>
      <c r="I47" s="373" t="s">
        <v>25</v>
      </c>
      <c r="J47" s="373">
        <v>4</v>
      </c>
      <c r="K47" s="373" t="s">
        <v>2572</v>
      </c>
      <c r="L47" s="373">
        <v>0</v>
      </c>
      <c r="M47" s="373" t="s">
        <v>2149</v>
      </c>
      <c r="N47" s="373">
        <v>0</v>
      </c>
      <c r="O47" s="373" t="s">
        <v>2149</v>
      </c>
      <c r="P47" s="373">
        <v>0</v>
      </c>
      <c r="Q47" s="373" t="s">
        <v>2149</v>
      </c>
      <c r="R47" s="373">
        <v>40</v>
      </c>
      <c r="S47" s="373" t="s">
        <v>2170</v>
      </c>
      <c r="T47" s="373">
        <v>47</v>
      </c>
      <c r="U47" s="373" t="s">
        <v>2260</v>
      </c>
      <c r="V47">
        <v>0</v>
      </c>
      <c r="W47" t="s">
        <v>79</v>
      </c>
      <c r="X47" s="373">
        <v>1</v>
      </c>
      <c r="Y47" s="373" t="s">
        <v>2662</v>
      </c>
      <c r="Z47" s="373" t="s">
        <v>2672</v>
      </c>
      <c r="AA47" s="373" t="s">
        <v>2673</v>
      </c>
      <c r="AB47" s="373" t="s">
        <v>2675</v>
      </c>
      <c r="AC47" s="373" t="s">
        <v>2668</v>
      </c>
      <c r="AD47" s="373" t="s">
        <v>33</v>
      </c>
      <c r="AE47" s="373" t="s">
        <v>27</v>
      </c>
      <c r="AF47" s="374">
        <v>356311</v>
      </c>
      <c r="AG47" s="36" t="s">
        <v>1683</v>
      </c>
      <c r="AH47" s="127" t="s">
        <v>25</v>
      </c>
      <c r="AI47" s="36">
        <v>14</v>
      </c>
      <c r="AJ47" s="128" t="s">
        <v>1462</v>
      </c>
      <c r="AK47" t="str">
        <f t="shared" si="4"/>
        <v>12.-11.-4.0.0.0.-1.02.03.00</v>
      </c>
      <c r="AL47" t="str">
        <f t="shared" si="0"/>
        <v>04.00.00.00</v>
      </c>
      <c r="AM47">
        <f t="shared" si="1"/>
        <v>12</v>
      </c>
      <c r="AN47">
        <f t="shared" si="2"/>
        <v>11</v>
      </c>
      <c r="AO47" s="118">
        <v>4</v>
      </c>
      <c r="AP47" s="118">
        <v>0</v>
      </c>
      <c r="AQ47" s="118">
        <v>0</v>
      </c>
      <c r="AR47" s="118">
        <v>0</v>
      </c>
      <c r="AS47" t="str">
        <f t="shared" si="3"/>
        <v>1.02.03.00</v>
      </c>
    </row>
    <row r="48" spans="1:45">
      <c r="A48" s="373">
        <v>2021</v>
      </c>
      <c r="B48" s="373">
        <v>12</v>
      </c>
      <c r="C48" s="373" t="s">
        <v>1230</v>
      </c>
      <c r="D48" s="373" t="s">
        <v>1206</v>
      </c>
      <c r="E48" s="373" t="s">
        <v>1227</v>
      </c>
      <c r="F48" s="373" t="s">
        <v>2660</v>
      </c>
      <c r="G48" s="373" t="s">
        <v>2661</v>
      </c>
      <c r="H48" s="373">
        <v>11</v>
      </c>
      <c r="I48" s="373" t="s">
        <v>25</v>
      </c>
      <c r="J48" s="373">
        <v>4</v>
      </c>
      <c r="K48" s="373" t="s">
        <v>2572</v>
      </c>
      <c r="L48" s="373">
        <v>0</v>
      </c>
      <c r="M48" s="373" t="s">
        <v>2149</v>
      </c>
      <c r="N48" s="373">
        <v>0</v>
      </c>
      <c r="O48" s="373" t="s">
        <v>2149</v>
      </c>
      <c r="P48" s="373">
        <v>0</v>
      </c>
      <c r="Q48" s="373" t="s">
        <v>2149</v>
      </c>
      <c r="R48" s="373">
        <v>40</v>
      </c>
      <c r="S48" s="373" t="s">
        <v>2170</v>
      </c>
      <c r="T48" s="373">
        <v>47</v>
      </c>
      <c r="U48" s="373" t="s">
        <v>2260</v>
      </c>
      <c r="V48">
        <v>0</v>
      </c>
      <c r="W48" t="s">
        <v>79</v>
      </c>
      <c r="X48" s="373">
        <v>1</v>
      </c>
      <c r="Y48" s="373" t="s">
        <v>2662</v>
      </c>
      <c r="Z48" s="373" t="s">
        <v>2672</v>
      </c>
      <c r="AA48" s="373" t="s">
        <v>2673</v>
      </c>
      <c r="AB48" s="373" t="s">
        <v>2676</v>
      </c>
      <c r="AC48" s="373" t="s">
        <v>2670</v>
      </c>
      <c r="AD48" s="373" t="s">
        <v>34</v>
      </c>
      <c r="AE48" s="373" t="s">
        <v>29</v>
      </c>
      <c r="AF48" s="374">
        <v>797244</v>
      </c>
      <c r="AG48" s="36" t="s">
        <v>1683</v>
      </c>
      <c r="AH48" s="127" t="s">
        <v>25</v>
      </c>
      <c r="AI48" s="36">
        <v>14</v>
      </c>
      <c r="AJ48" s="128" t="s">
        <v>1462</v>
      </c>
      <c r="AK48" t="str">
        <f t="shared" si="4"/>
        <v>12.-11.-4.0.0.0.-1.02.05.00</v>
      </c>
      <c r="AL48" t="str">
        <f t="shared" si="0"/>
        <v>04.00.00.00</v>
      </c>
      <c r="AM48">
        <f t="shared" si="1"/>
        <v>12</v>
      </c>
      <c r="AN48">
        <f t="shared" si="2"/>
        <v>11</v>
      </c>
      <c r="AO48" s="118">
        <v>4</v>
      </c>
      <c r="AP48" s="118">
        <v>0</v>
      </c>
      <c r="AQ48" s="118">
        <v>0</v>
      </c>
      <c r="AR48" s="118">
        <v>0</v>
      </c>
      <c r="AS48" t="str">
        <f t="shared" si="3"/>
        <v>1.02.05.00</v>
      </c>
    </row>
    <row r="49" spans="1:45">
      <c r="A49" s="373">
        <v>2021</v>
      </c>
      <c r="B49" s="373">
        <v>12</v>
      </c>
      <c r="C49" s="373" t="s">
        <v>1230</v>
      </c>
      <c r="D49" s="373" t="s">
        <v>1206</v>
      </c>
      <c r="E49" s="373" t="s">
        <v>1227</v>
      </c>
      <c r="F49" s="373" t="s">
        <v>2660</v>
      </c>
      <c r="G49" s="373" t="s">
        <v>2661</v>
      </c>
      <c r="H49" s="373">
        <v>11</v>
      </c>
      <c r="I49" s="373" t="s">
        <v>25</v>
      </c>
      <c r="J49" s="373">
        <v>4</v>
      </c>
      <c r="K49" s="373" t="s">
        <v>2572</v>
      </c>
      <c r="L49" s="373">
        <v>0</v>
      </c>
      <c r="M49" s="373" t="s">
        <v>2149</v>
      </c>
      <c r="N49" s="373">
        <v>0</v>
      </c>
      <c r="O49" s="373" t="s">
        <v>2149</v>
      </c>
      <c r="P49" s="373">
        <v>0</v>
      </c>
      <c r="Q49" s="373" t="s">
        <v>2149</v>
      </c>
      <c r="R49" s="373">
        <v>40</v>
      </c>
      <c r="S49" s="373" t="s">
        <v>2170</v>
      </c>
      <c r="T49" s="373">
        <v>47</v>
      </c>
      <c r="U49" s="373" t="s">
        <v>2260</v>
      </c>
      <c r="V49">
        <v>0</v>
      </c>
      <c r="W49" t="s">
        <v>79</v>
      </c>
      <c r="X49" s="373">
        <v>1</v>
      </c>
      <c r="Y49" s="373" t="s">
        <v>2662</v>
      </c>
      <c r="Z49" s="373" t="s">
        <v>2677</v>
      </c>
      <c r="AA49" s="373" t="s">
        <v>2678</v>
      </c>
      <c r="AB49" s="373" t="s">
        <v>2679</v>
      </c>
      <c r="AC49" s="373" t="s">
        <v>2678</v>
      </c>
      <c r="AD49" s="373" t="s">
        <v>35</v>
      </c>
      <c r="AE49" s="373" t="s">
        <v>36</v>
      </c>
      <c r="AF49" s="374">
        <v>1827740</v>
      </c>
      <c r="AG49" s="36" t="s">
        <v>1683</v>
      </c>
      <c r="AH49" s="127" t="s">
        <v>25</v>
      </c>
      <c r="AI49" s="36">
        <v>14</v>
      </c>
      <c r="AJ49" s="128" t="s">
        <v>1462</v>
      </c>
      <c r="AK49" t="str">
        <f t="shared" si="4"/>
        <v>12.-11.-4.0.0.0.-1.04.00.00</v>
      </c>
      <c r="AL49" t="str">
        <f t="shared" si="0"/>
        <v>04.00.00.00</v>
      </c>
      <c r="AM49">
        <f t="shared" si="1"/>
        <v>12</v>
      </c>
      <c r="AN49">
        <f t="shared" si="2"/>
        <v>11</v>
      </c>
      <c r="AO49" s="118">
        <v>4</v>
      </c>
      <c r="AP49" s="118">
        <v>0</v>
      </c>
      <c r="AQ49" s="118">
        <v>0</v>
      </c>
      <c r="AR49" s="118">
        <v>0</v>
      </c>
      <c r="AS49" t="str">
        <f t="shared" si="3"/>
        <v>1.04.00.00</v>
      </c>
    </row>
    <row r="50" spans="1:45">
      <c r="A50" s="373">
        <v>2021</v>
      </c>
      <c r="B50" s="373">
        <v>12</v>
      </c>
      <c r="C50" s="373" t="s">
        <v>1230</v>
      </c>
      <c r="D50" s="373" t="s">
        <v>1206</v>
      </c>
      <c r="E50" s="373" t="s">
        <v>1227</v>
      </c>
      <c r="F50" s="373" t="s">
        <v>2660</v>
      </c>
      <c r="G50" s="373" t="s">
        <v>2661</v>
      </c>
      <c r="H50" s="373">
        <v>11</v>
      </c>
      <c r="I50" s="373" t="s">
        <v>25</v>
      </c>
      <c r="J50" s="373">
        <v>4</v>
      </c>
      <c r="K50" s="373" t="s">
        <v>2572</v>
      </c>
      <c r="L50" s="373">
        <v>0</v>
      </c>
      <c r="M50" s="373" t="s">
        <v>2149</v>
      </c>
      <c r="N50" s="373">
        <v>0</v>
      </c>
      <c r="O50" s="373" t="s">
        <v>2149</v>
      </c>
      <c r="P50" s="373">
        <v>0</v>
      </c>
      <c r="Q50" s="373" t="s">
        <v>2149</v>
      </c>
      <c r="R50" s="373">
        <v>40</v>
      </c>
      <c r="S50" s="373" t="s">
        <v>2170</v>
      </c>
      <c r="T50" s="373">
        <v>47</v>
      </c>
      <c r="U50" s="373" t="s">
        <v>2260</v>
      </c>
      <c r="V50">
        <v>0</v>
      </c>
      <c r="W50" t="s">
        <v>79</v>
      </c>
      <c r="X50" s="373">
        <v>1</v>
      </c>
      <c r="Y50" s="373" t="s">
        <v>2662</v>
      </c>
      <c r="Z50" s="373" t="s">
        <v>2684</v>
      </c>
      <c r="AA50" s="373" t="s">
        <v>2685</v>
      </c>
      <c r="AB50" s="373" t="s">
        <v>2686</v>
      </c>
      <c r="AC50" s="373" t="s">
        <v>2685</v>
      </c>
      <c r="AD50" s="373" t="s">
        <v>2235</v>
      </c>
      <c r="AE50" s="373" t="s">
        <v>2236</v>
      </c>
      <c r="AF50" s="374">
        <v>65831</v>
      </c>
      <c r="AG50" s="36" t="s">
        <v>1683</v>
      </c>
      <c r="AH50" s="127" t="s">
        <v>25</v>
      </c>
      <c r="AI50" s="36">
        <v>14</v>
      </c>
      <c r="AJ50" s="128" t="s">
        <v>1462</v>
      </c>
      <c r="AK50" t="str">
        <f t="shared" si="4"/>
        <v>12.-11.-4.0.0.0.-1.06.00.00</v>
      </c>
      <c r="AL50" t="str">
        <f t="shared" si="0"/>
        <v>04.00.00.00</v>
      </c>
      <c r="AM50">
        <f t="shared" si="1"/>
        <v>12</v>
      </c>
      <c r="AN50">
        <f t="shared" si="2"/>
        <v>11</v>
      </c>
      <c r="AO50" s="118">
        <v>4</v>
      </c>
      <c r="AP50" s="118">
        <v>0</v>
      </c>
      <c r="AQ50" s="118">
        <v>0</v>
      </c>
      <c r="AR50" s="118">
        <v>0</v>
      </c>
      <c r="AS50" t="str">
        <f t="shared" si="3"/>
        <v>1.06.00.00</v>
      </c>
    </row>
    <row r="51" spans="1:45">
      <c r="A51" s="373">
        <v>2021</v>
      </c>
      <c r="B51" s="373">
        <v>12</v>
      </c>
      <c r="C51" s="373" t="s">
        <v>1230</v>
      </c>
      <c r="D51" s="373" t="s">
        <v>1206</v>
      </c>
      <c r="E51" s="373" t="s">
        <v>1227</v>
      </c>
      <c r="F51" s="373" t="s">
        <v>2660</v>
      </c>
      <c r="G51" s="373" t="s">
        <v>2661</v>
      </c>
      <c r="H51" s="373">
        <v>11</v>
      </c>
      <c r="I51" s="373" t="s">
        <v>25</v>
      </c>
      <c r="J51" s="373">
        <v>4</v>
      </c>
      <c r="K51" s="373" t="s">
        <v>2572</v>
      </c>
      <c r="L51" s="373">
        <v>0</v>
      </c>
      <c r="M51" s="373" t="s">
        <v>2149</v>
      </c>
      <c r="N51" s="373">
        <v>0</v>
      </c>
      <c r="O51" s="373" t="s">
        <v>2149</v>
      </c>
      <c r="P51" s="373">
        <v>0</v>
      </c>
      <c r="Q51" s="373" t="s">
        <v>2149</v>
      </c>
      <c r="R51" s="373">
        <v>40</v>
      </c>
      <c r="S51" s="373" t="s">
        <v>2170</v>
      </c>
      <c r="T51" s="373">
        <v>47</v>
      </c>
      <c r="U51" s="373" t="s">
        <v>2260</v>
      </c>
      <c r="V51">
        <v>0</v>
      </c>
      <c r="W51" t="s">
        <v>79</v>
      </c>
      <c r="X51" s="373">
        <v>2</v>
      </c>
      <c r="Y51" s="373" t="s">
        <v>2687</v>
      </c>
      <c r="Z51" s="373" t="s">
        <v>2688</v>
      </c>
      <c r="AA51" s="373" t="s">
        <v>2687</v>
      </c>
      <c r="AB51" s="373" t="s">
        <v>2689</v>
      </c>
      <c r="AC51" s="373" t="s">
        <v>2687</v>
      </c>
      <c r="AD51" s="373" t="s">
        <v>39</v>
      </c>
      <c r="AE51" s="373" t="s">
        <v>40</v>
      </c>
      <c r="AF51" s="374">
        <v>4050000</v>
      </c>
      <c r="AG51" s="36" t="s">
        <v>1683</v>
      </c>
      <c r="AH51" s="127" t="s">
        <v>25</v>
      </c>
      <c r="AI51" s="36">
        <v>14</v>
      </c>
      <c r="AJ51" s="128" t="s">
        <v>1462</v>
      </c>
      <c r="AK51" t="str">
        <f t="shared" si="4"/>
        <v>12.-11.-4.0.0.0.-2.00.00.00</v>
      </c>
      <c r="AL51" t="str">
        <f t="shared" si="0"/>
        <v>04.00.00.00</v>
      </c>
      <c r="AM51">
        <f t="shared" si="1"/>
        <v>12</v>
      </c>
      <c r="AN51">
        <f t="shared" si="2"/>
        <v>11</v>
      </c>
      <c r="AO51" s="118">
        <v>4</v>
      </c>
      <c r="AP51" s="118">
        <v>0</v>
      </c>
      <c r="AQ51" s="118">
        <v>0</v>
      </c>
      <c r="AR51" s="118">
        <v>0</v>
      </c>
      <c r="AS51" t="str">
        <f t="shared" si="3"/>
        <v>2.00.00.00</v>
      </c>
    </row>
    <row r="52" spans="1:45">
      <c r="A52" s="373">
        <v>2021</v>
      </c>
      <c r="B52" s="373">
        <v>12</v>
      </c>
      <c r="C52" s="373" t="s">
        <v>1230</v>
      </c>
      <c r="D52" s="373" t="s">
        <v>1206</v>
      </c>
      <c r="E52" s="373" t="s">
        <v>1227</v>
      </c>
      <c r="F52" s="373" t="s">
        <v>2660</v>
      </c>
      <c r="G52" s="373" t="s">
        <v>2661</v>
      </c>
      <c r="H52" s="373">
        <v>11</v>
      </c>
      <c r="I52" s="373" t="s">
        <v>25</v>
      </c>
      <c r="J52" s="373">
        <v>4</v>
      </c>
      <c r="K52" s="373" t="s">
        <v>2572</v>
      </c>
      <c r="L52" s="373">
        <v>0</v>
      </c>
      <c r="M52" s="373" t="s">
        <v>2149</v>
      </c>
      <c r="N52" s="373">
        <v>0</v>
      </c>
      <c r="O52" s="373" t="s">
        <v>2149</v>
      </c>
      <c r="P52" s="373">
        <v>0</v>
      </c>
      <c r="Q52" s="373" t="s">
        <v>2149</v>
      </c>
      <c r="R52" s="373">
        <v>40</v>
      </c>
      <c r="S52" s="373" t="s">
        <v>2170</v>
      </c>
      <c r="T52" s="373">
        <v>47</v>
      </c>
      <c r="U52" s="373" t="s">
        <v>2260</v>
      </c>
      <c r="V52">
        <v>0</v>
      </c>
      <c r="W52" t="s">
        <v>79</v>
      </c>
      <c r="X52" s="373">
        <v>3</v>
      </c>
      <c r="Y52" s="373" t="s">
        <v>2690</v>
      </c>
      <c r="Z52" s="373" t="s">
        <v>2691</v>
      </c>
      <c r="AA52" s="373" t="s">
        <v>2690</v>
      </c>
      <c r="AB52" s="373" t="s">
        <v>2692</v>
      </c>
      <c r="AC52" s="373" t="s">
        <v>2690</v>
      </c>
      <c r="AD52" s="373" t="s">
        <v>41</v>
      </c>
      <c r="AE52" s="373" t="s">
        <v>42</v>
      </c>
      <c r="AF52" s="374">
        <v>26470498</v>
      </c>
      <c r="AG52" s="36" t="s">
        <v>1683</v>
      </c>
      <c r="AH52" s="127" t="s">
        <v>25</v>
      </c>
      <c r="AI52" s="36">
        <v>14</v>
      </c>
      <c r="AJ52" s="128" t="s">
        <v>1462</v>
      </c>
      <c r="AK52" t="str">
        <f t="shared" si="4"/>
        <v>12.-11.-4.0.0.0.-3.00.00.00</v>
      </c>
      <c r="AL52" t="str">
        <f t="shared" si="0"/>
        <v>04.00.00.00</v>
      </c>
      <c r="AM52">
        <f t="shared" si="1"/>
        <v>12</v>
      </c>
      <c r="AN52">
        <f t="shared" si="2"/>
        <v>11</v>
      </c>
      <c r="AO52" s="118">
        <v>4</v>
      </c>
      <c r="AP52" s="118">
        <v>0</v>
      </c>
      <c r="AQ52" s="118">
        <v>0</v>
      </c>
      <c r="AR52" s="118">
        <v>0</v>
      </c>
      <c r="AS52" t="str">
        <f t="shared" si="3"/>
        <v>3.00.00.00</v>
      </c>
    </row>
    <row r="53" spans="1:45">
      <c r="A53" s="373">
        <v>2021</v>
      </c>
      <c r="B53" s="373">
        <v>12</v>
      </c>
      <c r="C53" s="373" t="s">
        <v>1230</v>
      </c>
      <c r="D53" s="373" t="s">
        <v>1206</v>
      </c>
      <c r="E53" s="373" t="s">
        <v>1227</v>
      </c>
      <c r="F53" s="373" t="s">
        <v>2693</v>
      </c>
      <c r="G53" s="373" t="s">
        <v>2694</v>
      </c>
      <c r="H53" s="373">
        <v>11</v>
      </c>
      <c r="I53" s="373" t="s">
        <v>25</v>
      </c>
      <c r="J53" s="373">
        <v>4</v>
      </c>
      <c r="K53" s="373" t="s">
        <v>2572</v>
      </c>
      <c r="L53" s="373">
        <v>0</v>
      </c>
      <c r="M53" s="373" t="s">
        <v>2149</v>
      </c>
      <c r="N53" s="373">
        <v>1</v>
      </c>
      <c r="O53" s="373" t="s">
        <v>43</v>
      </c>
      <c r="P53" s="373">
        <v>0</v>
      </c>
      <c r="Q53" s="373" t="s">
        <v>2149</v>
      </c>
      <c r="R53" s="373">
        <v>40</v>
      </c>
      <c r="S53" s="373" t="s">
        <v>2170</v>
      </c>
      <c r="T53" s="373">
        <v>47</v>
      </c>
      <c r="U53" s="373" t="s">
        <v>2260</v>
      </c>
      <c r="V53">
        <v>0</v>
      </c>
      <c r="W53" t="s">
        <v>79</v>
      </c>
      <c r="X53" s="373">
        <v>4</v>
      </c>
      <c r="Y53" s="373" t="s">
        <v>2695</v>
      </c>
      <c r="Z53" s="373" t="s">
        <v>2696</v>
      </c>
      <c r="AA53" s="373" t="s">
        <v>2697</v>
      </c>
      <c r="AB53" s="373" t="s">
        <v>2698</v>
      </c>
      <c r="AC53" s="373" t="s">
        <v>2697</v>
      </c>
      <c r="AD53" s="373" t="s">
        <v>44</v>
      </c>
      <c r="AE53" s="373" t="s">
        <v>43</v>
      </c>
      <c r="AF53" s="374">
        <v>5000000</v>
      </c>
      <c r="AG53" s="36" t="s">
        <v>1683</v>
      </c>
      <c r="AH53" s="127" t="s">
        <v>25</v>
      </c>
      <c r="AI53" s="36">
        <v>14</v>
      </c>
      <c r="AJ53" s="128" t="s">
        <v>1462</v>
      </c>
      <c r="AK53" t="str">
        <f t="shared" si="4"/>
        <v>12.-11.-4.0.1.0.-4.03.00.00</v>
      </c>
      <c r="AL53" t="str">
        <f t="shared" si="0"/>
        <v>04.00.01.00</v>
      </c>
      <c r="AM53">
        <f t="shared" si="1"/>
        <v>12</v>
      </c>
      <c r="AN53">
        <f t="shared" si="2"/>
        <v>11</v>
      </c>
      <c r="AO53" s="118">
        <v>4</v>
      </c>
      <c r="AP53" s="118">
        <v>0</v>
      </c>
      <c r="AQ53" s="118">
        <v>1</v>
      </c>
      <c r="AR53" s="118">
        <v>0</v>
      </c>
      <c r="AS53" t="str">
        <f t="shared" si="3"/>
        <v>4.03.00.00</v>
      </c>
    </row>
    <row r="54" spans="1:45">
      <c r="A54" s="373">
        <v>2021</v>
      </c>
      <c r="B54" s="373">
        <v>12</v>
      </c>
      <c r="C54" s="373" t="s">
        <v>1230</v>
      </c>
      <c r="D54" s="373" t="s">
        <v>1206</v>
      </c>
      <c r="E54" s="373" t="s">
        <v>1227</v>
      </c>
      <c r="F54" s="373" t="s">
        <v>2660</v>
      </c>
      <c r="G54" s="373" t="s">
        <v>2699</v>
      </c>
      <c r="H54" s="373">
        <v>11</v>
      </c>
      <c r="I54" s="373" t="s">
        <v>25</v>
      </c>
      <c r="J54" s="373">
        <v>4</v>
      </c>
      <c r="K54" s="373" t="s">
        <v>2572</v>
      </c>
      <c r="L54" s="373">
        <v>0</v>
      </c>
      <c r="M54" s="373" t="s">
        <v>2149</v>
      </c>
      <c r="N54" s="373">
        <v>0</v>
      </c>
      <c r="O54" s="373" t="s">
        <v>2149</v>
      </c>
      <c r="P54" s="373">
        <v>0</v>
      </c>
      <c r="Q54" s="373" t="s">
        <v>2149</v>
      </c>
      <c r="R54" s="373">
        <v>40</v>
      </c>
      <c r="S54" s="373" t="s">
        <v>2170</v>
      </c>
      <c r="T54" s="373">
        <v>47</v>
      </c>
      <c r="U54" s="373" t="s">
        <v>2260</v>
      </c>
      <c r="V54">
        <v>0</v>
      </c>
      <c r="W54" t="s">
        <v>79</v>
      </c>
      <c r="X54" s="373">
        <v>5</v>
      </c>
      <c r="Y54" s="373" t="s">
        <v>2700</v>
      </c>
      <c r="Z54" s="373" t="s">
        <v>2701</v>
      </c>
      <c r="AA54" s="373" t="s">
        <v>2702</v>
      </c>
      <c r="AB54" s="373" t="s">
        <v>2711</v>
      </c>
      <c r="AC54" s="373" t="s">
        <v>54</v>
      </c>
      <c r="AD54" s="373" t="s">
        <v>2411</v>
      </c>
      <c r="AE54" s="373" t="s">
        <v>2412</v>
      </c>
      <c r="AF54" s="374">
        <v>1650000</v>
      </c>
      <c r="AG54" s="36" t="s">
        <v>1683</v>
      </c>
      <c r="AH54" s="127" t="s">
        <v>25</v>
      </c>
      <c r="AI54" s="36">
        <v>14</v>
      </c>
      <c r="AJ54" s="128" t="s">
        <v>1462</v>
      </c>
      <c r="AK54" t="str">
        <f t="shared" si="4"/>
        <v>12.-11.-4.0.0.0.-5.01.07.08</v>
      </c>
      <c r="AL54" t="str">
        <f t="shared" si="0"/>
        <v>04.00.00.00</v>
      </c>
      <c r="AM54">
        <f t="shared" si="1"/>
        <v>12</v>
      </c>
      <c r="AN54">
        <f t="shared" si="2"/>
        <v>11</v>
      </c>
      <c r="AO54" s="118">
        <v>4</v>
      </c>
      <c r="AP54" s="118">
        <v>0</v>
      </c>
      <c r="AQ54" s="118">
        <v>0</v>
      </c>
      <c r="AR54" s="118">
        <v>0</v>
      </c>
      <c r="AS54" t="str">
        <f t="shared" si="3"/>
        <v>5.01.07.08</v>
      </c>
    </row>
    <row r="55" spans="1:45">
      <c r="A55" s="373">
        <v>2021</v>
      </c>
      <c r="B55" s="373">
        <v>12</v>
      </c>
      <c r="C55" s="373" t="s">
        <v>1230</v>
      </c>
      <c r="D55" s="373" t="s">
        <v>1206</v>
      </c>
      <c r="E55" s="373" t="s">
        <v>1227</v>
      </c>
      <c r="F55" s="373" t="s">
        <v>2660</v>
      </c>
      <c r="G55" s="373" t="s">
        <v>2699</v>
      </c>
      <c r="H55" s="373">
        <v>11</v>
      </c>
      <c r="I55" s="373" t="s">
        <v>25</v>
      </c>
      <c r="J55" s="373">
        <v>4</v>
      </c>
      <c r="K55" s="373" t="s">
        <v>2572</v>
      </c>
      <c r="L55" s="373">
        <v>0</v>
      </c>
      <c r="M55" s="373" t="s">
        <v>2149</v>
      </c>
      <c r="N55" s="373">
        <v>0</v>
      </c>
      <c r="O55" s="373" t="s">
        <v>2149</v>
      </c>
      <c r="P55" s="373">
        <v>0</v>
      </c>
      <c r="Q55" s="373" t="s">
        <v>2149</v>
      </c>
      <c r="R55" s="373">
        <v>40</v>
      </c>
      <c r="S55" s="373" t="s">
        <v>2170</v>
      </c>
      <c r="T55" s="373">
        <v>47</v>
      </c>
      <c r="U55" s="373" t="s">
        <v>2260</v>
      </c>
      <c r="V55">
        <v>0</v>
      </c>
      <c r="W55" t="s">
        <v>79</v>
      </c>
      <c r="X55" s="373">
        <v>5</v>
      </c>
      <c r="Y55" s="373" t="s">
        <v>2700</v>
      </c>
      <c r="Z55" s="373" t="s">
        <v>2701</v>
      </c>
      <c r="AA55" s="373" t="s">
        <v>2702</v>
      </c>
      <c r="AB55" s="373" t="s">
        <v>2711</v>
      </c>
      <c r="AC55" s="373" t="s">
        <v>54</v>
      </c>
      <c r="AD55" s="373" t="s">
        <v>2419</v>
      </c>
      <c r="AE55" s="373" t="s">
        <v>2420</v>
      </c>
      <c r="AF55" s="374">
        <v>715000</v>
      </c>
      <c r="AG55" s="36" t="s">
        <v>1683</v>
      </c>
      <c r="AH55" s="127" t="s">
        <v>25</v>
      </c>
      <c r="AI55" s="36">
        <v>14</v>
      </c>
      <c r="AJ55" s="128" t="s">
        <v>1462</v>
      </c>
      <c r="AK55" t="str">
        <f t="shared" si="4"/>
        <v>12.-11.-4.0.0.0.-5.01.07.15</v>
      </c>
      <c r="AL55" t="str">
        <f t="shared" si="0"/>
        <v>04.00.00.00</v>
      </c>
      <c r="AM55">
        <f t="shared" si="1"/>
        <v>12</v>
      </c>
      <c r="AN55">
        <f t="shared" si="2"/>
        <v>11</v>
      </c>
      <c r="AO55" s="118">
        <v>4</v>
      </c>
      <c r="AP55" s="118">
        <v>0</v>
      </c>
      <c r="AQ55" s="118">
        <v>0</v>
      </c>
      <c r="AR55" s="118">
        <v>0</v>
      </c>
      <c r="AS55" t="str">
        <f t="shared" si="3"/>
        <v>5.01.07.15</v>
      </c>
    </row>
    <row r="56" spans="1:45">
      <c r="A56" s="373">
        <v>2021</v>
      </c>
      <c r="B56" s="373">
        <v>12</v>
      </c>
      <c r="C56" s="373" t="s">
        <v>1230</v>
      </c>
      <c r="D56" s="373" t="s">
        <v>1206</v>
      </c>
      <c r="E56" s="373" t="s">
        <v>1227</v>
      </c>
      <c r="F56" s="373" t="s">
        <v>2660</v>
      </c>
      <c r="G56" s="373" t="s">
        <v>2699</v>
      </c>
      <c r="H56" s="373">
        <v>11</v>
      </c>
      <c r="I56" s="373" t="s">
        <v>25</v>
      </c>
      <c r="J56" s="373">
        <v>4</v>
      </c>
      <c r="K56" s="373" t="s">
        <v>2572</v>
      </c>
      <c r="L56" s="373">
        <v>0</v>
      </c>
      <c r="M56" s="373" t="s">
        <v>2149</v>
      </c>
      <c r="N56" s="373">
        <v>0</v>
      </c>
      <c r="O56" s="373" t="s">
        <v>2149</v>
      </c>
      <c r="P56" s="373">
        <v>0</v>
      </c>
      <c r="Q56" s="373" t="s">
        <v>2149</v>
      </c>
      <c r="R56" s="373">
        <v>40</v>
      </c>
      <c r="S56" s="373" t="s">
        <v>2170</v>
      </c>
      <c r="T56" s="373">
        <v>47</v>
      </c>
      <c r="U56" s="373" t="s">
        <v>2260</v>
      </c>
      <c r="V56">
        <v>0</v>
      </c>
      <c r="W56" t="s">
        <v>79</v>
      </c>
      <c r="X56" s="373">
        <v>5</v>
      </c>
      <c r="Y56" s="373" t="s">
        <v>2700</v>
      </c>
      <c r="Z56" s="373" t="s">
        <v>2701</v>
      </c>
      <c r="AA56" s="373" t="s">
        <v>2702</v>
      </c>
      <c r="AB56" s="373" t="s">
        <v>2711</v>
      </c>
      <c r="AC56" s="373" t="s">
        <v>54</v>
      </c>
      <c r="AD56" s="373" t="s">
        <v>2431</v>
      </c>
      <c r="AE56" s="373" t="s">
        <v>2432</v>
      </c>
      <c r="AF56" s="374">
        <v>4500000</v>
      </c>
      <c r="AG56" s="36" t="s">
        <v>1683</v>
      </c>
      <c r="AH56" s="127" t="s">
        <v>25</v>
      </c>
      <c r="AI56" s="36">
        <v>14</v>
      </c>
      <c r="AJ56" s="128" t="s">
        <v>1462</v>
      </c>
      <c r="AK56" t="str">
        <f t="shared" si="4"/>
        <v>12.-11.-4.0.0.0.-5.01.07.99</v>
      </c>
      <c r="AL56" t="str">
        <f t="shared" si="0"/>
        <v>04.00.00.00</v>
      </c>
      <c r="AM56">
        <f t="shared" si="1"/>
        <v>12</v>
      </c>
      <c r="AN56">
        <f t="shared" si="2"/>
        <v>11</v>
      </c>
      <c r="AO56" s="118">
        <v>4</v>
      </c>
      <c r="AP56" s="118">
        <v>0</v>
      </c>
      <c r="AQ56" s="118">
        <v>0</v>
      </c>
      <c r="AR56" s="118">
        <v>0</v>
      </c>
      <c r="AS56" t="str">
        <f t="shared" si="3"/>
        <v>5.01.07.99</v>
      </c>
    </row>
    <row r="57" spans="1:45">
      <c r="A57" s="373">
        <v>2021</v>
      </c>
      <c r="B57" s="373">
        <v>12</v>
      </c>
      <c r="C57" s="373" t="s">
        <v>1230</v>
      </c>
      <c r="D57" s="373" t="s">
        <v>1206</v>
      </c>
      <c r="E57" s="373" t="s">
        <v>1227</v>
      </c>
      <c r="F57" s="373" t="s">
        <v>2660</v>
      </c>
      <c r="G57" s="373" t="s">
        <v>2661</v>
      </c>
      <c r="H57" s="373">
        <v>11</v>
      </c>
      <c r="I57" s="373" t="s">
        <v>25</v>
      </c>
      <c r="J57" s="373">
        <v>6</v>
      </c>
      <c r="K57" s="373" t="s">
        <v>2173</v>
      </c>
      <c r="L57" s="373">
        <v>0</v>
      </c>
      <c r="M57" s="373" t="s">
        <v>2149</v>
      </c>
      <c r="N57" s="373">
        <v>0</v>
      </c>
      <c r="O57" s="373" t="s">
        <v>2149</v>
      </c>
      <c r="P57" s="373">
        <v>0</v>
      </c>
      <c r="Q57" s="373" t="s">
        <v>2149</v>
      </c>
      <c r="R57" s="373">
        <v>40</v>
      </c>
      <c r="S57" s="373" t="s">
        <v>2170</v>
      </c>
      <c r="T57" s="373">
        <v>43</v>
      </c>
      <c r="U57" s="373" t="s">
        <v>2248</v>
      </c>
      <c r="V57">
        <v>0</v>
      </c>
      <c r="W57" t="s">
        <v>79</v>
      </c>
      <c r="X57" s="373">
        <v>1</v>
      </c>
      <c r="Y57" s="373" t="s">
        <v>2662</v>
      </c>
      <c r="Z57" s="373" t="s">
        <v>2663</v>
      </c>
      <c r="AA57" s="373" t="s">
        <v>2664</v>
      </c>
      <c r="AB57" s="373" t="s">
        <v>2665</v>
      </c>
      <c r="AC57" s="373" t="s">
        <v>2666</v>
      </c>
      <c r="AD57" s="373" t="s">
        <v>23</v>
      </c>
      <c r="AE57" s="373" t="s">
        <v>24</v>
      </c>
      <c r="AF57" s="374">
        <v>18748567</v>
      </c>
      <c r="AG57" s="36" t="s">
        <v>1683</v>
      </c>
      <c r="AH57" s="127" t="s">
        <v>25</v>
      </c>
      <c r="AI57" s="36">
        <v>14</v>
      </c>
      <c r="AJ57" s="128" t="s">
        <v>1462</v>
      </c>
      <c r="AK57" t="str">
        <f t="shared" si="4"/>
        <v>12.-11.-6.0.0.0.-1.01.01.00</v>
      </c>
      <c r="AL57" t="str">
        <f t="shared" si="0"/>
        <v>06.00.00.00</v>
      </c>
      <c r="AM57">
        <f t="shared" si="1"/>
        <v>12</v>
      </c>
      <c r="AN57">
        <f t="shared" si="2"/>
        <v>11</v>
      </c>
      <c r="AO57" s="118">
        <v>6</v>
      </c>
      <c r="AP57" s="118">
        <v>0</v>
      </c>
      <c r="AQ57" s="118">
        <v>0</v>
      </c>
      <c r="AR57" s="118">
        <v>0</v>
      </c>
      <c r="AS57" t="str">
        <f t="shared" si="3"/>
        <v>1.01.01.00</v>
      </c>
    </row>
    <row r="58" spans="1:45">
      <c r="A58" s="373">
        <v>2021</v>
      </c>
      <c r="B58" s="373">
        <v>12</v>
      </c>
      <c r="C58" s="373" t="s">
        <v>1230</v>
      </c>
      <c r="D58" s="373" t="s">
        <v>1206</v>
      </c>
      <c r="E58" s="373" t="s">
        <v>1227</v>
      </c>
      <c r="F58" s="373" t="s">
        <v>2660</v>
      </c>
      <c r="G58" s="373" t="s">
        <v>2661</v>
      </c>
      <c r="H58" s="373">
        <v>11</v>
      </c>
      <c r="I58" s="373" t="s">
        <v>25</v>
      </c>
      <c r="J58" s="373">
        <v>6</v>
      </c>
      <c r="K58" s="373" t="s">
        <v>2173</v>
      </c>
      <c r="L58" s="373">
        <v>0</v>
      </c>
      <c r="M58" s="373" t="s">
        <v>2149</v>
      </c>
      <c r="N58" s="373">
        <v>0</v>
      </c>
      <c r="O58" s="373" t="s">
        <v>2149</v>
      </c>
      <c r="P58" s="373">
        <v>0</v>
      </c>
      <c r="Q58" s="373" t="s">
        <v>2149</v>
      </c>
      <c r="R58" s="373">
        <v>40</v>
      </c>
      <c r="S58" s="373" t="s">
        <v>2170</v>
      </c>
      <c r="T58" s="373">
        <v>43</v>
      </c>
      <c r="U58" s="373" t="s">
        <v>2248</v>
      </c>
      <c r="V58">
        <v>0</v>
      </c>
      <c r="W58" t="s">
        <v>79</v>
      </c>
      <c r="X58" s="373">
        <v>1</v>
      </c>
      <c r="Y58" s="373" t="s">
        <v>2662</v>
      </c>
      <c r="Z58" s="373" t="s">
        <v>2663</v>
      </c>
      <c r="AA58" s="373" t="s">
        <v>2664</v>
      </c>
      <c r="AB58" s="373" t="s">
        <v>2667</v>
      </c>
      <c r="AC58" s="373" t="s">
        <v>2668</v>
      </c>
      <c r="AD58" s="373" t="s">
        <v>26</v>
      </c>
      <c r="AE58" s="373" t="s">
        <v>27</v>
      </c>
      <c r="AF58" s="374">
        <v>1734406</v>
      </c>
      <c r="AG58" s="36" t="s">
        <v>1683</v>
      </c>
      <c r="AH58" s="127" t="s">
        <v>25</v>
      </c>
      <c r="AI58" s="36">
        <v>14</v>
      </c>
      <c r="AJ58" s="128" t="s">
        <v>1462</v>
      </c>
      <c r="AK58" t="str">
        <f t="shared" si="4"/>
        <v>12.-11.-6.0.0.0.-1.01.04.00</v>
      </c>
      <c r="AL58" t="str">
        <f t="shared" si="0"/>
        <v>06.00.00.00</v>
      </c>
      <c r="AM58">
        <f t="shared" si="1"/>
        <v>12</v>
      </c>
      <c r="AN58">
        <f t="shared" si="2"/>
        <v>11</v>
      </c>
      <c r="AO58" s="118">
        <v>6</v>
      </c>
      <c r="AP58" s="118">
        <v>0</v>
      </c>
      <c r="AQ58" s="118">
        <v>0</v>
      </c>
      <c r="AR58" s="118">
        <v>0</v>
      </c>
      <c r="AS58" t="str">
        <f t="shared" si="3"/>
        <v>1.01.04.00</v>
      </c>
    </row>
    <row r="59" spans="1:45">
      <c r="A59" s="373">
        <v>2021</v>
      </c>
      <c r="B59" s="373">
        <v>12</v>
      </c>
      <c r="C59" s="373" t="s">
        <v>1230</v>
      </c>
      <c r="D59" s="373" t="s">
        <v>1206</v>
      </c>
      <c r="E59" s="373" t="s">
        <v>1227</v>
      </c>
      <c r="F59" s="373" t="s">
        <v>2660</v>
      </c>
      <c r="G59" s="373" t="s">
        <v>2661</v>
      </c>
      <c r="H59" s="373">
        <v>11</v>
      </c>
      <c r="I59" s="373" t="s">
        <v>25</v>
      </c>
      <c r="J59" s="373">
        <v>6</v>
      </c>
      <c r="K59" s="373" t="s">
        <v>2173</v>
      </c>
      <c r="L59" s="373">
        <v>0</v>
      </c>
      <c r="M59" s="373" t="s">
        <v>2149</v>
      </c>
      <c r="N59" s="373">
        <v>0</v>
      </c>
      <c r="O59" s="373" t="s">
        <v>2149</v>
      </c>
      <c r="P59" s="373">
        <v>0</v>
      </c>
      <c r="Q59" s="373" t="s">
        <v>2149</v>
      </c>
      <c r="R59" s="373">
        <v>40</v>
      </c>
      <c r="S59" s="373" t="s">
        <v>2170</v>
      </c>
      <c r="T59" s="373">
        <v>43</v>
      </c>
      <c r="U59" s="373" t="s">
        <v>2248</v>
      </c>
      <c r="V59">
        <v>0</v>
      </c>
      <c r="W59" t="s">
        <v>79</v>
      </c>
      <c r="X59" s="373">
        <v>1</v>
      </c>
      <c r="Y59" s="373" t="s">
        <v>2662</v>
      </c>
      <c r="Z59" s="373" t="s">
        <v>2663</v>
      </c>
      <c r="AA59" s="373" t="s">
        <v>2664</v>
      </c>
      <c r="AB59" s="373" t="s">
        <v>2669</v>
      </c>
      <c r="AC59" s="373" t="s">
        <v>2670</v>
      </c>
      <c r="AD59" s="373" t="s">
        <v>28</v>
      </c>
      <c r="AE59" s="373" t="s">
        <v>29</v>
      </c>
      <c r="AF59" s="374">
        <v>4238236</v>
      </c>
      <c r="AG59" s="36" t="s">
        <v>1683</v>
      </c>
      <c r="AH59" s="127" t="s">
        <v>25</v>
      </c>
      <c r="AI59" s="36">
        <v>14</v>
      </c>
      <c r="AJ59" s="128" t="s">
        <v>1462</v>
      </c>
      <c r="AK59" t="str">
        <f t="shared" si="4"/>
        <v>12.-11.-6.0.0.0.-1.01.06.00</v>
      </c>
      <c r="AL59" t="str">
        <f t="shared" si="0"/>
        <v>06.00.00.00</v>
      </c>
      <c r="AM59">
        <f t="shared" si="1"/>
        <v>12</v>
      </c>
      <c r="AN59">
        <f t="shared" si="2"/>
        <v>11</v>
      </c>
      <c r="AO59" s="118">
        <v>6</v>
      </c>
      <c r="AP59" s="118">
        <v>0</v>
      </c>
      <c r="AQ59" s="118">
        <v>0</v>
      </c>
      <c r="AR59" s="118">
        <v>0</v>
      </c>
      <c r="AS59" t="str">
        <f t="shared" si="3"/>
        <v>1.01.06.00</v>
      </c>
    </row>
    <row r="60" spans="1:45">
      <c r="A60" s="373">
        <v>2021</v>
      </c>
      <c r="B60" s="373">
        <v>12</v>
      </c>
      <c r="C60" s="373" t="s">
        <v>1230</v>
      </c>
      <c r="D60" s="373" t="s">
        <v>1206</v>
      </c>
      <c r="E60" s="373" t="s">
        <v>1227</v>
      </c>
      <c r="F60" s="373" t="s">
        <v>2660</v>
      </c>
      <c r="G60" s="373" t="s">
        <v>2661</v>
      </c>
      <c r="H60" s="373">
        <v>11</v>
      </c>
      <c r="I60" s="373" t="s">
        <v>25</v>
      </c>
      <c r="J60" s="373">
        <v>6</v>
      </c>
      <c r="K60" s="373" t="s">
        <v>2173</v>
      </c>
      <c r="L60" s="373">
        <v>0</v>
      </c>
      <c r="M60" s="373" t="s">
        <v>2149</v>
      </c>
      <c r="N60" s="373">
        <v>0</v>
      </c>
      <c r="O60" s="373" t="s">
        <v>2149</v>
      </c>
      <c r="P60" s="373">
        <v>0</v>
      </c>
      <c r="Q60" s="373" t="s">
        <v>2149</v>
      </c>
      <c r="R60" s="373">
        <v>40</v>
      </c>
      <c r="S60" s="373" t="s">
        <v>2170</v>
      </c>
      <c r="T60" s="373">
        <v>43</v>
      </c>
      <c r="U60" s="373" t="s">
        <v>2248</v>
      </c>
      <c r="V60">
        <v>0</v>
      </c>
      <c r="W60" t="s">
        <v>79</v>
      </c>
      <c r="X60" s="373">
        <v>1</v>
      </c>
      <c r="Y60" s="373" t="s">
        <v>2662</v>
      </c>
      <c r="Z60" s="373" t="s">
        <v>2663</v>
      </c>
      <c r="AA60" s="373" t="s">
        <v>2664</v>
      </c>
      <c r="AB60" s="373" t="s">
        <v>2671</v>
      </c>
      <c r="AC60" s="373" t="s">
        <v>31</v>
      </c>
      <c r="AD60" s="373" t="s">
        <v>30</v>
      </c>
      <c r="AE60" s="373" t="s">
        <v>31</v>
      </c>
      <c r="AF60" s="374">
        <v>209509</v>
      </c>
      <c r="AG60" s="36" t="s">
        <v>1683</v>
      </c>
      <c r="AH60" s="127" t="s">
        <v>25</v>
      </c>
      <c r="AI60" s="36">
        <v>14</v>
      </c>
      <c r="AJ60" s="128" t="s">
        <v>1462</v>
      </c>
      <c r="AK60" t="str">
        <f t="shared" si="4"/>
        <v>12.-11.-6.0.0.0.-1.01.07.00</v>
      </c>
      <c r="AL60" t="str">
        <f t="shared" si="0"/>
        <v>06.00.00.00</v>
      </c>
      <c r="AM60">
        <f t="shared" si="1"/>
        <v>12</v>
      </c>
      <c r="AN60">
        <f t="shared" si="2"/>
        <v>11</v>
      </c>
      <c r="AO60" s="118">
        <v>6</v>
      </c>
      <c r="AP60" s="118">
        <v>0</v>
      </c>
      <c r="AQ60" s="118">
        <v>0</v>
      </c>
      <c r="AR60" s="118">
        <v>0</v>
      </c>
      <c r="AS60" t="str">
        <f t="shared" si="3"/>
        <v>1.01.07.00</v>
      </c>
    </row>
    <row r="61" spans="1:45">
      <c r="A61" s="373">
        <v>2021</v>
      </c>
      <c r="B61" s="373">
        <v>12</v>
      </c>
      <c r="C61" s="373" t="s">
        <v>1230</v>
      </c>
      <c r="D61" s="373" t="s">
        <v>1206</v>
      </c>
      <c r="E61" s="373" t="s">
        <v>1227</v>
      </c>
      <c r="F61" s="373" t="s">
        <v>2660</v>
      </c>
      <c r="G61" s="373" t="s">
        <v>2661</v>
      </c>
      <c r="H61" s="373">
        <v>11</v>
      </c>
      <c r="I61" s="373" t="s">
        <v>25</v>
      </c>
      <c r="J61" s="373">
        <v>6</v>
      </c>
      <c r="K61" s="373" t="s">
        <v>2173</v>
      </c>
      <c r="L61" s="373">
        <v>0</v>
      </c>
      <c r="M61" s="373" t="s">
        <v>2149</v>
      </c>
      <c r="N61" s="373">
        <v>0</v>
      </c>
      <c r="O61" s="373" t="s">
        <v>2149</v>
      </c>
      <c r="P61" s="373">
        <v>0</v>
      </c>
      <c r="Q61" s="373" t="s">
        <v>2149</v>
      </c>
      <c r="R61" s="373">
        <v>40</v>
      </c>
      <c r="S61" s="373" t="s">
        <v>2170</v>
      </c>
      <c r="T61" s="373">
        <v>43</v>
      </c>
      <c r="U61" s="373" t="s">
        <v>2248</v>
      </c>
      <c r="V61">
        <v>0</v>
      </c>
      <c r="W61" t="s">
        <v>79</v>
      </c>
      <c r="X61" s="373">
        <v>1</v>
      </c>
      <c r="Y61" s="373" t="s">
        <v>2662</v>
      </c>
      <c r="Z61" s="373" t="s">
        <v>2677</v>
      </c>
      <c r="AA61" s="373" t="s">
        <v>2678</v>
      </c>
      <c r="AB61" s="373" t="s">
        <v>2679</v>
      </c>
      <c r="AC61" s="373" t="s">
        <v>2678</v>
      </c>
      <c r="AD61" s="373" t="s">
        <v>35</v>
      </c>
      <c r="AE61" s="373" t="s">
        <v>36</v>
      </c>
      <c r="AF61" s="374">
        <v>783598</v>
      </c>
      <c r="AG61" s="36" t="s">
        <v>1683</v>
      </c>
      <c r="AH61" s="127" t="s">
        <v>25</v>
      </c>
      <c r="AI61" s="36">
        <v>14</v>
      </c>
      <c r="AJ61" s="128" t="s">
        <v>1462</v>
      </c>
      <c r="AK61" t="str">
        <f t="shared" si="4"/>
        <v>12.-11.-6.0.0.0.-1.04.00.00</v>
      </c>
      <c r="AL61" t="str">
        <f t="shared" si="0"/>
        <v>06.00.00.00</v>
      </c>
      <c r="AM61">
        <f t="shared" si="1"/>
        <v>12</v>
      </c>
      <c r="AN61">
        <f t="shared" si="2"/>
        <v>11</v>
      </c>
      <c r="AO61" s="118">
        <v>6</v>
      </c>
      <c r="AP61" s="118">
        <v>0</v>
      </c>
      <c r="AQ61" s="118">
        <v>0</v>
      </c>
      <c r="AR61" s="118">
        <v>0</v>
      </c>
      <c r="AS61" t="str">
        <f t="shared" si="3"/>
        <v>1.04.00.00</v>
      </c>
    </row>
    <row r="62" spans="1:45">
      <c r="A62" s="373">
        <v>2021</v>
      </c>
      <c r="B62" s="373">
        <v>12</v>
      </c>
      <c r="C62" s="373" t="s">
        <v>1230</v>
      </c>
      <c r="D62" s="373" t="s">
        <v>1206</v>
      </c>
      <c r="E62" s="373" t="s">
        <v>1227</v>
      </c>
      <c r="F62" s="373" t="s">
        <v>2660</v>
      </c>
      <c r="G62" s="373" t="s">
        <v>2661</v>
      </c>
      <c r="H62" s="373">
        <v>11</v>
      </c>
      <c r="I62" s="373" t="s">
        <v>25</v>
      </c>
      <c r="J62" s="373">
        <v>6</v>
      </c>
      <c r="K62" s="373" t="s">
        <v>2173</v>
      </c>
      <c r="L62" s="373">
        <v>0</v>
      </c>
      <c r="M62" s="373" t="s">
        <v>2149</v>
      </c>
      <c r="N62" s="373">
        <v>0</v>
      </c>
      <c r="O62" s="373" t="s">
        <v>2149</v>
      </c>
      <c r="P62" s="373">
        <v>0</v>
      </c>
      <c r="Q62" s="373" t="s">
        <v>2149</v>
      </c>
      <c r="R62" s="373">
        <v>40</v>
      </c>
      <c r="S62" s="373" t="s">
        <v>2170</v>
      </c>
      <c r="T62" s="373">
        <v>43</v>
      </c>
      <c r="U62" s="373" t="s">
        <v>2248</v>
      </c>
      <c r="V62">
        <v>0</v>
      </c>
      <c r="W62" t="s">
        <v>79</v>
      </c>
      <c r="X62" s="373">
        <v>2</v>
      </c>
      <c r="Y62" s="373" t="s">
        <v>2687</v>
      </c>
      <c r="Z62" s="373" t="s">
        <v>2688</v>
      </c>
      <c r="AA62" s="373" t="s">
        <v>2687</v>
      </c>
      <c r="AB62" s="373" t="s">
        <v>2689</v>
      </c>
      <c r="AC62" s="373" t="s">
        <v>2687</v>
      </c>
      <c r="AD62" s="373" t="s">
        <v>39</v>
      </c>
      <c r="AE62" s="373" t="s">
        <v>40</v>
      </c>
      <c r="AF62" s="374">
        <v>10424540</v>
      </c>
      <c r="AG62" s="36" t="s">
        <v>1683</v>
      </c>
      <c r="AH62" s="127" t="s">
        <v>25</v>
      </c>
      <c r="AI62" s="36">
        <v>14</v>
      </c>
      <c r="AJ62" s="128" t="s">
        <v>1462</v>
      </c>
      <c r="AK62" t="str">
        <f t="shared" si="4"/>
        <v>12.-11.-6.0.0.0.-2.00.00.00</v>
      </c>
      <c r="AL62" t="str">
        <f t="shared" si="0"/>
        <v>06.00.00.00</v>
      </c>
      <c r="AM62">
        <f t="shared" si="1"/>
        <v>12</v>
      </c>
      <c r="AN62">
        <f t="shared" si="2"/>
        <v>11</v>
      </c>
      <c r="AO62" s="118">
        <v>6</v>
      </c>
      <c r="AP62" s="118">
        <v>0</v>
      </c>
      <c r="AQ62" s="118">
        <v>0</v>
      </c>
      <c r="AR62" s="118">
        <v>0</v>
      </c>
      <c r="AS62" t="str">
        <f t="shared" si="3"/>
        <v>2.00.00.00</v>
      </c>
    </row>
    <row r="63" spans="1:45">
      <c r="A63" s="373">
        <v>2021</v>
      </c>
      <c r="B63" s="373">
        <v>12</v>
      </c>
      <c r="C63" s="373" t="s">
        <v>1230</v>
      </c>
      <c r="D63" s="373" t="s">
        <v>1206</v>
      </c>
      <c r="E63" s="373" t="s">
        <v>1227</v>
      </c>
      <c r="F63" s="373" t="s">
        <v>2660</v>
      </c>
      <c r="G63" s="373" t="s">
        <v>2661</v>
      </c>
      <c r="H63" s="373">
        <v>11</v>
      </c>
      <c r="I63" s="373" t="s">
        <v>25</v>
      </c>
      <c r="J63" s="373">
        <v>6</v>
      </c>
      <c r="K63" s="373" t="s">
        <v>2173</v>
      </c>
      <c r="L63" s="373">
        <v>0</v>
      </c>
      <c r="M63" s="373" t="s">
        <v>2149</v>
      </c>
      <c r="N63" s="373">
        <v>0</v>
      </c>
      <c r="O63" s="373" t="s">
        <v>2149</v>
      </c>
      <c r="P63" s="373">
        <v>0</v>
      </c>
      <c r="Q63" s="373" t="s">
        <v>2149</v>
      </c>
      <c r="R63" s="373">
        <v>40</v>
      </c>
      <c r="S63" s="373" t="s">
        <v>2170</v>
      </c>
      <c r="T63" s="373">
        <v>43</v>
      </c>
      <c r="U63" s="373" t="s">
        <v>2248</v>
      </c>
      <c r="V63">
        <v>0</v>
      </c>
      <c r="W63" t="s">
        <v>79</v>
      </c>
      <c r="X63" s="373">
        <v>3</v>
      </c>
      <c r="Y63" s="373" t="s">
        <v>2690</v>
      </c>
      <c r="Z63" s="373" t="s">
        <v>2691</v>
      </c>
      <c r="AA63" s="373" t="s">
        <v>2690</v>
      </c>
      <c r="AB63" s="373" t="s">
        <v>2692</v>
      </c>
      <c r="AC63" s="373" t="s">
        <v>2690</v>
      </c>
      <c r="AD63" s="373" t="s">
        <v>41</v>
      </c>
      <c r="AE63" s="373" t="s">
        <v>42</v>
      </c>
      <c r="AF63" s="374">
        <v>12818309</v>
      </c>
      <c r="AG63" s="36" t="s">
        <v>1683</v>
      </c>
      <c r="AH63" s="127" t="s">
        <v>25</v>
      </c>
      <c r="AI63" s="36">
        <v>14</v>
      </c>
      <c r="AJ63" s="128" t="s">
        <v>1462</v>
      </c>
      <c r="AK63" t="str">
        <f t="shared" si="4"/>
        <v>12.-11.-6.0.0.0.-3.00.00.00</v>
      </c>
      <c r="AL63" t="str">
        <f t="shared" si="0"/>
        <v>06.00.00.00</v>
      </c>
      <c r="AM63">
        <f t="shared" si="1"/>
        <v>12</v>
      </c>
      <c r="AN63">
        <f t="shared" si="2"/>
        <v>11</v>
      </c>
      <c r="AO63" s="118">
        <v>6</v>
      </c>
      <c r="AP63" s="118">
        <v>0</v>
      </c>
      <c r="AQ63" s="118">
        <v>0</v>
      </c>
      <c r="AR63" s="118">
        <v>0</v>
      </c>
      <c r="AS63" t="str">
        <f t="shared" si="3"/>
        <v>3.00.00.00</v>
      </c>
    </row>
    <row r="64" spans="1:45">
      <c r="A64" s="373">
        <v>2021</v>
      </c>
      <c r="B64" s="373">
        <v>12</v>
      </c>
      <c r="C64" s="373" t="s">
        <v>1230</v>
      </c>
      <c r="D64" s="373" t="s">
        <v>1206</v>
      </c>
      <c r="E64" s="373" t="s">
        <v>1227</v>
      </c>
      <c r="F64" s="373" t="s">
        <v>2693</v>
      </c>
      <c r="G64" s="373" t="s">
        <v>2694</v>
      </c>
      <c r="H64" s="373">
        <v>11</v>
      </c>
      <c r="I64" s="373" t="s">
        <v>25</v>
      </c>
      <c r="J64" s="373">
        <v>6</v>
      </c>
      <c r="K64" s="373" t="s">
        <v>2173</v>
      </c>
      <c r="L64" s="373">
        <v>0</v>
      </c>
      <c r="M64" s="373" t="s">
        <v>2149</v>
      </c>
      <c r="N64" s="373">
        <v>1</v>
      </c>
      <c r="O64" s="373" t="s">
        <v>43</v>
      </c>
      <c r="P64" s="373">
        <v>0</v>
      </c>
      <c r="Q64" s="373" t="s">
        <v>2149</v>
      </c>
      <c r="R64" s="373">
        <v>40</v>
      </c>
      <c r="S64" s="373" t="s">
        <v>2170</v>
      </c>
      <c r="T64" s="373">
        <v>43</v>
      </c>
      <c r="U64" s="373" t="s">
        <v>2248</v>
      </c>
      <c r="V64">
        <v>0</v>
      </c>
      <c r="W64" t="s">
        <v>79</v>
      </c>
      <c r="X64" s="373">
        <v>4</v>
      </c>
      <c r="Y64" s="373" t="s">
        <v>2695</v>
      </c>
      <c r="Z64" s="373" t="s">
        <v>2696</v>
      </c>
      <c r="AA64" s="373" t="s">
        <v>2697</v>
      </c>
      <c r="AB64" s="373" t="s">
        <v>2698</v>
      </c>
      <c r="AC64" s="373" t="s">
        <v>2697</v>
      </c>
      <c r="AD64" s="373" t="s">
        <v>44</v>
      </c>
      <c r="AE64" s="373" t="s">
        <v>43</v>
      </c>
      <c r="AF64" s="374">
        <v>2733210</v>
      </c>
      <c r="AG64" s="36" t="s">
        <v>1683</v>
      </c>
      <c r="AH64" s="127" t="s">
        <v>25</v>
      </c>
      <c r="AI64" s="36">
        <v>14</v>
      </c>
      <c r="AJ64" s="128" t="s">
        <v>1462</v>
      </c>
      <c r="AK64" t="str">
        <f t="shared" si="4"/>
        <v>12.-11.-6.0.1.0.-4.03.00.00</v>
      </c>
      <c r="AL64" t="str">
        <f t="shared" si="0"/>
        <v>06.00.01.00</v>
      </c>
      <c r="AM64">
        <f t="shared" si="1"/>
        <v>12</v>
      </c>
      <c r="AN64">
        <f t="shared" si="2"/>
        <v>11</v>
      </c>
      <c r="AO64" s="118">
        <v>6</v>
      </c>
      <c r="AP64" s="118">
        <v>0</v>
      </c>
      <c r="AQ64" s="118">
        <v>1</v>
      </c>
      <c r="AR64" s="118">
        <v>0</v>
      </c>
      <c r="AS64" t="str">
        <f t="shared" si="3"/>
        <v>4.03.00.00</v>
      </c>
    </row>
    <row r="65" spans="1:45">
      <c r="A65" s="373">
        <v>2021</v>
      </c>
      <c r="B65" s="373">
        <v>12</v>
      </c>
      <c r="C65" s="373" t="s">
        <v>1230</v>
      </c>
      <c r="D65" s="373" t="s">
        <v>1206</v>
      </c>
      <c r="E65" s="373" t="s">
        <v>1227</v>
      </c>
      <c r="F65" s="373" t="s">
        <v>2660</v>
      </c>
      <c r="G65" s="373" t="s">
        <v>2661</v>
      </c>
      <c r="H65" s="373">
        <v>11</v>
      </c>
      <c r="I65" s="373" t="s">
        <v>25</v>
      </c>
      <c r="J65" s="373">
        <v>7</v>
      </c>
      <c r="K65" s="373" t="s">
        <v>2500</v>
      </c>
      <c r="L65" s="373">
        <v>0</v>
      </c>
      <c r="M65" s="373" t="s">
        <v>2149</v>
      </c>
      <c r="N65" s="373">
        <v>0</v>
      </c>
      <c r="O65" s="373" t="s">
        <v>2149</v>
      </c>
      <c r="P65" s="373">
        <v>0</v>
      </c>
      <c r="Q65" s="373" t="s">
        <v>2149</v>
      </c>
      <c r="R65" s="373">
        <v>40</v>
      </c>
      <c r="S65" s="373" t="s">
        <v>2170</v>
      </c>
      <c r="T65" s="373">
        <v>49</v>
      </c>
      <c r="U65" s="373" t="s">
        <v>2264</v>
      </c>
      <c r="V65">
        <v>0</v>
      </c>
      <c r="W65" t="s">
        <v>79</v>
      </c>
      <c r="X65" s="373">
        <v>1</v>
      </c>
      <c r="Y65" s="373" t="s">
        <v>2662</v>
      </c>
      <c r="Z65" s="373" t="s">
        <v>2663</v>
      </c>
      <c r="AA65" s="373" t="s">
        <v>2664</v>
      </c>
      <c r="AB65" s="373" t="s">
        <v>2665</v>
      </c>
      <c r="AC65" s="373" t="s">
        <v>2666</v>
      </c>
      <c r="AD65" s="373" t="s">
        <v>23</v>
      </c>
      <c r="AE65" s="373" t="s">
        <v>24</v>
      </c>
      <c r="AF65" s="374">
        <v>44469417</v>
      </c>
      <c r="AG65" s="36" t="s">
        <v>1683</v>
      </c>
      <c r="AH65" s="127" t="s">
        <v>25</v>
      </c>
      <c r="AI65" s="36">
        <v>14</v>
      </c>
      <c r="AJ65" s="128" t="s">
        <v>1462</v>
      </c>
      <c r="AK65" t="str">
        <f t="shared" si="4"/>
        <v>12.-11.-7.0.0.0.-1.01.01.00</v>
      </c>
      <c r="AL65" t="str">
        <f t="shared" si="0"/>
        <v>07.00.00.00</v>
      </c>
      <c r="AM65">
        <f t="shared" si="1"/>
        <v>12</v>
      </c>
      <c r="AN65">
        <f t="shared" si="2"/>
        <v>11</v>
      </c>
      <c r="AO65" s="118">
        <v>7</v>
      </c>
      <c r="AP65" s="118">
        <v>0</v>
      </c>
      <c r="AQ65" s="118">
        <v>0</v>
      </c>
      <c r="AR65" s="118">
        <v>0</v>
      </c>
      <c r="AS65" t="str">
        <f t="shared" si="3"/>
        <v>1.01.01.00</v>
      </c>
    </row>
    <row r="66" spans="1:45">
      <c r="A66" s="373">
        <v>2021</v>
      </c>
      <c r="B66" s="373">
        <v>12</v>
      </c>
      <c r="C66" s="373" t="s">
        <v>1230</v>
      </c>
      <c r="D66" s="373" t="s">
        <v>1206</v>
      </c>
      <c r="E66" s="373" t="s">
        <v>1227</v>
      </c>
      <c r="F66" s="373" t="s">
        <v>2660</v>
      </c>
      <c r="G66" s="373" t="s">
        <v>2661</v>
      </c>
      <c r="H66" s="373">
        <v>11</v>
      </c>
      <c r="I66" s="373" t="s">
        <v>25</v>
      </c>
      <c r="J66" s="373">
        <v>7</v>
      </c>
      <c r="K66" s="373" t="s">
        <v>2500</v>
      </c>
      <c r="L66" s="373">
        <v>0</v>
      </c>
      <c r="M66" s="373" t="s">
        <v>2149</v>
      </c>
      <c r="N66" s="373">
        <v>0</v>
      </c>
      <c r="O66" s="373" t="s">
        <v>2149</v>
      </c>
      <c r="P66" s="373">
        <v>0</v>
      </c>
      <c r="Q66" s="373" t="s">
        <v>2149</v>
      </c>
      <c r="R66" s="373">
        <v>40</v>
      </c>
      <c r="S66" s="373" t="s">
        <v>2170</v>
      </c>
      <c r="T66" s="373">
        <v>49</v>
      </c>
      <c r="U66" s="373" t="s">
        <v>2264</v>
      </c>
      <c r="V66">
        <v>0</v>
      </c>
      <c r="W66" t="s">
        <v>79</v>
      </c>
      <c r="X66" s="373">
        <v>1</v>
      </c>
      <c r="Y66" s="373" t="s">
        <v>2662</v>
      </c>
      <c r="Z66" s="373" t="s">
        <v>2663</v>
      </c>
      <c r="AA66" s="373" t="s">
        <v>2664</v>
      </c>
      <c r="AB66" s="373" t="s">
        <v>2667</v>
      </c>
      <c r="AC66" s="373" t="s">
        <v>2668</v>
      </c>
      <c r="AD66" s="373" t="s">
        <v>26</v>
      </c>
      <c r="AE66" s="373" t="s">
        <v>27</v>
      </c>
      <c r="AF66" s="374">
        <v>4106790</v>
      </c>
      <c r="AG66" s="36" t="s">
        <v>1683</v>
      </c>
      <c r="AH66" s="127" t="s">
        <v>25</v>
      </c>
      <c r="AI66" s="36">
        <v>14</v>
      </c>
      <c r="AJ66" s="128" t="s">
        <v>1462</v>
      </c>
      <c r="AK66" t="str">
        <f t="shared" si="4"/>
        <v>12.-11.-7.0.0.0.-1.01.04.00</v>
      </c>
      <c r="AL66" t="str">
        <f t="shared" si="0"/>
        <v>07.00.00.00</v>
      </c>
      <c r="AM66">
        <f t="shared" si="1"/>
        <v>12</v>
      </c>
      <c r="AN66">
        <f t="shared" si="2"/>
        <v>11</v>
      </c>
      <c r="AO66" s="118">
        <v>7</v>
      </c>
      <c r="AP66" s="118">
        <v>0</v>
      </c>
      <c r="AQ66" s="118">
        <v>0</v>
      </c>
      <c r="AR66" s="118">
        <v>0</v>
      </c>
      <c r="AS66" t="str">
        <f t="shared" si="3"/>
        <v>1.01.04.00</v>
      </c>
    </row>
    <row r="67" spans="1:45">
      <c r="A67" s="373">
        <v>2021</v>
      </c>
      <c r="B67" s="373">
        <v>12</v>
      </c>
      <c r="C67" s="373" t="s">
        <v>1230</v>
      </c>
      <c r="D67" s="373" t="s">
        <v>1206</v>
      </c>
      <c r="E67" s="373" t="s">
        <v>1227</v>
      </c>
      <c r="F67" s="373" t="s">
        <v>2660</v>
      </c>
      <c r="G67" s="373" t="s">
        <v>2661</v>
      </c>
      <c r="H67" s="373">
        <v>11</v>
      </c>
      <c r="I67" s="373" t="s">
        <v>25</v>
      </c>
      <c r="J67" s="373">
        <v>7</v>
      </c>
      <c r="K67" s="373" t="s">
        <v>2500</v>
      </c>
      <c r="L67" s="373">
        <v>0</v>
      </c>
      <c r="M67" s="373" t="s">
        <v>2149</v>
      </c>
      <c r="N67" s="373">
        <v>0</v>
      </c>
      <c r="O67" s="373" t="s">
        <v>2149</v>
      </c>
      <c r="P67" s="373">
        <v>0</v>
      </c>
      <c r="Q67" s="373" t="s">
        <v>2149</v>
      </c>
      <c r="R67" s="373">
        <v>40</v>
      </c>
      <c r="S67" s="373" t="s">
        <v>2170</v>
      </c>
      <c r="T67" s="373">
        <v>49</v>
      </c>
      <c r="U67" s="373" t="s">
        <v>2264</v>
      </c>
      <c r="V67">
        <v>0</v>
      </c>
      <c r="W67" t="s">
        <v>79</v>
      </c>
      <c r="X67" s="373">
        <v>1</v>
      </c>
      <c r="Y67" s="373" t="s">
        <v>2662</v>
      </c>
      <c r="Z67" s="373" t="s">
        <v>2663</v>
      </c>
      <c r="AA67" s="373" t="s">
        <v>2664</v>
      </c>
      <c r="AB67" s="373" t="s">
        <v>2669</v>
      </c>
      <c r="AC67" s="373" t="s">
        <v>2670</v>
      </c>
      <c r="AD67" s="373" t="s">
        <v>28</v>
      </c>
      <c r="AE67" s="373" t="s">
        <v>29</v>
      </c>
      <c r="AF67" s="374">
        <v>10055861</v>
      </c>
      <c r="AG67" s="36" t="s">
        <v>1683</v>
      </c>
      <c r="AH67" s="127" t="s">
        <v>25</v>
      </c>
      <c r="AI67" s="36">
        <v>14</v>
      </c>
      <c r="AJ67" s="128" t="s">
        <v>1462</v>
      </c>
      <c r="AK67" t="str">
        <f t="shared" si="4"/>
        <v>12.-11.-7.0.0.0.-1.01.06.00</v>
      </c>
      <c r="AL67" t="str">
        <f t="shared" ref="AL67:AL130" si="5">CONCATENATE(TEXT(AO67,"00"),".",TEXT(AP67,"00"),".",TEXT(AQ67,"00"),".",TEXT(AR67,"00"))</f>
        <v>07.00.00.00</v>
      </c>
      <c r="AM67">
        <f t="shared" ref="AM67:AM130" si="6">+B67</f>
        <v>12</v>
      </c>
      <c r="AN67">
        <f t="shared" ref="AN67:AN130" si="7">+H67</f>
        <v>11</v>
      </c>
      <c r="AO67" s="118">
        <v>7</v>
      </c>
      <c r="AP67" s="118">
        <v>0</v>
      </c>
      <c r="AQ67" s="118">
        <v>0</v>
      </c>
      <c r="AR67" s="118">
        <v>0</v>
      </c>
      <c r="AS67" t="str">
        <f t="shared" ref="AS67:AS130" si="8">+AD67</f>
        <v>1.01.06.00</v>
      </c>
    </row>
    <row r="68" spans="1:45">
      <c r="A68" s="373">
        <v>2021</v>
      </c>
      <c r="B68" s="373">
        <v>12</v>
      </c>
      <c r="C68" s="373" t="s">
        <v>1230</v>
      </c>
      <c r="D68" s="373" t="s">
        <v>1206</v>
      </c>
      <c r="E68" s="373" t="s">
        <v>1227</v>
      </c>
      <c r="F68" s="373" t="s">
        <v>2660</v>
      </c>
      <c r="G68" s="373" t="s">
        <v>2661</v>
      </c>
      <c r="H68" s="373">
        <v>11</v>
      </c>
      <c r="I68" s="373" t="s">
        <v>25</v>
      </c>
      <c r="J68" s="373">
        <v>7</v>
      </c>
      <c r="K68" s="373" t="s">
        <v>2500</v>
      </c>
      <c r="L68" s="373">
        <v>0</v>
      </c>
      <c r="M68" s="373" t="s">
        <v>2149</v>
      </c>
      <c r="N68" s="373">
        <v>0</v>
      </c>
      <c r="O68" s="373" t="s">
        <v>2149</v>
      </c>
      <c r="P68" s="373">
        <v>0</v>
      </c>
      <c r="Q68" s="373" t="s">
        <v>2149</v>
      </c>
      <c r="R68" s="373">
        <v>40</v>
      </c>
      <c r="S68" s="373" t="s">
        <v>2170</v>
      </c>
      <c r="T68" s="373">
        <v>49</v>
      </c>
      <c r="U68" s="373" t="s">
        <v>2264</v>
      </c>
      <c r="V68">
        <v>0</v>
      </c>
      <c r="W68" t="s">
        <v>79</v>
      </c>
      <c r="X68" s="373">
        <v>1</v>
      </c>
      <c r="Y68" s="373" t="s">
        <v>2662</v>
      </c>
      <c r="Z68" s="373" t="s">
        <v>2663</v>
      </c>
      <c r="AA68" s="373" t="s">
        <v>2664</v>
      </c>
      <c r="AB68" s="373" t="s">
        <v>2671</v>
      </c>
      <c r="AC68" s="373" t="s">
        <v>31</v>
      </c>
      <c r="AD68" s="373" t="s">
        <v>30</v>
      </c>
      <c r="AE68" s="373" t="s">
        <v>31</v>
      </c>
      <c r="AF68" s="374">
        <v>362317</v>
      </c>
      <c r="AG68" s="36" t="s">
        <v>1683</v>
      </c>
      <c r="AH68" s="127" t="s">
        <v>25</v>
      </c>
      <c r="AI68" s="36">
        <v>14</v>
      </c>
      <c r="AJ68" s="128" t="s">
        <v>1462</v>
      </c>
      <c r="AK68" t="str">
        <f t="shared" ref="AK68:AK131" si="9">+CONCATENATE(AM68,".-",AN68,".-",AO68,".",AP68,".",AQ68,".",AR68,".-",AS68)</f>
        <v>12.-11.-7.0.0.0.-1.01.07.00</v>
      </c>
      <c r="AL68" t="str">
        <f t="shared" si="5"/>
        <v>07.00.00.00</v>
      </c>
      <c r="AM68">
        <f t="shared" si="6"/>
        <v>12</v>
      </c>
      <c r="AN68">
        <f t="shared" si="7"/>
        <v>11</v>
      </c>
      <c r="AO68" s="118">
        <v>7</v>
      </c>
      <c r="AP68" s="118">
        <v>0</v>
      </c>
      <c r="AQ68" s="118">
        <v>0</v>
      </c>
      <c r="AR68" s="118">
        <v>0</v>
      </c>
      <c r="AS68" t="str">
        <f t="shared" si="8"/>
        <v>1.01.07.00</v>
      </c>
    </row>
    <row r="69" spans="1:45">
      <c r="A69" s="373">
        <v>2021</v>
      </c>
      <c r="B69" s="373">
        <v>12</v>
      </c>
      <c r="C69" s="373" t="s">
        <v>1230</v>
      </c>
      <c r="D69" s="373" t="s">
        <v>1206</v>
      </c>
      <c r="E69" s="373" t="s">
        <v>1227</v>
      </c>
      <c r="F69" s="373" t="s">
        <v>2660</v>
      </c>
      <c r="G69" s="373" t="s">
        <v>2661</v>
      </c>
      <c r="H69" s="373">
        <v>11</v>
      </c>
      <c r="I69" s="373" t="s">
        <v>25</v>
      </c>
      <c r="J69" s="373">
        <v>7</v>
      </c>
      <c r="K69" s="373" t="s">
        <v>2500</v>
      </c>
      <c r="L69" s="373">
        <v>0</v>
      </c>
      <c r="M69" s="373" t="s">
        <v>2149</v>
      </c>
      <c r="N69" s="373">
        <v>0</v>
      </c>
      <c r="O69" s="373" t="s">
        <v>2149</v>
      </c>
      <c r="P69" s="373">
        <v>0</v>
      </c>
      <c r="Q69" s="373" t="s">
        <v>2149</v>
      </c>
      <c r="R69" s="373">
        <v>40</v>
      </c>
      <c r="S69" s="373" t="s">
        <v>2170</v>
      </c>
      <c r="T69" s="373">
        <v>49</v>
      </c>
      <c r="U69" s="373" t="s">
        <v>2264</v>
      </c>
      <c r="V69">
        <v>0</v>
      </c>
      <c r="W69" t="s">
        <v>79</v>
      </c>
      <c r="X69" s="373">
        <v>1</v>
      </c>
      <c r="Y69" s="373" t="s">
        <v>2662</v>
      </c>
      <c r="Z69" s="373" t="s">
        <v>2672</v>
      </c>
      <c r="AA69" s="373" t="s">
        <v>2673</v>
      </c>
      <c r="AB69" s="373" t="s">
        <v>2674</v>
      </c>
      <c r="AC69" s="373" t="s">
        <v>2666</v>
      </c>
      <c r="AD69" s="373" t="s">
        <v>32</v>
      </c>
      <c r="AE69" s="373" t="s">
        <v>24</v>
      </c>
      <c r="AF69" s="374">
        <v>612525</v>
      </c>
      <c r="AG69" s="36" t="s">
        <v>1683</v>
      </c>
      <c r="AH69" s="127" t="s">
        <v>25</v>
      </c>
      <c r="AI69" s="36">
        <v>14</v>
      </c>
      <c r="AJ69" s="128" t="s">
        <v>1462</v>
      </c>
      <c r="AK69" t="str">
        <f t="shared" si="9"/>
        <v>12.-11.-7.0.0.0.-1.02.01.00</v>
      </c>
      <c r="AL69" t="str">
        <f t="shared" si="5"/>
        <v>07.00.00.00</v>
      </c>
      <c r="AM69">
        <f t="shared" si="6"/>
        <v>12</v>
      </c>
      <c r="AN69">
        <f t="shared" si="7"/>
        <v>11</v>
      </c>
      <c r="AO69" s="118">
        <v>7</v>
      </c>
      <c r="AP69" s="118">
        <v>0</v>
      </c>
      <c r="AQ69" s="118">
        <v>0</v>
      </c>
      <c r="AR69" s="118">
        <v>0</v>
      </c>
      <c r="AS69" t="str">
        <f t="shared" si="8"/>
        <v>1.02.01.00</v>
      </c>
    </row>
    <row r="70" spans="1:45">
      <c r="A70" s="373">
        <v>2021</v>
      </c>
      <c r="B70" s="373">
        <v>12</v>
      </c>
      <c r="C70" s="373" t="s">
        <v>1230</v>
      </c>
      <c r="D70" s="373" t="s">
        <v>1206</v>
      </c>
      <c r="E70" s="373" t="s">
        <v>1227</v>
      </c>
      <c r="F70" s="373" t="s">
        <v>2660</v>
      </c>
      <c r="G70" s="373" t="s">
        <v>2661</v>
      </c>
      <c r="H70" s="373">
        <v>11</v>
      </c>
      <c r="I70" s="373" t="s">
        <v>25</v>
      </c>
      <c r="J70" s="373">
        <v>7</v>
      </c>
      <c r="K70" s="373" t="s">
        <v>2500</v>
      </c>
      <c r="L70" s="373">
        <v>0</v>
      </c>
      <c r="M70" s="373" t="s">
        <v>2149</v>
      </c>
      <c r="N70" s="373">
        <v>0</v>
      </c>
      <c r="O70" s="373" t="s">
        <v>2149</v>
      </c>
      <c r="P70" s="373">
        <v>0</v>
      </c>
      <c r="Q70" s="373" t="s">
        <v>2149</v>
      </c>
      <c r="R70" s="373">
        <v>40</v>
      </c>
      <c r="S70" s="373" t="s">
        <v>2170</v>
      </c>
      <c r="T70" s="373">
        <v>49</v>
      </c>
      <c r="U70" s="373" t="s">
        <v>2264</v>
      </c>
      <c r="V70">
        <v>0</v>
      </c>
      <c r="W70" t="s">
        <v>79</v>
      </c>
      <c r="X70" s="373">
        <v>1</v>
      </c>
      <c r="Y70" s="373" t="s">
        <v>2662</v>
      </c>
      <c r="Z70" s="373" t="s">
        <v>2672</v>
      </c>
      <c r="AA70" s="373" t="s">
        <v>2673</v>
      </c>
      <c r="AB70" s="373" t="s">
        <v>2675</v>
      </c>
      <c r="AC70" s="373" t="s">
        <v>2668</v>
      </c>
      <c r="AD70" s="373" t="s">
        <v>33</v>
      </c>
      <c r="AE70" s="373" t="s">
        <v>27</v>
      </c>
      <c r="AF70" s="374">
        <v>51200</v>
      </c>
      <c r="AG70" s="36" t="s">
        <v>1683</v>
      </c>
      <c r="AH70" s="127" t="s">
        <v>25</v>
      </c>
      <c r="AI70" s="36">
        <v>14</v>
      </c>
      <c r="AJ70" s="128" t="s">
        <v>1462</v>
      </c>
      <c r="AK70" t="str">
        <f t="shared" si="9"/>
        <v>12.-11.-7.0.0.0.-1.02.03.00</v>
      </c>
      <c r="AL70" t="str">
        <f t="shared" si="5"/>
        <v>07.00.00.00</v>
      </c>
      <c r="AM70">
        <f t="shared" si="6"/>
        <v>12</v>
      </c>
      <c r="AN70">
        <f t="shared" si="7"/>
        <v>11</v>
      </c>
      <c r="AO70" s="118">
        <v>7</v>
      </c>
      <c r="AP70" s="118">
        <v>0</v>
      </c>
      <c r="AQ70" s="118">
        <v>0</v>
      </c>
      <c r="AR70" s="118">
        <v>0</v>
      </c>
      <c r="AS70" t="str">
        <f t="shared" si="8"/>
        <v>1.02.03.00</v>
      </c>
    </row>
    <row r="71" spans="1:45">
      <c r="A71" s="373">
        <v>2021</v>
      </c>
      <c r="B71" s="373">
        <v>12</v>
      </c>
      <c r="C71" s="373" t="s">
        <v>1230</v>
      </c>
      <c r="D71" s="373" t="s">
        <v>1206</v>
      </c>
      <c r="E71" s="373" t="s">
        <v>1227</v>
      </c>
      <c r="F71" s="373" t="s">
        <v>2660</v>
      </c>
      <c r="G71" s="373" t="s">
        <v>2661</v>
      </c>
      <c r="H71" s="373">
        <v>11</v>
      </c>
      <c r="I71" s="373" t="s">
        <v>25</v>
      </c>
      <c r="J71" s="373">
        <v>7</v>
      </c>
      <c r="K71" s="373" t="s">
        <v>2500</v>
      </c>
      <c r="L71" s="373">
        <v>0</v>
      </c>
      <c r="M71" s="373" t="s">
        <v>2149</v>
      </c>
      <c r="N71" s="373">
        <v>0</v>
      </c>
      <c r="O71" s="373" t="s">
        <v>2149</v>
      </c>
      <c r="P71" s="373">
        <v>0</v>
      </c>
      <c r="Q71" s="373" t="s">
        <v>2149</v>
      </c>
      <c r="R71" s="373">
        <v>40</v>
      </c>
      <c r="S71" s="373" t="s">
        <v>2170</v>
      </c>
      <c r="T71" s="373">
        <v>49</v>
      </c>
      <c r="U71" s="373" t="s">
        <v>2264</v>
      </c>
      <c r="V71">
        <v>0</v>
      </c>
      <c r="W71" t="s">
        <v>79</v>
      </c>
      <c r="X71" s="373">
        <v>1</v>
      </c>
      <c r="Y71" s="373" t="s">
        <v>2662</v>
      </c>
      <c r="Z71" s="373" t="s">
        <v>2672</v>
      </c>
      <c r="AA71" s="373" t="s">
        <v>2673</v>
      </c>
      <c r="AB71" s="373" t="s">
        <v>2676</v>
      </c>
      <c r="AC71" s="373" t="s">
        <v>2670</v>
      </c>
      <c r="AD71" s="373" t="s">
        <v>34</v>
      </c>
      <c r="AE71" s="373" t="s">
        <v>29</v>
      </c>
      <c r="AF71" s="374">
        <v>150069</v>
      </c>
      <c r="AG71" s="36" t="s">
        <v>1683</v>
      </c>
      <c r="AH71" s="127" t="s">
        <v>25</v>
      </c>
      <c r="AI71" s="36">
        <v>14</v>
      </c>
      <c r="AJ71" s="128" t="s">
        <v>1462</v>
      </c>
      <c r="AK71" t="str">
        <f t="shared" si="9"/>
        <v>12.-11.-7.0.0.0.-1.02.05.00</v>
      </c>
      <c r="AL71" t="str">
        <f t="shared" si="5"/>
        <v>07.00.00.00</v>
      </c>
      <c r="AM71">
        <f t="shared" si="6"/>
        <v>12</v>
      </c>
      <c r="AN71">
        <f t="shared" si="7"/>
        <v>11</v>
      </c>
      <c r="AO71" s="118">
        <v>7</v>
      </c>
      <c r="AP71" s="118">
        <v>0</v>
      </c>
      <c r="AQ71" s="118">
        <v>0</v>
      </c>
      <c r="AR71" s="118">
        <v>0</v>
      </c>
      <c r="AS71" t="str">
        <f t="shared" si="8"/>
        <v>1.02.05.00</v>
      </c>
    </row>
    <row r="72" spans="1:45">
      <c r="A72" s="373">
        <v>2021</v>
      </c>
      <c r="B72" s="373">
        <v>12</v>
      </c>
      <c r="C72" s="373" t="s">
        <v>1230</v>
      </c>
      <c r="D72" s="373" t="s">
        <v>1206</v>
      </c>
      <c r="E72" s="373" t="s">
        <v>1227</v>
      </c>
      <c r="F72" s="373" t="s">
        <v>2660</v>
      </c>
      <c r="G72" s="373" t="s">
        <v>2661</v>
      </c>
      <c r="H72" s="373">
        <v>11</v>
      </c>
      <c r="I72" s="373" t="s">
        <v>25</v>
      </c>
      <c r="J72" s="373">
        <v>7</v>
      </c>
      <c r="K72" s="373" t="s">
        <v>2500</v>
      </c>
      <c r="L72" s="373">
        <v>0</v>
      </c>
      <c r="M72" s="373" t="s">
        <v>2149</v>
      </c>
      <c r="N72" s="373">
        <v>0</v>
      </c>
      <c r="O72" s="373" t="s">
        <v>2149</v>
      </c>
      <c r="P72" s="373">
        <v>0</v>
      </c>
      <c r="Q72" s="373" t="s">
        <v>2149</v>
      </c>
      <c r="R72" s="373">
        <v>40</v>
      </c>
      <c r="S72" s="373" t="s">
        <v>2170</v>
      </c>
      <c r="T72" s="373">
        <v>49</v>
      </c>
      <c r="U72" s="373" t="s">
        <v>2264</v>
      </c>
      <c r="V72">
        <v>0</v>
      </c>
      <c r="W72" t="s">
        <v>79</v>
      </c>
      <c r="X72" s="373">
        <v>1</v>
      </c>
      <c r="Y72" s="373" t="s">
        <v>2662</v>
      </c>
      <c r="Z72" s="373" t="s">
        <v>2677</v>
      </c>
      <c r="AA72" s="373" t="s">
        <v>2678</v>
      </c>
      <c r="AB72" s="373" t="s">
        <v>2679</v>
      </c>
      <c r="AC72" s="373" t="s">
        <v>2678</v>
      </c>
      <c r="AD72" s="373" t="s">
        <v>35</v>
      </c>
      <c r="AE72" s="373" t="s">
        <v>36</v>
      </c>
      <c r="AF72" s="374">
        <v>1577859</v>
      </c>
      <c r="AG72" s="36" t="s">
        <v>1683</v>
      </c>
      <c r="AH72" s="127" t="s">
        <v>25</v>
      </c>
      <c r="AI72" s="36">
        <v>14</v>
      </c>
      <c r="AJ72" s="128" t="s">
        <v>1462</v>
      </c>
      <c r="AK72" t="str">
        <f t="shared" si="9"/>
        <v>12.-11.-7.0.0.0.-1.04.00.00</v>
      </c>
      <c r="AL72" t="str">
        <f t="shared" si="5"/>
        <v>07.00.00.00</v>
      </c>
      <c r="AM72">
        <f t="shared" si="6"/>
        <v>12</v>
      </c>
      <c r="AN72">
        <f t="shared" si="7"/>
        <v>11</v>
      </c>
      <c r="AO72" s="118">
        <v>7</v>
      </c>
      <c r="AP72" s="118">
        <v>0</v>
      </c>
      <c r="AQ72" s="118">
        <v>0</v>
      </c>
      <c r="AR72" s="118">
        <v>0</v>
      </c>
      <c r="AS72" t="str">
        <f t="shared" si="8"/>
        <v>1.04.00.00</v>
      </c>
    </row>
    <row r="73" spans="1:45">
      <c r="A73" s="373">
        <v>2021</v>
      </c>
      <c r="B73" s="373">
        <v>12</v>
      </c>
      <c r="C73" s="373" t="s">
        <v>1230</v>
      </c>
      <c r="D73" s="373" t="s">
        <v>1206</v>
      </c>
      <c r="E73" s="373" t="s">
        <v>1227</v>
      </c>
      <c r="F73" s="373" t="s">
        <v>2660</v>
      </c>
      <c r="G73" s="373" t="s">
        <v>2661</v>
      </c>
      <c r="H73" s="373">
        <v>11</v>
      </c>
      <c r="I73" s="373" t="s">
        <v>25</v>
      </c>
      <c r="J73" s="373">
        <v>7</v>
      </c>
      <c r="K73" s="373" t="s">
        <v>2500</v>
      </c>
      <c r="L73" s="373">
        <v>0</v>
      </c>
      <c r="M73" s="373" t="s">
        <v>2149</v>
      </c>
      <c r="N73" s="373">
        <v>0</v>
      </c>
      <c r="O73" s="373" t="s">
        <v>2149</v>
      </c>
      <c r="P73" s="373">
        <v>0</v>
      </c>
      <c r="Q73" s="373" t="s">
        <v>2149</v>
      </c>
      <c r="R73" s="373">
        <v>40</v>
      </c>
      <c r="S73" s="373" t="s">
        <v>2170</v>
      </c>
      <c r="T73" s="373">
        <v>49</v>
      </c>
      <c r="U73" s="373" t="s">
        <v>2264</v>
      </c>
      <c r="V73">
        <v>0</v>
      </c>
      <c r="W73" t="s">
        <v>79</v>
      </c>
      <c r="X73" s="373">
        <v>1</v>
      </c>
      <c r="Y73" s="373" t="s">
        <v>2662</v>
      </c>
      <c r="Z73" s="373" t="s">
        <v>2680</v>
      </c>
      <c r="AA73" s="373" t="s">
        <v>2681</v>
      </c>
      <c r="AB73" s="373" t="s">
        <v>2682</v>
      </c>
      <c r="AC73" s="373" t="s">
        <v>2683</v>
      </c>
      <c r="AD73" s="373" t="s">
        <v>37</v>
      </c>
      <c r="AE73" s="373" t="s">
        <v>38</v>
      </c>
      <c r="AF73" s="374">
        <v>655000</v>
      </c>
      <c r="AG73" s="36" t="s">
        <v>1683</v>
      </c>
      <c r="AH73" s="127" t="s">
        <v>25</v>
      </c>
      <c r="AI73" s="36">
        <v>14</v>
      </c>
      <c r="AJ73" s="128" t="s">
        <v>1462</v>
      </c>
      <c r="AK73" t="str">
        <f t="shared" si="9"/>
        <v>12.-11.-7.0.0.0.-1.05.09.00</v>
      </c>
      <c r="AL73" t="str">
        <f t="shared" si="5"/>
        <v>07.00.00.00</v>
      </c>
      <c r="AM73">
        <f t="shared" si="6"/>
        <v>12</v>
      </c>
      <c r="AN73">
        <f t="shared" si="7"/>
        <v>11</v>
      </c>
      <c r="AO73" s="118">
        <v>7</v>
      </c>
      <c r="AP73" s="118">
        <v>0</v>
      </c>
      <c r="AQ73" s="118">
        <v>0</v>
      </c>
      <c r="AR73" s="118">
        <v>0</v>
      </c>
      <c r="AS73" t="str">
        <f t="shared" si="8"/>
        <v>1.05.09.00</v>
      </c>
    </row>
    <row r="74" spans="1:45">
      <c r="A74" s="373">
        <v>2021</v>
      </c>
      <c r="B74" s="373">
        <v>12</v>
      </c>
      <c r="C74" s="373" t="s">
        <v>1230</v>
      </c>
      <c r="D74" s="373" t="s">
        <v>1206</v>
      </c>
      <c r="E74" s="373" t="s">
        <v>1227</v>
      </c>
      <c r="F74" s="373" t="s">
        <v>2660</v>
      </c>
      <c r="G74" s="373" t="s">
        <v>2661</v>
      </c>
      <c r="H74" s="373">
        <v>11</v>
      </c>
      <c r="I74" s="373" t="s">
        <v>25</v>
      </c>
      <c r="J74" s="373">
        <v>7</v>
      </c>
      <c r="K74" s="373" t="s">
        <v>2500</v>
      </c>
      <c r="L74" s="373">
        <v>0</v>
      </c>
      <c r="M74" s="373" t="s">
        <v>2149</v>
      </c>
      <c r="N74" s="373">
        <v>0</v>
      </c>
      <c r="O74" s="373" t="s">
        <v>2149</v>
      </c>
      <c r="P74" s="373">
        <v>0</v>
      </c>
      <c r="Q74" s="373" t="s">
        <v>2149</v>
      </c>
      <c r="R74" s="373">
        <v>40</v>
      </c>
      <c r="S74" s="373" t="s">
        <v>2170</v>
      </c>
      <c r="T74" s="373">
        <v>49</v>
      </c>
      <c r="U74" s="373" t="s">
        <v>2264</v>
      </c>
      <c r="V74">
        <v>0</v>
      </c>
      <c r="W74" t="s">
        <v>79</v>
      </c>
      <c r="X74" s="373">
        <v>1</v>
      </c>
      <c r="Y74" s="373" t="s">
        <v>2662</v>
      </c>
      <c r="Z74" s="373" t="s">
        <v>2684</v>
      </c>
      <c r="AA74" s="373" t="s">
        <v>2685</v>
      </c>
      <c r="AB74" s="373" t="s">
        <v>2686</v>
      </c>
      <c r="AC74" s="373" t="s">
        <v>2685</v>
      </c>
      <c r="AD74" s="373" t="s">
        <v>2235</v>
      </c>
      <c r="AE74" s="373" t="s">
        <v>2236</v>
      </c>
      <c r="AF74" s="374">
        <v>50000</v>
      </c>
      <c r="AG74" s="36" t="s">
        <v>1683</v>
      </c>
      <c r="AH74" s="127" t="s">
        <v>25</v>
      </c>
      <c r="AI74" s="36">
        <v>14</v>
      </c>
      <c r="AJ74" s="128" t="s">
        <v>1462</v>
      </c>
      <c r="AK74" t="str">
        <f t="shared" si="9"/>
        <v>12.-11.-7.0.0.0.-1.06.00.00</v>
      </c>
      <c r="AL74" t="str">
        <f t="shared" si="5"/>
        <v>07.00.00.00</v>
      </c>
      <c r="AM74">
        <f t="shared" si="6"/>
        <v>12</v>
      </c>
      <c r="AN74">
        <f t="shared" si="7"/>
        <v>11</v>
      </c>
      <c r="AO74" s="118">
        <v>7</v>
      </c>
      <c r="AP74" s="118">
        <v>0</v>
      </c>
      <c r="AQ74" s="118">
        <v>0</v>
      </c>
      <c r="AR74" s="118">
        <v>0</v>
      </c>
      <c r="AS74" t="str">
        <f t="shared" si="8"/>
        <v>1.06.00.00</v>
      </c>
    </row>
    <row r="75" spans="1:45">
      <c r="A75" s="373">
        <v>2021</v>
      </c>
      <c r="B75" s="373">
        <v>12</v>
      </c>
      <c r="C75" s="373" t="s">
        <v>1230</v>
      </c>
      <c r="D75" s="373" t="s">
        <v>1206</v>
      </c>
      <c r="E75" s="373" t="s">
        <v>1227</v>
      </c>
      <c r="F75" s="373" t="s">
        <v>2660</v>
      </c>
      <c r="G75" s="373" t="s">
        <v>2661</v>
      </c>
      <c r="H75" s="373">
        <v>11</v>
      </c>
      <c r="I75" s="373" t="s">
        <v>25</v>
      </c>
      <c r="J75" s="373">
        <v>7</v>
      </c>
      <c r="K75" s="373" t="s">
        <v>2500</v>
      </c>
      <c r="L75" s="373">
        <v>0</v>
      </c>
      <c r="M75" s="373" t="s">
        <v>2149</v>
      </c>
      <c r="N75" s="373">
        <v>0</v>
      </c>
      <c r="O75" s="373" t="s">
        <v>2149</v>
      </c>
      <c r="P75" s="373">
        <v>0</v>
      </c>
      <c r="Q75" s="373" t="s">
        <v>2149</v>
      </c>
      <c r="R75" s="373">
        <v>40</v>
      </c>
      <c r="S75" s="373" t="s">
        <v>2170</v>
      </c>
      <c r="T75" s="373">
        <v>49</v>
      </c>
      <c r="U75" s="373" t="s">
        <v>2264</v>
      </c>
      <c r="V75">
        <v>0</v>
      </c>
      <c r="W75" t="s">
        <v>79</v>
      </c>
      <c r="X75" s="373">
        <v>2</v>
      </c>
      <c r="Y75" s="373" t="s">
        <v>2687</v>
      </c>
      <c r="Z75" s="373" t="s">
        <v>2688</v>
      </c>
      <c r="AA75" s="373" t="s">
        <v>2687</v>
      </c>
      <c r="AB75" s="373" t="s">
        <v>2689</v>
      </c>
      <c r="AC75" s="373" t="s">
        <v>2687</v>
      </c>
      <c r="AD75" s="373" t="s">
        <v>39</v>
      </c>
      <c r="AE75" s="373" t="s">
        <v>40</v>
      </c>
      <c r="AF75" s="374">
        <v>669708</v>
      </c>
      <c r="AG75" s="36" t="s">
        <v>1683</v>
      </c>
      <c r="AH75" s="127" t="s">
        <v>25</v>
      </c>
      <c r="AI75" s="36">
        <v>14</v>
      </c>
      <c r="AJ75" s="128" t="s">
        <v>1462</v>
      </c>
      <c r="AK75" t="str">
        <f t="shared" si="9"/>
        <v>12.-11.-7.0.0.0.-2.00.00.00</v>
      </c>
      <c r="AL75" t="str">
        <f t="shared" si="5"/>
        <v>07.00.00.00</v>
      </c>
      <c r="AM75">
        <f t="shared" si="6"/>
        <v>12</v>
      </c>
      <c r="AN75">
        <f t="shared" si="7"/>
        <v>11</v>
      </c>
      <c r="AO75" s="118">
        <v>7</v>
      </c>
      <c r="AP75" s="118">
        <v>0</v>
      </c>
      <c r="AQ75" s="118">
        <v>0</v>
      </c>
      <c r="AR75" s="118">
        <v>0</v>
      </c>
      <c r="AS75" t="str">
        <f t="shared" si="8"/>
        <v>2.00.00.00</v>
      </c>
    </row>
    <row r="76" spans="1:45">
      <c r="A76" s="373">
        <v>2021</v>
      </c>
      <c r="B76" s="373">
        <v>12</v>
      </c>
      <c r="C76" s="373" t="s">
        <v>1230</v>
      </c>
      <c r="D76" s="373" t="s">
        <v>1206</v>
      </c>
      <c r="E76" s="373" t="s">
        <v>1227</v>
      </c>
      <c r="F76" s="373" t="s">
        <v>2660</v>
      </c>
      <c r="G76" s="373" t="s">
        <v>2661</v>
      </c>
      <c r="H76" s="373">
        <v>11</v>
      </c>
      <c r="I76" s="373" t="s">
        <v>25</v>
      </c>
      <c r="J76" s="373">
        <v>7</v>
      </c>
      <c r="K76" s="373" t="s">
        <v>2500</v>
      </c>
      <c r="L76" s="373">
        <v>0</v>
      </c>
      <c r="M76" s="373" t="s">
        <v>2149</v>
      </c>
      <c r="N76" s="373">
        <v>0</v>
      </c>
      <c r="O76" s="373" t="s">
        <v>2149</v>
      </c>
      <c r="P76" s="373">
        <v>0</v>
      </c>
      <c r="Q76" s="373" t="s">
        <v>2149</v>
      </c>
      <c r="R76" s="373">
        <v>40</v>
      </c>
      <c r="S76" s="373" t="s">
        <v>2170</v>
      </c>
      <c r="T76" s="373">
        <v>49</v>
      </c>
      <c r="U76" s="373" t="s">
        <v>2264</v>
      </c>
      <c r="V76">
        <v>0</v>
      </c>
      <c r="W76" t="s">
        <v>79</v>
      </c>
      <c r="X76" s="373">
        <v>3</v>
      </c>
      <c r="Y76" s="373" t="s">
        <v>2690</v>
      </c>
      <c r="Z76" s="373" t="s">
        <v>2691</v>
      </c>
      <c r="AA76" s="373" t="s">
        <v>2690</v>
      </c>
      <c r="AB76" s="373" t="s">
        <v>2692</v>
      </c>
      <c r="AC76" s="373" t="s">
        <v>2690</v>
      </c>
      <c r="AD76" s="373" t="s">
        <v>41</v>
      </c>
      <c r="AE76" s="373" t="s">
        <v>42</v>
      </c>
      <c r="AF76" s="374">
        <v>1352295</v>
      </c>
      <c r="AG76" s="36" t="s">
        <v>1683</v>
      </c>
      <c r="AH76" s="127" t="s">
        <v>25</v>
      </c>
      <c r="AI76" s="36">
        <v>14</v>
      </c>
      <c r="AJ76" s="128" t="s">
        <v>1462</v>
      </c>
      <c r="AK76" t="str">
        <f t="shared" si="9"/>
        <v>12.-11.-7.0.0.0.-3.00.00.00</v>
      </c>
      <c r="AL76" t="str">
        <f t="shared" si="5"/>
        <v>07.00.00.00</v>
      </c>
      <c r="AM76">
        <f t="shared" si="6"/>
        <v>12</v>
      </c>
      <c r="AN76">
        <f t="shared" si="7"/>
        <v>11</v>
      </c>
      <c r="AO76" s="118">
        <v>7</v>
      </c>
      <c r="AP76" s="118">
        <v>0</v>
      </c>
      <c r="AQ76" s="118">
        <v>0</v>
      </c>
      <c r="AR76" s="118">
        <v>0</v>
      </c>
      <c r="AS76" t="str">
        <f t="shared" si="8"/>
        <v>3.00.00.00</v>
      </c>
    </row>
    <row r="77" spans="1:45">
      <c r="A77" s="373">
        <v>2021</v>
      </c>
      <c r="B77" s="373">
        <v>12</v>
      </c>
      <c r="C77" s="373" t="s">
        <v>1230</v>
      </c>
      <c r="D77" s="373" t="s">
        <v>1206</v>
      </c>
      <c r="E77" s="373" t="s">
        <v>1227</v>
      </c>
      <c r="F77" s="373" t="s">
        <v>2660</v>
      </c>
      <c r="G77" s="373" t="s">
        <v>2661</v>
      </c>
      <c r="H77" s="373">
        <v>13</v>
      </c>
      <c r="I77" s="373" t="s">
        <v>51</v>
      </c>
      <c r="J77" s="373">
        <v>8</v>
      </c>
      <c r="K77" s="373" t="s">
        <v>329</v>
      </c>
      <c r="L77" s="373">
        <v>0</v>
      </c>
      <c r="M77" s="373" t="s">
        <v>2149</v>
      </c>
      <c r="N77" s="373">
        <v>0</v>
      </c>
      <c r="O77" s="373" t="s">
        <v>2149</v>
      </c>
      <c r="P77" s="373">
        <v>0</v>
      </c>
      <c r="Q77" s="373" t="s">
        <v>2149</v>
      </c>
      <c r="R77" s="373">
        <v>40</v>
      </c>
      <c r="S77" s="373" t="s">
        <v>2170</v>
      </c>
      <c r="T77" s="373">
        <v>46</v>
      </c>
      <c r="U77" s="373" t="s">
        <v>2255</v>
      </c>
      <c r="V77">
        <v>0</v>
      </c>
      <c r="W77" t="s">
        <v>79</v>
      </c>
      <c r="X77" s="373">
        <v>2</v>
      </c>
      <c r="Y77" s="373" t="s">
        <v>2687</v>
      </c>
      <c r="Z77" s="373" t="s">
        <v>2688</v>
      </c>
      <c r="AA77" s="373" t="s">
        <v>2687</v>
      </c>
      <c r="AB77" s="373" t="s">
        <v>2689</v>
      </c>
      <c r="AC77" s="373" t="s">
        <v>2687</v>
      </c>
      <c r="AD77" s="373" t="s">
        <v>39</v>
      </c>
      <c r="AE77" s="373" t="s">
        <v>40</v>
      </c>
      <c r="AF77" s="374">
        <v>12579454</v>
      </c>
      <c r="AG77" s="167" t="s">
        <v>1467</v>
      </c>
      <c r="AH77" s="168" t="str">
        <f>+VLOOKUP([1]Gastos!AG77,[1]Recursos!S:T,2)</f>
        <v>Fondo Tecnológico Productivo</v>
      </c>
      <c r="AI77" s="36">
        <v>14</v>
      </c>
      <c r="AJ77" s="128" t="s">
        <v>1462</v>
      </c>
      <c r="AK77" t="str">
        <f t="shared" si="9"/>
        <v>12.-13.-8.0.0.0.-2.00.00.00</v>
      </c>
      <c r="AL77" t="str">
        <f t="shared" si="5"/>
        <v>08.00.00.00</v>
      </c>
      <c r="AM77">
        <f t="shared" si="6"/>
        <v>12</v>
      </c>
      <c r="AN77">
        <f t="shared" si="7"/>
        <v>13</v>
      </c>
      <c r="AO77" s="118">
        <v>8</v>
      </c>
      <c r="AP77" s="118">
        <v>0</v>
      </c>
      <c r="AQ77" s="118">
        <v>0</v>
      </c>
      <c r="AR77" s="118">
        <v>0</v>
      </c>
      <c r="AS77" t="str">
        <f t="shared" si="8"/>
        <v>2.00.00.00</v>
      </c>
    </row>
    <row r="78" spans="1:45">
      <c r="A78" s="373">
        <v>2021</v>
      </c>
      <c r="B78" s="373">
        <v>12</v>
      </c>
      <c r="C78" s="373" t="s">
        <v>1230</v>
      </c>
      <c r="D78" s="373" t="s">
        <v>1206</v>
      </c>
      <c r="E78" s="373" t="s">
        <v>1227</v>
      </c>
      <c r="F78" s="373" t="s">
        <v>2660</v>
      </c>
      <c r="G78" s="373" t="s">
        <v>2661</v>
      </c>
      <c r="H78" s="373">
        <v>13</v>
      </c>
      <c r="I78" s="373" t="s">
        <v>51</v>
      </c>
      <c r="J78" s="373">
        <v>8</v>
      </c>
      <c r="K78" s="373" t="s">
        <v>329</v>
      </c>
      <c r="L78" s="373">
        <v>0</v>
      </c>
      <c r="M78" s="373" t="s">
        <v>2149</v>
      </c>
      <c r="N78" s="373">
        <v>0</v>
      </c>
      <c r="O78" s="373" t="s">
        <v>2149</v>
      </c>
      <c r="P78" s="373">
        <v>0</v>
      </c>
      <c r="Q78" s="373" t="s">
        <v>2149</v>
      </c>
      <c r="R78" s="373">
        <v>40</v>
      </c>
      <c r="S78" s="373" t="s">
        <v>2170</v>
      </c>
      <c r="T78" s="373">
        <v>46</v>
      </c>
      <c r="U78" s="373" t="s">
        <v>2255</v>
      </c>
      <c r="V78">
        <v>0</v>
      </c>
      <c r="W78" t="s">
        <v>79</v>
      </c>
      <c r="X78" s="373">
        <v>3</v>
      </c>
      <c r="Y78" s="373" t="s">
        <v>2690</v>
      </c>
      <c r="Z78" s="373" t="s">
        <v>2691</v>
      </c>
      <c r="AA78" s="373" t="s">
        <v>2690</v>
      </c>
      <c r="AB78" s="373" t="s">
        <v>2692</v>
      </c>
      <c r="AC78" s="373" t="s">
        <v>2690</v>
      </c>
      <c r="AD78" s="373" t="s">
        <v>41</v>
      </c>
      <c r="AE78" s="373" t="s">
        <v>42</v>
      </c>
      <c r="AF78" s="374">
        <v>12579454</v>
      </c>
      <c r="AG78" s="167" t="s">
        <v>1467</v>
      </c>
      <c r="AH78" s="168" t="str">
        <f>+VLOOKUP([1]Gastos!AG78,[1]Recursos!S:T,2)</f>
        <v>Fondo Tecnológico Productivo</v>
      </c>
      <c r="AI78" s="36">
        <v>14</v>
      </c>
      <c r="AJ78" s="128" t="s">
        <v>1462</v>
      </c>
      <c r="AK78" t="str">
        <f t="shared" si="9"/>
        <v>12.-13.-8.0.0.0.-3.00.00.00</v>
      </c>
      <c r="AL78" t="str">
        <f t="shared" si="5"/>
        <v>08.00.00.00</v>
      </c>
      <c r="AM78">
        <f t="shared" si="6"/>
        <v>12</v>
      </c>
      <c r="AN78">
        <f t="shared" si="7"/>
        <v>13</v>
      </c>
      <c r="AO78" s="118">
        <v>8</v>
      </c>
      <c r="AP78" s="118">
        <v>0</v>
      </c>
      <c r="AQ78" s="118">
        <v>0</v>
      </c>
      <c r="AR78" s="118">
        <v>0</v>
      </c>
      <c r="AS78" t="str">
        <f t="shared" si="8"/>
        <v>3.00.00.00</v>
      </c>
    </row>
    <row r="79" spans="1:45">
      <c r="A79" s="373">
        <v>2021</v>
      </c>
      <c r="B79" s="373">
        <v>12</v>
      </c>
      <c r="C79" s="373" t="s">
        <v>1230</v>
      </c>
      <c r="D79" s="373" t="s">
        <v>1206</v>
      </c>
      <c r="E79" s="373" t="s">
        <v>1227</v>
      </c>
      <c r="F79" s="373" t="s">
        <v>2693</v>
      </c>
      <c r="G79" s="373" t="s">
        <v>2694</v>
      </c>
      <c r="H79" s="373">
        <v>13</v>
      </c>
      <c r="I79" s="373" t="s">
        <v>51</v>
      </c>
      <c r="J79" s="373">
        <v>8</v>
      </c>
      <c r="K79" s="373" t="s">
        <v>329</v>
      </c>
      <c r="L79" s="373">
        <v>0</v>
      </c>
      <c r="M79" s="373" t="s">
        <v>2149</v>
      </c>
      <c r="N79" s="373">
        <v>1</v>
      </c>
      <c r="O79" s="373" t="s">
        <v>43</v>
      </c>
      <c r="P79" s="373">
        <v>0</v>
      </c>
      <c r="Q79" s="373" t="s">
        <v>2149</v>
      </c>
      <c r="R79" s="373">
        <v>40</v>
      </c>
      <c r="S79" s="373" t="s">
        <v>2170</v>
      </c>
      <c r="T79" s="373">
        <v>46</v>
      </c>
      <c r="U79" s="373" t="s">
        <v>2255</v>
      </c>
      <c r="V79">
        <v>0</v>
      </c>
      <c r="W79" t="s">
        <v>79</v>
      </c>
      <c r="X79" s="373">
        <v>4</v>
      </c>
      <c r="Y79" s="373" t="s">
        <v>2695</v>
      </c>
      <c r="Z79" s="373" t="s">
        <v>2696</v>
      </c>
      <c r="AA79" s="373" t="s">
        <v>2697</v>
      </c>
      <c r="AB79" s="373" t="s">
        <v>2698</v>
      </c>
      <c r="AC79" s="373" t="s">
        <v>2697</v>
      </c>
      <c r="AD79" s="373" t="s">
        <v>44</v>
      </c>
      <c r="AE79" s="373" t="s">
        <v>43</v>
      </c>
      <c r="AF79" s="374">
        <v>50317814</v>
      </c>
      <c r="AG79" s="167" t="s">
        <v>1467</v>
      </c>
      <c r="AH79" s="168" t="str">
        <f>+VLOOKUP([1]Gastos!AG79,[1]Recursos!S:T,2)</f>
        <v>Fondo Tecnológico Productivo</v>
      </c>
      <c r="AI79" s="36">
        <v>14</v>
      </c>
      <c r="AJ79" s="128" t="s">
        <v>1462</v>
      </c>
      <c r="AK79" t="str">
        <f t="shared" si="9"/>
        <v>12.-13.-8.0.1.0.-4.03.00.00</v>
      </c>
      <c r="AL79" t="str">
        <f t="shared" si="5"/>
        <v>08.00.01.00</v>
      </c>
      <c r="AM79">
        <f t="shared" si="6"/>
        <v>12</v>
      </c>
      <c r="AN79">
        <f t="shared" si="7"/>
        <v>13</v>
      </c>
      <c r="AO79" s="118">
        <v>8</v>
      </c>
      <c r="AP79" s="118">
        <v>0</v>
      </c>
      <c r="AQ79" s="118">
        <v>1</v>
      </c>
      <c r="AR79" s="118">
        <v>0</v>
      </c>
      <c r="AS79" t="str">
        <f t="shared" si="8"/>
        <v>4.03.00.00</v>
      </c>
    </row>
    <row r="80" spans="1:45">
      <c r="A80" s="373">
        <v>2021</v>
      </c>
      <c r="B80" s="373">
        <v>12</v>
      </c>
      <c r="C80" s="373" t="s">
        <v>1230</v>
      </c>
      <c r="D80" s="373" t="s">
        <v>1206</v>
      </c>
      <c r="E80" s="373" t="s">
        <v>1227</v>
      </c>
      <c r="F80" s="373" t="s">
        <v>2660</v>
      </c>
      <c r="G80" s="373" t="s">
        <v>2699</v>
      </c>
      <c r="H80" s="373">
        <v>13</v>
      </c>
      <c r="I80" s="373" t="s">
        <v>51</v>
      </c>
      <c r="J80" s="373">
        <v>8</v>
      </c>
      <c r="K80" s="373" t="s">
        <v>329</v>
      </c>
      <c r="L80" s="373">
        <v>0</v>
      </c>
      <c r="M80" s="373" t="s">
        <v>2149</v>
      </c>
      <c r="N80" s="373">
        <v>0</v>
      </c>
      <c r="O80" s="373" t="s">
        <v>2149</v>
      </c>
      <c r="P80" s="373">
        <v>0</v>
      </c>
      <c r="Q80" s="373" t="s">
        <v>2149</v>
      </c>
      <c r="R80" s="373">
        <v>40</v>
      </c>
      <c r="S80" s="373" t="s">
        <v>2170</v>
      </c>
      <c r="T80" s="373">
        <v>46</v>
      </c>
      <c r="U80" s="373" t="s">
        <v>2255</v>
      </c>
      <c r="V80">
        <v>0</v>
      </c>
      <c r="W80" t="s">
        <v>79</v>
      </c>
      <c r="X80" s="373">
        <v>5</v>
      </c>
      <c r="Y80" s="373" t="s">
        <v>2700</v>
      </c>
      <c r="Z80" s="373" t="s">
        <v>2701</v>
      </c>
      <c r="AA80" s="373" t="s">
        <v>2702</v>
      </c>
      <c r="AB80" s="373" t="s">
        <v>2703</v>
      </c>
      <c r="AC80" s="373" t="s">
        <v>2704</v>
      </c>
      <c r="AD80" s="373" t="s">
        <v>2443</v>
      </c>
      <c r="AE80" s="373" t="s">
        <v>2444</v>
      </c>
      <c r="AF80" s="374">
        <v>50317814</v>
      </c>
      <c r="AG80" s="167" t="s">
        <v>1467</v>
      </c>
      <c r="AH80" s="168" t="str">
        <f>+VLOOKUP([1]Gastos!AG80,[1]Recursos!S:T,2)</f>
        <v>Fondo Tecnológico Productivo</v>
      </c>
      <c r="AI80" s="36">
        <v>14</v>
      </c>
      <c r="AJ80" s="128" t="s">
        <v>1462</v>
      </c>
      <c r="AK80" t="str">
        <f t="shared" si="9"/>
        <v>12.-13.-8.0.0.0.-5.01.09.08</v>
      </c>
      <c r="AL80" t="str">
        <f t="shared" si="5"/>
        <v>08.00.00.00</v>
      </c>
      <c r="AM80">
        <f t="shared" si="6"/>
        <v>12</v>
      </c>
      <c r="AN80">
        <f t="shared" si="7"/>
        <v>13</v>
      </c>
      <c r="AO80" s="118">
        <v>8</v>
      </c>
      <c r="AP80" s="118">
        <v>0</v>
      </c>
      <c r="AQ80" s="118">
        <v>0</v>
      </c>
      <c r="AR80" s="118">
        <v>0</v>
      </c>
      <c r="AS80" t="str">
        <f t="shared" si="8"/>
        <v>5.01.09.08</v>
      </c>
    </row>
    <row r="81" spans="1:45">
      <c r="A81" s="373">
        <v>2021</v>
      </c>
      <c r="B81" s="373">
        <v>12</v>
      </c>
      <c r="C81" s="373" t="s">
        <v>1230</v>
      </c>
      <c r="D81" s="373" t="s">
        <v>1206</v>
      </c>
      <c r="E81" s="373" t="s">
        <v>1227</v>
      </c>
      <c r="F81" s="373" t="s">
        <v>2660</v>
      </c>
      <c r="G81" s="373" t="s">
        <v>2661</v>
      </c>
      <c r="H81" s="373">
        <v>11</v>
      </c>
      <c r="I81" s="373" t="s">
        <v>25</v>
      </c>
      <c r="J81" s="373">
        <v>9</v>
      </c>
      <c r="K81" s="373" t="s">
        <v>2159</v>
      </c>
      <c r="L81" s="373">
        <v>0</v>
      </c>
      <c r="M81" s="373" t="s">
        <v>2149</v>
      </c>
      <c r="N81" s="373">
        <v>0</v>
      </c>
      <c r="O81" s="373" t="s">
        <v>2149</v>
      </c>
      <c r="P81" s="373">
        <v>0</v>
      </c>
      <c r="Q81" s="373" t="s">
        <v>2149</v>
      </c>
      <c r="R81" s="373">
        <v>30</v>
      </c>
      <c r="S81" s="373" t="s">
        <v>2163</v>
      </c>
      <c r="T81" s="373">
        <v>35</v>
      </c>
      <c r="U81" s="373" t="s">
        <v>2214</v>
      </c>
      <c r="V81">
        <v>0</v>
      </c>
      <c r="W81" t="s">
        <v>79</v>
      </c>
      <c r="X81" s="373">
        <v>1</v>
      </c>
      <c r="Y81" s="373" t="s">
        <v>2662</v>
      </c>
      <c r="Z81" s="373" t="s">
        <v>2663</v>
      </c>
      <c r="AA81" s="373" t="s">
        <v>2664</v>
      </c>
      <c r="AB81" s="373" t="s">
        <v>2665</v>
      </c>
      <c r="AC81" s="373" t="s">
        <v>2666</v>
      </c>
      <c r="AD81" s="373" t="s">
        <v>23</v>
      </c>
      <c r="AE81" s="373" t="s">
        <v>24</v>
      </c>
      <c r="AF81" s="374">
        <v>1893406</v>
      </c>
      <c r="AG81" s="36" t="s">
        <v>1683</v>
      </c>
      <c r="AH81" s="127" t="s">
        <v>25</v>
      </c>
      <c r="AI81" s="36">
        <v>14</v>
      </c>
      <c r="AJ81" s="128" t="s">
        <v>1462</v>
      </c>
      <c r="AK81" t="str">
        <f t="shared" si="9"/>
        <v>12.-11.-9.0.0.0.-1.01.01.00</v>
      </c>
      <c r="AL81" t="str">
        <f t="shared" si="5"/>
        <v>09.00.00.00</v>
      </c>
      <c r="AM81">
        <f t="shared" si="6"/>
        <v>12</v>
      </c>
      <c r="AN81">
        <f t="shared" si="7"/>
        <v>11</v>
      </c>
      <c r="AO81" s="118">
        <v>9</v>
      </c>
      <c r="AP81" s="118">
        <v>0</v>
      </c>
      <c r="AQ81" s="118">
        <v>0</v>
      </c>
      <c r="AR81" s="118">
        <v>0</v>
      </c>
      <c r="AS81" t="str">
        <f t="shared" si="8"/>
        <v>1.01.01.00</v>
      </c>
    </row>
    <row r="82" spans="1:45">
      <c r="A82" s="373">
        <v>2021</v>
      </c>
      <c r="B82" s="373">
        <v>12</v>
      </c>
      <c r="C82" s="373" t="s">
        <v>1230</v>
      </c>
      <c r="D82" s="373" t="s">
        <v>1206</v>
      </c>
      <c r="E82" s="373" t="s">
        <v>1227</v>
      </c>
      <c r="F82" s="373" t="s">
        <v>2660</v>
      </c>
      <c r="G82" s="373" t="s">
        <v>2661</v>
      </c>
      <c r="H82" s="373">
        <v>11</v>
      </c>
      <c r="I82" s="373" t="s">
        <v>25</v>
      </c>
      <c r="J82" s="373">
        <v>9</v>
      </c>
      <c r="K82" s="373" t="s">
        <v>2159</v>
      </c>
      <c r="L82" s="373">
        <v>0</v>
      </c>
      <c r="M82" s="373" t="s">
        <v>2149</v>
      </c>
      <c r="N82" s="373">
        <v>0</v>
      </c>
      <c r="O82" s="373" t="s">
        <v>2149</v>
      </c>
      <c r="P82" s="373">
        <v>0</v>
      </c>
      <c r="Q82" s="373" t="s">
        <v>2149</v>
      </c>
      <c r="R82" s="373">
        <v>30</v>
      </c>
      <c r="S82" s="373" t="s">
        <v>2163</v>
      </c>
      <c r="T82" s="373">
        <v>35</v>
      </c>
      <c r="U82" s="373" t="s">
        <v>2214</v>
      </c>
      <c r="V82">
        <v>0</v>
      </c>
      <c r="W82" t="s">
        <v>79</v>
      </c>
      <c r="X82" s="373">
        <v>1</v>
      </c>
      <c r="Y82" s="373" t="s">
        <v>2662</v>
      </c>
      <c r="Z82" s="373" t="s">
        <v>2663</v>
      </c>
      <c r="AA82" s="373" t="s">
        <v>2664</v>
      </c>
      <c r="AB82" s="373" t="s">
        <v>2667</v>
      </c>
      <c r="AC82" s="373" t="s">
        <v>2668</v>
      </c>
      <c r="AD82" s="373" t="s">
        <v>26</v>
      </c>
      <c r="AE82" s="373" t="s">
        <v>27</v>
      </c>
      <c r="AF82" s="374">
        <v>158267</v>
      </c>
      <c r="AG82" s="36" t="s">
        <v>1683</v>
      </c>
      <c r="AH82" s="127" t="s">
        <v>25</v>
      </c>
      <c r="AI82" s="36">
        <v>14</v>
      </c>
      <c r="AJ82" s="128" t="s">
        <v>1462</v>
      </c>
      <c r="AK82" t="str">
        <f t="shared" si="9"/>
        <v>12.-11.-9.0.0.0.-1.01.04.00</v>
      </c>
      <c r="AL82" t="str">
        <f t="shared" si="5"/>
        <v>09.00.00.00</v>
      </c>
      <c r="AM82">
        <f t="shared" si="6"/>
        <v>12</v>
      </c>
      <c r="AN82">
        <f t="shared" si="7"/>
        <v>11</v>
      </c>
      <c r="AO82" s="118">
        <v>9</v>
      </c>
      <c r="AP82" s="118">
        <v>0</v>
      </c>
      <c r="AQ82" s="118">
        <v>0</v>
      </c>
      <c r="AR82" s="118">
        <v>0</v>
      </c>
      <c r="AS82" t="str">
        <f t="shared" si="8"/>
        <v>1.01.04.00</v>
      </c>
    </row>
    <row r="83" spans="1:45">
      <c r="A83" s="373">
        <v>2021</v>
      </c>
      <c r="B83" s="373">
        <v>12</v>
      </c>
      <c r="C83" s="373" t="s">
        <v>1230</v>
      </c>
      <c r="D83" s="373" t="s">
        <v>1206</v>
      </c>
      <c r="E83" s="373" t="s">
        <v>1227</v>
      </c>
      <c r="F83" s="373" t="s">
        <v>2660</v>
      </c>
      <c r="G83" s="373" t="s">
        <v>2661</v>
      </c>
      <c r="H83" s="373">
        <v>11</v>
      </c>
      <c r="I83" s="373" t="s">
        <v>25</v>
      </c>
      <c r="J83" s="373">
        <v>9</v>
      </c>
      <c r="K83" s="373" t="s">
        <v>2159</v>
      </c>
      <c r="L83" s="373">
        <v>0</v>
      </c>
      <c r="M83" s="373" t="s">
        <v>2149</v>
      </c>
      <c r="N83" s="373">
        <v>0</v>
      </c>
      <c r="O83" s="373" t="s">
        <v>2149</v>
      </c>
      <c r="P83" s="373">
        <v>0</v>
      </c>
      <c r="Q83" s="373" t="s">
        <v>2149</v>
      </c>
      <c r="R83" s="373">
        <v>30</v>
      </c>
      <c r="S83" s="373" t="s">
        <v>2163</v>
      </c>
      <c r="T83" s="373">
        <v>35</v>
      </c>
      <c r="U83" s="373" t="s">
        <v>2214</v>
      </c>
      <c r="V83">
        <v>0</v>
      </c>
      <c r="W83" t="s">
        <v>79</v>
      </c>
      <c r="X83" s="373">
        <v>1</v>
      </c>
      <c r="Y83" s="373" t="s">
        <v>2662</v>
      </c>
      <c r="Z83" s="373" t="s">
        <v>2663</v>
      </c>
      <c r="AA83" s="373" t="s">
        <v>2664</v>
      </c>
      <c r="AB83" s="373" t="s">
        <v>2669</v>
      </c>
      <c r="AC83" s="373" t="s">
        <v>2670</v>
      </c>
      <c r="AD83" s="373" t="s">
        <v>28</v>
      </c>
      <c r="AE83" s="373" t="s">
        <v>29</v>
      </c>
      <c r="AF83" s="374">
        <v>462870</v>
      </c>
      <c r="AG83" s="36" t="s">
        <v>1683</v>
      </c>
      <c r="AH83" s="127" t="s">
        <v>25</v>
      </c>
      <c r="AI83" s="36">
        <v>14</v>
      </c>
      <c r="AJ83" s="128" t="s">
        <v>1462</v>
      </c>
      <c r="AK83" t="str">
        <f t="shared" si="9"/>
        <v>12.-11.-9.0.0.0.-1.01.06.00</v>
      </c>
      <c r="AL83" t="str">
        <f t="shared" si="5"/>
        <v>09.00.00.00</v>
      </c>
      <c r="AM83">
        <f t="shared" si="6"/>
        <v>12</v>
      </c>
      <c r="AN83">
        <f t="shared" si="7"/>
        <v>11</v>
      </c>
      <c r="AO83" s="118">
        <v>9</v>
      </c>
      <c r="AP83" s="118">
        <v>0</v>
      </c>
      <c r="AQ83" s="118">
        <v>0</v>
      </c>
      <c r="AR83" s="118">
        <v>0</v>
      </c>
      <c r="AS83" t="str">
        <f t="shared" si="8"/>
        <v>1.01.06.00</v>
      </c>
    </row>
    <row r="84" spans="1:45">
      <c r="A84" s="373">
        <v>2021</v>
      </c>
      <c r="B84" s="373">
        <v>12</v>
      </c>
      <c r="C84" s="373" t="s">
        <v>1230</v>
      </c>
      <c r="D84" s="373" t="s">
        <v>1206</v>
      </c>
      <c r="E84" s="373" t="s">
        <v>1227</v>
      </c>
      <c r="F84" s="373" t="s">
        <v>2660</v>
      </c>
      <c r="G84" s="373" t="s">
        <v>2661</v>
      </c>
      <c r="H84" s="373">
        <v>11</v>
      </c>
      <c r="I84" s="373" t="s">
        <v>25</v>
      </c>
      <c r="J84" s="373">
        <v>9</v>
      </c>
      <c r="K84" s="373" t="s">
        <v>2159</v>
      </c>
      <c r="L84" s="373">
        <v>0</v>
      </c>
      <c r="M84" s="373" t="s">
        <v>2149</v>
      </c>
      <c r="N84" s="373">
        <v>0</v>
      </c>
      <c r="O84" s="373" t="s">
        <v>2149</v>
      </c>
      <c r="P84" s="373">
        <v>0</v>
      </c>
      <c r="Q84" s="373" t="s">
        <v>2149</v>
      </c>
      <c r="R84" s="373">
        <v>30</v>
      </c>
      <c r="S84" s="373" t="s">
        <v>2163</v>
      </c>
      <c r="T84" s="373">
        <v>35</v>
      </c>
      <c r="U84" s="373" t="s">
        <v>2214</v>
      </c>
      <c r="V84">
        <v>0</v>
      </c>
      <c r="W84" t="s">
        <v>79</v>
      </c>
      <c r="X84" s="373">
        <v>1</v>
      </c>
      <c r="Y84" s="373" t="s">
        <v>2662</v>
      </c>
      <c r="Z84" s="373" t="s">
        <v>2663</v>
      </c>
      <c r="AA84" s="373" t="s">
        <v>2664</v>
      </c>
      <c r="AB84" s="373" t="s">
        <v>2671</v>
      </c>
      <c r="AC84" s="373" t="s">
        <v>31</v>
      </c>
      <c r="AD84" s="373" t="s">
        <v>30</v>
      </c>
      <c r="AE84" s="373" t="s">
        <v>31</v>
      </c>
      <c r="AF84" s="374">
        <v>300477</v>
      </c>
      <c r="AG84" s="36" t="s">
        <v>1683</v>
      </c>
      <c r="AH84" s="127" t="s">
        <v>25</v>
      </c>
      <c r="AI84" s="36">
        <v>14</v>
      </c>
      <c r="AJ84" s="128" t="s">
        <v>1462</v>
      </c>
      <c r="AK84" t="str">
        <f t="shared" si="9"/>
        <v>12.-11.-9.0.0.0.-1.01.07.00</v>
      </c>
      <c r="AL84" t="str">
        <f t="shared" si="5"/>
        <v>09.00.00.00</v>
      </c>
      <c r="AM84">
        <f t="shared" si="6"/>
        <v>12</v>
      </c>
      <c r="AN84">
        <f t="shared" si="7"/>
        <v>11</v>
      </c>
      <c r="AO84" s="118">
        <v>9</v>
      </c>
      <c r="AP84" s="118">
        <v>0</v>
      </c>
      <c r="AQ84" s="118">
        <v>0</v>
      </c>
      <c r="AR84" s="118">
        <v>0</v>
      </c>
      <c r="AS84" t="str">
        <f t="shared" si="8"/>
        <v>1.01.07.00</v>
      </c>
    </row>
    <row r="85" spans="1:45">
      <c r="A85" s="373">
        <v>2021</v>
      </c>
      <c r="B85" s="373">
        <v>12</v>
      </c>
      <c r="C85" s="373" t="s">
        <v>1230</v>
      </c>
      <c r="D85" s="373" t="s">
        <v>1206</v>
      </c>
      <c r="E85" s="373" t="s">
        <v>1227</v>
      </c>
      <c r="F85" s="373" t="s">
        <v>2660</v>
      </c>
      <c r="G85" s="373" t="s">
        <v>2661</v>
      </c>
      <c r="H85" s="373">
        <v>11</v>
      </c>
      <c r="I85" s="373" t="s">
        <v>25</v>
      </c>
      <c r="J85" s="373">
        <v>9</v>
      </c>
      <c r="K85" s="373" t="s">
        <v>2159</v>
      </c>
      <c r="L85" s="373">
        <v>0</v>
      </c>
      <c r="M85" s="373" t="s">
        <v>2149</v>
      </c>
      <c r="N85" s="373">
        <v>0</v>
      </c>
      <c r="O85" s="373" t="s">
        <v>2149</v>
      </c>
      <c r="P85" s="373">
        <v>0</v>
      </c>
      <c r="Q85" s="373" t="s">
        <v>2149</v>
      </c>
      <c r="R85" s="373">
        <v>30</v>
      </c>
      <c r="S85" s="373" t="s">
        <v>2163</v>
      </c>
      <c r="T85" s="373">
        <v>35</v>
      </c>
      <c r="U85" s="373" t="s">
        <v>2214</v>
      </c>
      <c r="V85">
        <v>0</v>
      </c>
      <c r="W85" t="s">
        <v>79</v>
      </c>
      <c r="X85" s="373">
        <v>1</v>
      </c>
      <c r="Y85" s="373" t="s">
        <v>2662</v>
      </c>
      <c r="Z85" s="373" t="s">
        <v>2677</v>
      </c>
      <c r="AA85" s="373" t="s">
        <v>2678</v>
      </c>
      <c r="AB85" s="373" t="s">
        <v>2679</v>
      </c>
      <c r="AC85" s="373" t="s">
        <v>2678</v>
      </c>
      <c r="AD85" s="373" t="s">
        <v>35</v>
      </c>
      <c r="AE85" s="373" t="s">
        <v>36</v>
      </c>
      <c r="AF85" s="375">
        <v>486</v>
      </c>
      <c r="AG85" s="36" t="s">
        <v>1683</v>
      </c>
      <c r="AH85" s="127" t="s">
        <v>25</v>
      </c>
      <c r="AI85" s="36">
        <v>14</v>
      </c>
      <c r="AJ85" s="128" t="s">
        <v>1462</v>
      </c>
      <c r="AK85" t="str">
        <f t="shared" si="9"/>
        <v>12.-11.-9.0.0.0.-1.04.00.00</v>
      </c>
      <c r="AL85" t="str">
        <f t="shared" si="5"/>
        <v>09.00.00.00</v>
      </c>
      <c r="AM85">
        <f t="shared" si="6"/>
        <v>12</v>
      </c>
      <c r="AN85">
        <f t="shared" si="7"/>
        <v>11</v>
      </c>
      <c r="AO85" s="118">
        <v>9</v>
      </c>
      <c r="AP85" s="118">
        <v>0</v>
      </c>
      <c r="AQ85" s="118">
        <v>0</v>
      </c>
      <c r="AR85" s="118">
        <v>0</v>
      </c>
      <c r="AS85" t="str">
        <f t="shared" si="8"/>
        <v>1.04.00.00</v>
      </c>
    </row>
    <row r="86" spans="1:45">
      <c r="A86" s="373">
        <v>2021</v>
      </c>
      <c r="B86" s="373">
        <v>12</v>
      </c>
      <c r="C86" s="373" t="s">
        <v>1230</v>
      </c>
      <c r="D86" s="373" t="s">
        <v>1206</v>
      </c>
      <c r="E86" s="373" t="s">
        <v>1227</v>
      </c>
      <c r="F86" s="373" t="s">
        <v>2660</v>
      </c>
      <c r="G86" s="373" t="s">
        <v>2661</v>
      </c>
      <c r="H86" s="373">
        <v>11</v>
      </c>
      <c r="I86" s="373" t="s">
        <v>25</v>
      </c>
      <c r="J86" s="373">
        <v>9</v>
      </c>
      <c r="K86" s="373" t="s">
        <v>2159</v>
      </c>
      <c r="L86" s="373">
        <v>0</v>
      </c>
      <c r="M86" s="373" t="s">
        <v>2149</v>
      </c>
      <c r="N86" s="373">
        <v>0</v>
      </c>
      <c r="O86" s="373" t="s">
        <v>2149</v>
      </c>
      <c r="P86" s="373">
        <v>0</v>
      </c>
      <c r="Q86" s="373" t="s">
        <v>2149</v>
      </c>
      <c r="R86" s="373">
        <v>30</v>
      </c>
      <c r="S86" s="373" t="s">
        <v>2163</v>
      </c>
      <c r="T86" s="373">
        <v>35</v>
      </c>
      <c r="U86" s="373" t="s">
        <v>2214</v>
      </c>
      <c r="V86">
        <v>0</v>
      </c>
      <c r="W86" t="s">
        <v>79</v>
      </c>
      <c r="X86" s="373">
        <v>2</v>
      </c>
      <c r="Y86" s="373" t="s">
        <v>2687</v>
      </c>
      <c r="Z86" s="373" t="s">
        <v>2688</v>
      </c>
      <c r="AA86" s="373" t="s">
        <v>2687</v>
      </c>
      <c r="AB86" s="373" t="s">
        <v>2689</v>
      </c>
      <c r="AC86" s="373" t="s">
        <v>2687</v>
      </c>
      <c r="AD86" s="373" t="s">
        <v>39</v>
      </c>
      <c r="AE86" s="373" t="s">
        <v>40</v>
      </c>
      <c r="AF86" s="374">
        <v>650000</v>
      </c>
      <c r="AG86" s="36" t="s">
        <v>1683</v>
      </c>
      <c r="AH86" s="127" t="s">
        <v>25</v>
      </c>
      <c r="AI86" s="36">
        <v>14</v>
      </c>
      <c r="AJ86" s="128" t="s">
        <v>1462</v>
      </c>
      <c r="AK86" t="str">
        <f t="shared" si="9"/>
        <v>12.-11.-9.0.0.0.-2.00.00.00</v>
      </c>
      <c r="AL86" t="str">
        <f t="shared" si="5"/>
        <v>09.00.00.00</v>
      </c>
      <c r="AM86">
        <f t="shared" si="6"/>
        <v>12</v>
      </c>
      <c r="AN86">
        <f t="shared" si="7"/>
        <v>11</v>
      </c>
      <c r="AO86" s="118">
        <v>9</v>
      </c>
      <c r="AP86" s="118">
        <v>0</v>
      </c>
      <c r="AQ86" s="118">
        <v>0</v>
      </c>
      <c r="AR86" s="118">
        <v>0</v>
      </c>
      <c r="AS86" t="str">
        <f t="shared" si="8"/>
        <v>2.00.00.00</v>
      </c>
    </row>
    <row r="87" spans="1:45">
      <c r="A87" s="373">
        <v>2021</v>
      </c>
      <c r="B87" s="373">
        <v>12</v>
      </c>
      <c r="C87" s="373" t="s">
        <v>1230</v>
      </c>
      <c r="D87" s="373" t="s">
        <v>1206</v>
      </c>
      <c r="E87" s="373" t="s">
        <v>1227</v>
      </c>
      <c r="F87" s="373" t="s">
        <v>2660</v>
      </c>
      <c r="G87" s="373" t="s">
        <v>2661</v>
      </c>
      <c r="H87" s="373">
        <v>11</v>
      </c>
      <c r="I87" s="373" t="s">
        <v>25</v>
      </c>
      <c r="J87" s="373">
        <v>9</v>
      </c>
      <c r="K87" s="373" t="s">
        <v>2159</v>
      </c>
      <c r="L87" s="373">
        <v>0</v>
      </c>
      <c r="M87" s="373" t="s">
        <v>2149</v>
      </c>
      <c r="N87" s="373">
        <v>0</v>
      </c>
      <c r="O87" s="373" t="s">
        <v>2149</v>
      </c>
      <c r="P87" s="373">
        <v>0</v>
      </c>
      <c r="Q87" s="373" t="s">
        <v>2149</v>
      </c>
      <c r="R87" s="373">
        <v>30</v>
      </c>
      <c r="S87" s="373" t="s">
        <v>2163</v>
      </c>
      <c r="T87" s="373">
        <v>35</v>
      </c>
      <c r="U87" s="373" t="s">
        <v>2214</v>
      </c>
      <c r="V87">
        <v>0</v>
      </c>
      <c r="W87" t="s">
        <v>79</v>
      </c>
      <c r="X87" s="373">
        <v>3</v>
      </c>
      <c r="Y87" s="373" t="s">
        <v>2690</v>
      </c>
      <c r="Z87" s="373" t="s">
        <v>2691</v>
      </c>
      <c r="AA87" s="373" t="s">
        <v>2690</v>
      </c>
      <c r="AB87" s="373" t="s">
        <v>2692</v>
      </c>
      <c r="AC87" s="373" t="s">
        <v>2690</v>
      </c>
      <c r="AD87" s="373" t="s">
        <v>41</v>
      </c>
      <c r="AE87" s="373" t="s">
        <v>42</v>
      </c>
      <c r="AF87" s="374">
        <v>3500000</v>
      </c>
      <c r="AG87" s="36" t="s">
        <v>1683</v>
      </c>
      <c r="AH87" s="127" t="s">
        <v>25</v>
      </c>
      <c r="AI87" s="36">
        <v>14</v>
      </c>
      <c r="AJ87" s="128" t="s">
        <v>1462</v>
      </c>
      <c r="AK87" t="str">
        <f t="shared" si="9"/>
        <v>12.-11.-9.0.0.0.-3.00.00.00</v>
      </c>
      <c r="AL87" t="str">
        <f t="shared" si="5"/>
        <v>09.00.00.00</v>
      </c>
      <c r="AM87">
        <f t="shared" si="6"/>
        <v>12</v>
      </c>
      <c r="AN87">
        <f t="shared" si="7"/>
        <v>11</v>
      </c>
      <c r="AO87" s="118">
        <v>9</v>
      </c>
      <c r="AP87" s="118">
        <v>0</v>
      </c>
      <c r="AQ87" s="118">
        <v>0</v>
      </c>
      <c r="AR87" s="118">
        <v>0</v>
      </c>
      <c r="AS87" t="str">
        <f t="shared" si="8"/>
        <v>3.00.00.00</v>
      </c>
    </row>
    <row r="88" spans="1:45">
      <c r="A88" s="373">
        <v>2021</v>
      </c>
      <c r="B88" s="373">
        <v>12</v>
      </c>
      <c r="C88" s="373" t="s">
        <v>1230</v>
      </c>
      <c r="D88" s="373" t="s">
        <v>1206</v>
      </c>
      <c r="E88" s="373" t="s">
        <v>1227</v>
      </c>
      <c r="F88" s="373" t="s">
        <v>2693</v>
      </c>
      <c r="G88" s="373" t="s">
        <v>2694</v>
      </c>
      <c r="H88" s="373">
        <v>11</v>
      </c>
      <c r="I88" s="373" t="s">
        <v>25</v>
      </c>
      <c r="J88" s="373">
        <v>9</v>
      </c>
      <c r="K88" s="373" t="s">
        <v>2159</v>
      </c>
      <c r="L88" s="373">
        <v>0</v>
      </c>
      <c r="M88" s="373" t="s">
        <v>2149</v>
      </c>
      <c r="N88" s="373">
        <v>1</v>
      </c>
      <c r="O88" s="373" t="s">
        <v>43</v>
      </c>
      <c r="P88" s="373">
        <v>0</v>
      </c>
      <c r="Q88" s="373" t="s">
        <v>2149</v>
      </c>
      <c r="R88" s="373">
        <v>30</v>
      </c>
      <c r="S88" s="373" t="s">
        <v>2163</v>
      </c>
      <c r="T88" s="373">
        <v>35</v>
      </c>
      <c r="U88" s="373" t="s">
        <v>2214</v>
      </c>
      <c r="V88">
        <v>0</v>
      </c>
      <c r="W88" t="s">
        <v>79</v>
      </c>
      <c r="X88" s="373">
        <v>4</v>
      </c>
      <c r="Y88" s="373" t="s">
        <v>2695</v>
      </c>
      <c r="Z88" s="373" t="s">
        <v>2696</v>
      </c>
      <c r="AA88" s="373" t="s">
        <v>2697</v>
      </c>
      <c r="AB88" s="373" t="s">
        <v>2698</v>
      </c>
      <c r="AC88" s="373" t="s">
        <v>2697</v>
      </c>
      <c r="AD88" s="373" t="s">
        <v>44</v>
      </c>
      <c r="AE88" s="373" t="s">
        <v>43</v>
      </c>
      <c r="AF88" s="374">
        <v>280000</v>
      </c>
      <c r="AG88" s="36" t="s">
        <v>1683</v>
      </c>
      <c r="AH88" s="127" t="s">
        <v>25</v>
      </c>
      <c r="AI88" s="36">
        <v>14</v>
      </c>
      <c r="AJ88" s="128" t="s">
        <v>1462</v>
      </c>
      <c r="AK88" t="str">
        <f t="shared" si="9"/>
        <v>12.-11.-9.0.1.0.-4.03.00.00</v>
      </c>
      <c r="AL88" t="str">
        <f t="shared" si="5"/>
        <v>09.00.01.00</v>
      </c>
      <c r="AM88">
        <f t="shared" si="6"/>
        <v>12</v>
      </c>
      <c r="AN88">
        <f t="shared" si="7"/>
        <v>11</v>
      </c>
      <c r="AO88" s="118">
        <v>9</v>
      </c>
      <c r="AP88" s="118">
        <v>0</v>
      </c>
      <c r="AQ88" s="118">
        <v>1</v>
      </c>
      <c r="AR88" s="118">
        <v>0</v>
      </c>
      <c r="AS88" t="str">
        <f t="shared" si="8"/>
        <v>4.03.00.00</v>
      </c>
    </row>
    <row r="89" spans="1:45">
      <c r="A89" s="373">
        <v>2021</v>
      </c>
      <c r="B89" s="373">
        <v>12</v>
      </c>
      <c r="C89" s="373" t="s">
        <v>1230</v>
      </c>
      <c r="D89" s="373" t="s">
        <v>1206</v>
      </c>
      <c r="E89" s="373" t="s">
        <v>1227</v>
      </c>
      <c r="F89" s="373" t="s">
        <v>2660</v>
      </c>
      <c r="G89" s="373" t="s">
        <v>2699</v>
      </c>
      <c r="H89" s="373">
        <v>11</v>
      </c>
      <c r="I89" s="373" t="s">
        <v>25</v>
      </c>
      <c r="J89" s="373">
        <v>12</v>
      </c>
      <c r="K89" s="373" t="s">
        <v>2568</v>
      </c>
      <c r="L89" s="373">
        <v>0</v>
      </c>
      <c r="M89" s="373" t="s">
        <v>2149</v>
      </c>
      <c r="N89" s="373">
        <v>0</v>
      </c>
      <c r="O89" s="373" t="s">
        <v>2149</v>
      </c>
      <c r="P89" s="373">
        <v>0</v>
      </c>
      <c r="Q89" s="373" t="s">
        <v>2149</v>
      </c>
      <c r="R89" s="373">
        <v>40</v>
      </c>
      <c r="S89" s="373" t="s">
        <v>2170</v>
      </c>
      <c r="T89" s="373">
        <v>43</v>
      </c>
      <c r="U89" s="373" t="s">
        <v>2248</v>
      </c>
      <c r="V89">
        <v>0</v>
      </c>
      <c r="W89" t="s">
        <v>79</v>
      </c>
      <c r="X89" s="373">
        <v>5</v>
      </c>
      <c r="Y89" s="373" t="s">
        <v>2700</v>
      </c>
      <c r="Z89" s="373" t="s">
        <v>2701</v>
      </c>
      <c r="AA89" s="373" t="s">
        <v>2702</v>
      </c>
      <c r="AB89" s="373" t="s">
        <v>2711</v>
      </c>
      <c r="AC89" s="373" t="s">
        <v>54</v>
      </c>
      <c r="AD89" s="373" t="s">
        <v>2427</v>
      </c>
      <c r="AE89" s="373" t="s">
        <v>2428</v>
      </c>
      <c r="AF89" s="374">
        <v>8445257</v>
      </c>
      <c r="AG89" s="36" t="s">
        <v>1683</v>
      </c>
      <c r="AH89" s="127" t="s">
        <v>25</v>
      </c>
      <c r="AI89" s="36">
        <v>14</v>
      </c>
      <c r="AJ89" s="128" t="s">
        <v>1462</v>
      </c>
      <c r="AK89" t="str">
        <f t="shared" si="9"/>
        <v>12.-11.-12.0.0.0.-5.01.07.19</v>
      </c>
      <c r="AL89" t="str">
        <f t="shared" si="5"/>
        <v>12.00.00.00</v>
      </c>
      <c r="AM89">
        <f t="shared" si="6"/>
        <v>12</v>
      </c>
      <c r="AN89">
        <f t="shared" si="7"/>
        <v>11</v>
      </c>
      <c r="AO89" s="118">
        <v>12</v>
      </c>
      <c r="AP89" s="118">
        <v>0</v>
      </c>
      <c r="AQ89" s="118">
        <v>0</v>
      </c>
      <c r="AR89" s="118">
        <v>0</v>
      </c>
      <c r="AS89" t="str">
        <f t="shared" si="8"/>
        <v>5.01.07.19</v>
      </c>
    </row>
    <row r="90" spans="1:45">
      <c r="A90" s="373">
        <v>2021</v>
      </c>
      <c r="B90" s="373">
        <v>12</v>
      </c>
      <c r="C90" s="373" t="s">
        <v>1230</v>
      </c>
      <c r="D90" s="373" t="s">
        <v>1206</v>
      </c>
      <c r="E90" s="373" t="s">
        <v>1227</v>
      </c>
      <c r="F90" s="373" t="s">
        <v>2660</v>
      </c>
      <c r="G90" s="373" t="s">
        <v>2699</v>
      </c>
      <c r="H90" s="373">
        <v>14</v>
      </c>
      <c r="I90" s="373" t="s">
        <v>20</v>
      </c>
      <c r="J90" s="373">
        <v>12</v>
      </c>
      <c r="K90" s="373" t="s">
        <v>2568</v>
      </c>
      <c r="L90" s="373">
        <v>0</v>
      </c>
      <c r="M90" s="373" t="s">
        <v>2149</v>
      </c>
      <c r="N90" s="373">
        <v>0</v>
      </c>
      <c r="O90" s="373" t="s">
        <v>2149</v>
      </c>
      <c r="P90" s="373">
        <v>0</v>
      </c>
      <c r="Q90" s="373" t="s">
        <v>2149</v>
      </c>
      <c r="R90" s="373">
        <v>40</v>
      </c>
      <c r="S90" s="373" t="s">
        <v>2170</v>
      </c>
      <c r="T90" s="373">
        <v>43</v>
      </c>
      <c r="U90" s="373" t="s">
        <v>2248</v>
      </c>
      <c r="V90">
        <v>0</v>
      </c>
      <c r="W90" t="s">
        <v>79</v>
      </c>
      <c r="X90" s="373">
        <v>5</v>
      </c>
      <c r="Y90" s="373" t="s">
        <v>2700</v>
      </c>
      <c r="Z90" s="373" t="s">
        <v>2701</v>
      </c>
      <c r="AA90" s="373" t="s">
        <v>2702</v>
      </c>
      <c r="AB90" s="373" t="s">
        <v>2703</v>
      </c>
      <c r="AC90" s="373" t="s">
        <v>2704</v>
      </c>
      <c r="AD90" s="373" t="s">
        <v>2435</v>
      </c>
      <c r="AE90" s="373" t="s">
        <v>2436</v>
      </c>
      <c r="AF90" s="374">
        <v>1476099</v>
      </c>
      <c r="AG90" s="167" t="s">
        <v>1846</v>
      </c>
      <c r="AH90" s="168" t="str">
        <f>+VLOOKUP([1]Gastos!AG90,[1]Recursos!S:T,2)</f>
        <v>Otras Ventas de Bs. y Servicios</v>
      </c>
      <c r="AI90" s="36">
        <v>14</v>
      </c>
      <c r="AJ90" s="128" t="s">
        <v>1462</v>
      </c>
      <c r="AK90" t="str">
        <f t="shared" si="9"/>
        <v>12.-14.-12.0.0.0.-5.01.09.00</v>
      </c>
      <c r="AL90" t="str">
        <f t="shared" si="5"/>
        <v>12.00.00.00</v>
      </c>
      <c r="AM90">
        <f t="shared" si="6"/>
        <v>12</v>
      </c>
      <c r="AN90">
        <f t="shared" si="7"/>
        <v>14</v>
      </c>
      <c r="AO90" s="118">
        <v>12</v>
      </c>
      <c r="AP90" s="118">
        <v>0</v>
      </c>
      <c r="AQ90" s="118">
        <v>0</v>
      </c>
      <c r="AR90" s="118">
        <v>0</v>
      </c>
      <c r="AS90" t="str">
        <f t="shared" si="8"/>
        <v>5.01.09.00</v>
      </c>
    </row>
    <row r="91" spans="1:45">
      <c r="A91" s="373">
        <v>2021</v>
      </c>
      <c r="B91" s="373">
        <v>12</v>
      </c>
      <c r="C91" s="373" t="s">
        <v>1230</v>
      </c>
      <c r="D91" s="373" t="s">
        <v>1206</v>
      </c>
      <c r="E91" s="373" t="s">
        <v>1227</v>
      </c>
      <c r="F91" s="373" t="s">
        <v>2660</v>
      </c>
      <c r="G91" s="373" t="s">
        <v>2699</v>
      </c>
      <c r="H91" s="373">
        <v>14</v>
      </c>
      <c r="I91" s="373" t="s">
        <v>20</v>
      </c>
      <c r="J91" s="373">
        <v>13</v>
      </c>
      <c r="K91" s="373" t="s">
        <v>2570</v>
      </c>
      <c r="L91" s="373">
        <v>0</v>
      </c>
      <c r="M91" s="373" t="s">
        <v>2149</v>
      </c>
      <c r="N91" s="373">
        <v>0</v>
      </c>
      <c r="O91" s="373" t="s">
        <v>2149</v>
      </c>
      <c r="P91" s="373">
        <v>2</v>
      </c>
      <c r="Q91" s="373" t="s">
        <v>2175</v>
      </c>
      <c r="R91" s="373">
        <v>40</v>
      </c>
      <c r="S91" s="373" t="s">
        <v>2170</v>
      </c>
      <c r="T91" s="373">
        <v>43</v>
      </c>
      <c r="U91" s="373" t="s">
        <v>2248</v>
      </c>
      <c r="V91">
        <v>0</v>
      </c>
      <c r="W91" t="s">
        <v>79</v>
      </c>
      <c r="X91" s="373">
        <v>5</v>
      </c>
      <c r="Y91" s="373" t="s">
        <v>2700</v>
      </c>
      <c r="Z91" s="373" t="s">
        <v>2712</v>
      </c>
      <c r="AA91" s="373" t="s">
        <v>2713</v>
      </c>
      <c r="AB91" s="373" t="s">
        <v>2714</v>
      </c>
      <c r="AC91" s="373" t="s">
        <v>2715</v>
      </c>
      <c r="AD91" s="373" t="s">
        <v>2504</v>
      </c>
      <c r="AE91" s="373" t="s">
        <v>2505</v>
      </c>
      <c r="AF91" s="374">
        <v>10405157</v>
      </c>
      <c r="AG91" s="167" t="s">
        <v>1846</v>
      </c>
      <c r="AH91" s="168" t="str">
        <f>+VLOOKUP([1]Gastos!AG91,[1]Recursos!S:T,2)</f>
        <v>Otras Ventas de Bs. y Servicios</v>
      </c>
      <c r="AI91" s="36">
        <v>14</v>
      </c>
      <c r="AJ91" s="128" t="s">
        <v>1462</v>
      </c>
      <c r="AK91" t="str">
        <f t="shared" si="9"/>
        <v>12.-14.-13.0.0.2.-5.07.06.02</v>
      </c>
      <c r="AL91" t="str">
        <f t="shared" si="5"/>
        <v>13.00.00.02</v>
      </c>
      <c r="AM91">
        <f t="shared" si="6"/>
        <v>12</v>
      </c>
      <c r="AN91">
        <f t="shared" si="7"/>
        <v>14</v>
      </c>
      <c r="AO91" s="118">
        <v>13</v>
      </c>
      <c r="AP91" s="118">
        <v>0</v>
      </c>
      <c r="AQ91" s="118">
        <v>0</v>
      </c>
      <c r="AR91" s="118">
        <v>2</v>
      </c>
      <c r="AS91" t="str">
        <f t="shared" si="8"/>
        <v>5.07.06.02</v>
      </c>
    </row>
    <row r="92" spans="1:45">
      <c r="A92" s="373">
        <v>2021</v>
      </c>
      <c r="B92" s="373">
        <v>12</v>
      </c>
      <c r="C92" s="373" t="s">
        <v>1230</v>
      </c>
      <c r="D92" s="373" t="s">
        <v>1206</v>
      </c>
      <c r="E92" s="373" t="s">
        <v>1227</v>
      </c>
      <c r="F92" s="373" t="s">
        <v>2660</v>
      </c>
      <c r="G92" s="373" t="s">
        <v>2699</v>
      </c>
      <c r="H92" s="373">
        <v>14</v>
      </c>
      <c r="I92" s="373" t="s">
        <v>20</v>
      </c>
      <c r="J92" s="373">
        <v>13</v>
      </c>
      <c r="K92" s="373" t="s">
        <v>2570</v>
      </c>
      <c r="L92" s="373">
        <v>0</v>
      </c>
      <c r="M92" s="373" t="s">
        <v>2149</v>
      </c>
      <c r="N92" s="373">
        <v>0</v>
      </c>
      <c r="O92" s="373" t="s">
        <v>2149</v>
      </c>
      <c r="P92" s="373">
        <v>1</v>
      </c>
      <c r="Q92" s="373" t="s">
        <v>2282</v>
      </c>
      <c r="R92" s="373">
        <v>40</v>
      </c>
      <c r="S92" s="373" t="s">
        <v>2170</v>
      </c>
      <c r="T92" s="373">
        <v>43</v>
      </c>
      <c r="U92" s="373" t="s">
        <v>2248</v>
      </c>
      <c r="V92">
        <v>0</v>
      </c>
      <c r="W92" t="s">
        <v>79</v>
      </c>
      <c r="X92" s="373">
        <v>5</v>
      </c>
      <c r="Y92" s="373" t="s">
        <v>2700</v>
      </c>
      <c r="Z92" s="373" t="s">
        <v>2712</v>
      </c>
      <c r="AA92" s="373" t="s">
        <v>2713</v>
      </c>
      <c r="AB92" s="373" t="s">
        <v>2714</v>
      </c>
      <c r="AC92" s="373" t="s">
        <v>2715</v>
      </c>
      <c r="AD92" s="373" t="s">
        <v>2504</v>
      </c>
      <c r="AE92" s="373" t="s">
        <v>2505</v>
      </c>
      <c r="AF92" s="374">
        <v>5634624</v>
      </c>
      <c r="AG92" s="167" t="s">
        <v>1846</v>
      </c>
      <c r="AH92" s="168" t="str">
        <f>+VLOOKUP([1]Gastos!AG92,[1]Recursos!S:T,2)</f>
        <v>Otras Ventas de Bs. y Servicios</v>
      </c>
      <c r="AI92" s="36">
        <v>14</v>
      </c>
      <c r="AJ92" s="128" t="s">
        <v>1462</v>
      </c>
      <c r="AK92" t="str">
        <f t="shared" si="9"/>
        <v>12.-14.-13.0.0.1.-5.07.06.02</v>
      </c>
      <c r="AL92" t="str">
        <f t="shared" si="5"/>
        <v>13.00.00.01</v>
      </c>
      <c r="AM92">
        <f t="shared" si="6"/>
        <v>12</v>
      </c>
      <c r="AN92">
        <f t="shared" si="7"/>
        <v>14</v>
      </c>
      <c r="AO92" s="118">
        <v>13</v>
      </c>
      <c r="AP92" s="118">
        <v>0</v>
      </c>
      <c r="AQ92" s="118">
        <v>0</v>
      </c>
      <c r="AR92" s="118">
        <v>1</v>
      </c>
      <c r="AS92" t="str">
        <f t="shared" si="8"/>
        <v>5.07.06.02</v>
      </c>
    </row>
    <row r="93" spans="1:45">
      <c r="A93" s="373">
        <v>2021</v>
      </c>
      <c r="B93" s="373">
        <v>12</v>
      </c>
      <c r="C93" s="373" t="s">
        <v>1230</v>
      </c>
      <c r="D93" s="373" t="s">
        <v>1206</v>
      </c>
      <c r="E93" s="373" t="s">
        <v>1227</v>
      </c>
      <c r="F93" s="373" t="s">
        <v>2660</v>
      </c>
      <c r="G93" s="373" t="s">
        <v>2699</v>
      </c>
      <c r="H93" s="373">
        <v>11</v>
      </c>
      <c r="I93" s="373" t="s">
        <v>25</v>
      </c>
      <c r="J93" s="373">
        <v>13</v>
      </c>
      <c r="K93" s="373" t="s">
        <v>2570</v>
      </c>
      <c r="L93" s="373">
        <v>0</v>
      </c>
      <c r="M93" s="373" t="s">
        <v>2149</v>
      </c>
      <c r="N93" s="373">
        <v>0</v>
      </c>
      <c r="O93" s="373" t="s">
        <v>2149</v>
      </c>
      <c r="P93" s="373">
        <v>2</v>
      </c>
      <c r="Q93" s="373" t="s">
        <v>2175</v>
      </c>
      <c r="R93" s="373">
        <v>40</v>
      </c>
      <c r="S93" s="373" t="s">
        <v>2170</v>
      </c>
      <c r="T93" s="373">
        <v>43</v>
      </c>
      <c r="U93" s="373" t="s">
        <v>2248</v>
      </c>
      <c r="V93">
        <v>0</v>
      </c>
      <c r="W93" t="s">
        <v>79</v>
      </c>
      <c r="X93" s="373">
        <v>5</v>
      </c>
      <c r="Y93" s="373" t="s">
        <v>2700</v>
      </c>
      <c r="Z93" s="373" t="s">
        <v>2712</v>
      </c>
      <c r="AA93" s="373" t="s">
        <v>2713</v>
      </c>
      <c r="AB93" s="373" t="s">
        <v>2714</v>
      </c>
      <c r="AC93" s="373" t="s">
        <v>2715</v>
      </c>
      <c r="AD93" s="373" t="s">
        <v>2504</v>
      </c>
      <c r="AE93" s="373" t="s">
        <v>2505</v>
      </c>
      <c r="AF93" s="374">
        <v>11102610</v>
      </c>
      <c r="AG93" s="36" t="s">
        <v>1683</v>
      </c>
      <c r="AH93" s="127" t="s">
        <v>25</v>
      </c>
      <c r="AI93" s="36">
        <v>14</v>
      </c>
      <c r="AJ93" s="128" t="s">
        <v>1462</v>
      </c>
      <c r="AK93" t="str">
        <f t="shared" si="9"/>
        <v>12.-11.-13.0.0.2.-5.07.06.02</v>
      </c>
      <c r="AL93" t="str">
        <f t="shared" si="5"/>
        <v>13.00.00.02</v>
      </c>
      <c r="AM93">
        <f t="shared" si="6"/>
        <v>12</v>
      </c>
      <c r="AN93">
        <f t="shared" si="7"/>
        <v>11</v>
      </c>
      <c r="AO93" s="118">
        <v>13</v>
      </c>
      <c r="AP93" s="118">
        <v>0</v>
      </c>
      <c r="AQ93" s="118">
        <v>0</v>
      </c>
      <c r="AR93" s="118">
        <v>2</v>
      </c>
      <c r="AS93" t="str">
        <f t="shared" si="8"/>
        <v>5.07.06.02</v>
      </c>
    </row>
    <row r="94" spans="1:45">
      <c r="A94" s="373">
        <v>2021</v>
      </c>
      <c r="B94" s="373">
        <v>12</v>
      </c>
      <c r="C94" s="373" t="s">
        <v>1230</v>
      </c>
      <c r="D94" s="373" t="s">
        <v>1206</v>
      </c>
      <c r="E94" s="373" t="s">
        <v>1227</v>
      </c>
      <c r="F94" s="373" t="s">
        <v>2660</v>
      </c>
      <c r="G94" s="373" t="s">
        <v>2699</v>
      </c>
      <c r="H94" s="373">
        <v>11</v>
      </c>
      <c r="I94" s="373" t="s">
        <v>25</v>
      </c>
      <c r="J94" s="373">
        <v>13</v>
      </c>
      <c r="K94" s="373" t="s">
        <v>2570</v>
      </c>
      <c r="L94" s="373">
        <v>0</v>
      </c>
      <c r="M94" s="373" t="s">
        <v>2149</v>
      </c>
      <c r="N94" s="373">
        <v>0</v>
      </c>
      <c r="O94" s="373" t="s">
        <v>2149</v>
      </c>
      <c r="P94" s="373">
        <v>1</v>
      </c>
      <c r="Q94" s="373" t="s">
        <v>2282</v>
      </c>
      <c r="R94" s="373">
        <v>40</v>
      </c>
      <c r="S94" s="373" t="s">
        <v>2170</v>
      </c>
      <c r="T94" s="373">
        <v>43</v>
      </c>
      <c r="U94" s="373" t="s">
        <v>2248</v>
      </c>
      <c r="V94">
        <v>0</v>
      </c>
      <c r="W94" t="s">
        <v>79</v>
      </c>
      <c r="X94" s="373">
        <v>5</v>
      </c>
      <c r="Y94" s="373" t="s">
        <v>2700</v>
      </c>
      <c r="Z94" s="373" t="s">
        <v>2712</v>
      </c>
      <c r="AA94" s="373" t="s">
        <v>2713</v>
      </c>
      <c r="AB94" s="373" t="s">
        <v>2714</v>
      </c>
      <c r="AC94" s="373" t="s">
        <v>2715</v>
      </c>
      <c r="AD94" s="373" t="s">
        <v>2504</v>
      </c>
      <c r="AE94" s="373" t="s">
        <v>2505</v>
      </c>
      <c r="AF94" s="374">
        <v>9806877</v>
      </c>
      <c r="AG94" s="36" t="s">
        <v>1683</v>
      </c>
      <c r="AH94" s="127" t="s">
        <v>25</v>
      </c>
      <c r="AI94" s="36">
        <v>14</v>
      </c>
      <c r="AJ94" s="128" t="s">
        <v>1462</v>
      </c>
      <c r="AK94" t="str">
        <f t="shared" si="9"/>
        <v>12.-11.-13.0.0.1.-5.07.06.02</v>
      </c>
      <c r="AL94" t="str">
        <f t="shared" si="5"/>
        <v>13.00.00.01</v>
      </c>
      <c r="AM94">
        <f t="shared" si="6"/>
        <v>12</v>
      </c>
      <c r="AN94">
        <f t="shared" si="7"/>
        <v>11</v>
      </c>
      <c r="AO94" s="118">
        <v>13</v>
      </c>
      <c r="AP94" s="118">
        <v>0</v>
      </c>
      <c r="AQ94" s="118">
        <v>0</v>
      </c>
      <c r="AR94" s="118">
        <v>1</v>
      </c>
      <c r="AS94" t="str">
        <f t="shared" si="8"/>
        <v>5.07.06.02</v>
      </c>
    </row>
    <row r="95" spans="1:45">
      <c r="A95" s="373">
        <v>2021</v>
      </c>
      <c r="B95" s="373">
        <v>12</v>
      </c>
      <c r="C95" s="373" t="s">
        <v>1230</v>
      </c>
      <c r="D95" s="373" t="s">
        <v>1206</v>
      </c>
      <c r="E95" s="373" t="s">
        <v>1227</v>
      </c>
      <c r="F95" s="373" t="s">
        <v>2660</v>
      </c>
      <c r="G95" s="373" t="s">
        <v>2699</v>
      </c>
      <c r="H95" s="373">
        <v>11</v>
      </c>
      <c r="I95" s="373" t="s">
        <v>25</v>
      </c>
      <c r="J95" s="373">
        <v>15</v>
      </c>
      <c r="K95" s="373" t="s">
        <v>2635</v>
      </c>
      <c r="L95" s="373">
        <v>0</v>
      </c>
      <c r="M95" s="373" t="s">
        <v>2149</v>
      </c>
      <c r="N95" s="373">
        <v>0</v>
      </c>
      <c r="O95" s="373" t="s">
        <v>2149</v>
      </c>
      <c r="P95" s="373">
        <v>0</v>
      </c>
      <c r="Q95" s="373" t="s">
        <v>2149</v>
      </c>
      <c r="R95" s="373">
        <v>40</v>
      </c>
      <c r="S95" s="373" t="s">
        <v>2170</v>
      </c>
      <c r="T95" s="373">
        <v>47</v>
      </c>
      <c r="U95" s="373" t="s">
        <v>2260</v>
      </c>
      <c r="V95">
        <v>0</v>
      </c>
      <c r="W95" t="s">
        <v>79</v>
      </c>
      <c r="X95" s="373">
        <v>5</v>
      </c>
      <c r="Y95" s="373" t="s">
        <v>2700</v>
      </c>
      <c r="Z95" s="373" t="s">
        <v>2701</v>
      </c>
      <c r="AA95" s="373" t="s">
        <v>2702</v>
      </c>
      <c r="AB95" s="373" t="s">
        <v>2703</v>
      </c>
      <c r="AC95" s="373" t="s">
        <v>2704</v>
      </c>
      <c r="AD95" s="373" t="s">
        <v>2443</v>
      </c>
      <c r="AE95" s="373" t="s">
        <v>2444</v>
      </c>
      <c r="AF95" s="374">
        <v>50000000</v>
      </c>
      <c r="AG95" s="36" t="s">
        <v>1683</v>
      </c>
      <c r="AH95" s="127" t="s">
        <v>25</v>
      </c>
      <c r="AI95" s="36">
        <v>14</v>
      </c>
      <c r="AJ95" s="128" t="s">
        <v>1462</v>
      </c>
      <c r="AK95" t="str">
        <f t="shared" si="9"/>
        <v>12.-11.-15.0.0.0.-5.01.09.08</v>
      </c>
      <c r="AL95" t="str">
        <f t="shared" si="5"/>
        <v>15.00.00.00</v>
      </c>
      <c r="AM95">
        <f t="shared" si="6"/>
        <v>12</v>
      </c>
      <c r="AN95">
        <f t="shared" si="7"/>
        <v>11</v>
      </c>
      <c r="AO95" s="118">
        <v>15</v>
      </c>
      <c r="AP95" s="118">
        <v>0</v>
      </c>
      <c r="AQ95" s="118">
        <v>0</v>
      </c>
      <c r="AR95" s="118">
        <v>0</v>
      </c>
      <c r="AS95" t="str">
        <f t="shared" si="8"/>
        <v>5.01.09.08</v>
      </c>
    </row>
    <row r="96" spans="1:45" customFormat="1">
      <c r="A96">
        <v>2021</v>
      </c>
      <c r="B96">
        <v>14</v>
      </c>
      <c r="C96" t="s">
        <v>1232</v>
      </c>
      <c r="D96" t="s">
        <v>19</v>
      </c>
      <c r="E96" t="s">
        <v>1227</v>
      </c>
      <c r="F96" t="s">
        <v>2660</v>
      </c>
      <c r="G96" t="s">
        <v>2661</v>
      </c>
      <c r="H96">
        <v>11</v>
      </c>
      <c r="I96" t="s">
        <v>25</v>
      </c>
      <c r="J96">
        <v>1</v>
      </c>
      <c r="K96" t="s">
        <v>2634</v>
      </c>
      <c r="L96">
        <v>0</v>
      </c>
      <c r="M96" t="s">
        <v>2149</v>
      </c>
      <c r="N96">
        <v>0</v>
      </c>
      <c r="O96" t="s">
        <v>2149</v>
      </c>
      <c r="P96">
        <v>0</v>
      </c>
      <c r="Q96" t="s">
        <v>2149</v>
      </c>
      <c r="R96">
        <v>30</v>
      </c>
      <c r="S96" t="s">
        <v>2163</v>
      </c>
      <c r="T96">
        <v>31</v>
      </c>
      <c r="U96" t="s">
        <v>22</v>
      </c>
      <c r="V96">
        <v>0</v>
      </c>
      <c r="W96" t="s">
        <v>79</v>
      </c>
      <c r="X96">
        <v>1</v>
      </c>
      <c r="Y96" t="s">
        <v>2662</v>
      </c>
      <c r="Z96" t="s">
        <v>2663</v>
      </c>
      <c r="AA96" t="s">
        <v>2664</v>
      </c>
      <c r="AB96" t="s">
        <v>2665</v>
      </c>
      <c r="AC96" t="s">
        <v>2666</v>
      </c>
      <c r="AD96" t="s">
        <v>23</v>
      </c>
      <c r="AE96" t="s">
        <v>24</v>
      </c>
      <c r="AF96" s="169">
        <v>1262173558</v>
      </c>
      <c r="AG96" s="36" t="s">
        <v>1683</v>
      </c>
      <c r="AH96" s="127" t="s">
        <v>25</v>
      </c>
      <c r="AI96" s="36">
        <v>16</v>
      </c>
      <c r="AJ96" t="s">
        <v>19</v>
      </c>
      <c r="AK96" t="str">
        <f t="shared" si="9"/>
        <v>14.-11.-1.0.0.0.-1.01.01.00</v>
      </c>
      <c r="AL96" t="str">
        <f t="shared" si="5"/>
        <v>01.00.00.00</v>
      </c>
      <c r="AM96">
        <f t="shared" si="6"/>
        <v>14</v>
      </c>
      <c r="AN96">
        <f t="shared" si="7"/>
        <v>11</v>
      </c>
      <c r="AO96" s="118">
        <v>1</v>
      </c>
      <c r="AP96" s="118">
        <v>0</v>
      </c>
      <c r="AQ96" s="118">
        <v>0</v>
      </c>
      <c r="AR96" s="118">
        <v>0</v>
      </c>
      <c r="AS96" t="str">
        <f t="shared" si="8"/>
        <v>1.01.01.00</v>
      </c>
    </row>
    <row r="97" spans="1:45" customFormat="1">
      <c r="A97">
        <v>2021</v>
      </c>
      <c r="B97">
        <v>14</v>
      </c>
      <c r="C97" t="s">
        <v>1232</v>
      </c>
      <c r="D97" t="s">
        <v>19</v>
      </c>
      <c r="E97" t="s">
        <v>1227</v>
      </c>
      <c r="F97" t="s">
        <v>2660</v>
      </c>
      <c r="G97" t="s">
        <v>2661</v>
      </c>
      <c r="H97">
        <v>11</v>
      </c>
      <c r="I97" t="s">
        <v>25</v>
      </c>
      <c r="J97">
        <v>1</v>
      </c>
      <c r="K97" t="s">
        <v>2634</v>
      </c>
      <c r="L97">
        <v>0</v>
      </c>
      <c r="M97" t="s">
        <v>2149</v>
      </c>
      <c r="N97">
        <v>0</v>
      </c>
      <c r="O97" t="s">
        <v>2149</v>
      </c>
      <c r="P97">
        <v>0</v>
      </c>
      <c r="Q97" t="s">
        <v>2149</v>
      </c>
      <c r="R97">
        <v>30</v>
      </c>
      <c r="S97" t="s">
        <v>2163</v>
      </c>
      <c r="T97">
        <v>31</v>
      </c>
      <c r="U97" t="s">
        <v>22</v>
      </c>
      <c r="V97">
        <v>0</v>
      </c>
      <c r="W97" t="s">
        <v>79</v>
      </c>
      <c r="X97">
        <v>1</v>
      </c>
      <c r="Y97" t="s">
        <v>2662</v>
      </c>
      <c r="Z97" t="s">
        <v>2663</v>
      </c>
      <c r="AA97" t="s">
        <v>2664</v>
      </c>
      <c r="AB97" t="s">
        <v>2667</v>
      </c>
      <c r="AC97" t="s">
        <v>2668</v>
      </c>
      <c r="AD97" t="s">
        <v>26</v>
      </c>
      <c r="AE97" t="s">
        <v>27</v>
      </c>
      <c r="AF97" s="169">
        <v>105503771</v>
      </c>
      <c r="AG97" s="36" t="s">
        <v>1683</v>
      </c>
      <c r="AH97" s="127" t="s">
        <v>25</v>
      </c>
      <c r="AI97" s="36">
        <v>16</v>
      </c>
      <c r="AJ97" t="s">
        <v>19</v>
      </c>
      <c r="AK97" t="str">
        <f t="shared" si="9"/>
        <v>14.-11.-1.0.0.0.-1.01.04.00</v>
      </c>
      <c r="AL97" t="str">
        <f t="shared" si="5"/>
        <v>01.00.00.00</v>
      </c>
      <c r="AM97">
        <f t="shared" si="6"/>
        <v>14</v>
      </c>
      <c r="AN97">
        <f t="shared" si="7"/>
        <v>11</v>
      </c>
      <c r="AO97" s="118">
        <v>1</v>
      </c>
      <c r="AP97" s="118">
        <v>0</v>
      </c>
      <c r="AQ97" s="118">
        <v>0</v>
      </c>
      <c r="AR97" s="118">
        <v>0</v>
      </c>
      <c r="AS97" t="str">
        <f t="shared" si="8"/>
        <v>1.01.04.00</v>
      </c>
    </row>
    <row r="98" spans="1:45" customFormat="1">
      <c r="A98">
        <v>2021</v>
      </c>
      <c r="B98">
        <v>14</v>
      </c>
      <c r="C98" t="s">
        <v>1232</v>
      </c>
      <c r="D98" t="s">
        <v>19</v>
      </c>
      <c r="E98" t="s">
        <v>1227</v>
      </c>
      <c r="F98" t="s">
        <v>2660</v>
      </c>
      <c r="G98" t="s">
        <v>2661</v>
      </c>
      <c r="H98">
        <v>11</v>
      </c>
      <c r="I98" t="s">
        <v>25</v>
      </c>
      <c r="J98">
        <v>1</v>
      </c>
      <c r="K98" t="s">
        <v>2634</v>
      </c>
      <c r="L98">
        <v>0</v>
      </c>
      <c r="M98" t="s">
        <v>2149</v>
      </c>
      <c r="N98">
        <v>0</v>
      </c>
      <c r="O98" t="s">
        <v>2149</v>
      </c>
      <c r="P98">
        <v>0</v>
      </c>
      <c r="Q98" t="s">
        <v>2149</v>
      </c>
      <c r="R98">
        <v>30</v>
      </c>
      <c r="S98" t="s">
        <v>2163</v>
      </c>
      <c r="T98">
        <v>31</v>
      </c>
      <c r="U98" t="s">
        <v>22</v>
      </c>
      <c r="V98">
        <v>0</v>
      </c>
      <c r="W98" t="s">
        <v>79</v>
      </c>
      <c r="X98">
        <v>1</v>
      </c>
      <c r="Y98" t="s">
        <v>2662</v>
      </c>
      <c r="Z98" t="s">
        <v>2663</v>
      </c>
      <c r="AA98" t="s">
        <v>2664</v>
      </c>
      <c r="AB98" t="s">
        <v>2669</v>
      </c>
      <c r="AC98" t="s">
        <v>2670</v>
      </c>
      <c r="AD98" t="s">
        <v>28</v>
      </c>
      <c r="AE98" t="s">
        <v>29</v>
      </c>
      <c r="AF98" s="169">
        <v>309069797</v>
      </c>
      <c r="AG98" s="36" t="s">
        <v>1683</v>
      </c>
      <c r="AH98" s="127" t="s">
        <v>25</v>
      </c>
      <c r="AI98" s="36">
        <v>16</v>
      </c>
      <c r="AJ98" t="s">
        <v>19</v>
      </c>
      <c r="AK98" t="str">
        <f t="shared" si="9"/>
        <v>14.-11.-1.0.0.0.-1.01.06.00</v>
      </c>
      <c r="AL98" t="str">
        <f t="shared" si="5"/>
        <v>01.00.00.00</v>
      </c>
      <c r="AM98">
        <f t="shared" si="6"/>
        <v>14</v>
      </c>
      <c r="AN98">
        <f t="shared" si="7"/>
        <v>11</v>
      </c>
      <c r="AO98" s="118">
        <v>1</v>
      </c>
      <c r="AP98" s="118">
        <v>0</v>
      </c>
      <c r="AQ98" s="118">
        <v>0</v>
      </c>
      <c r="AR98" s="118">
        <v>0</v>
      </c>
      <c r="AS98" t="str">
        <f t="shared" si="8"/>
        <v>1.01.06.00</v>
      </c>
    </row>
    <row r="99" spans="1:45" customFormat="1">
      <c r="A99">
        <v>2021</v>
      </c>
      <c r="B99">
        <v>14</v>
      </c>
      <c r="C99" t="s">
        <v>1232</v>
      </c>
      <c r="D99" t="s">
        <v>19</v>
      </c>
      <c r="E99" t="s">
        <v>1227</v>
      </c>
      <c r="F99" t="s">
        <v>2660</v>
      </c>
      <c r="G99" t="s">
        <v>2661</v>
      </c>
      <c r="H99">
        <v>11</v>
      </c>
      <c r="I99" t="s">
        <v>25</v>
      </c>
      <c r="J99">
        <v>1</v>
      </c>
      <c r="K99" t="s">
        <v>2634</v>
      </c>
      <c r="L99">
        <v>0</v>
      </c>
      <c r="M99" t="s">
        <v>2149</v>
      </c>
      <c r="N99">
        <v>0</v>
      </c>
      <c r="O99" t="s">
        <v>2149</v>
      </c>
      <c r="P99">
        <v>0</v>
      </c>
      <c r="Q99" t="s">
        <v>2149</v>
      </c>
      <c r="R99">
        <v>30</v>
      </c>
      <c r="S99" t="s">
        <v>2163</v>
      </c>
      <c r="T99">
        <v>31</v>
      </c>
      <c r="U99" t="s">
        <v>22</v>
      </c>
      <c r="V99">
        <v>0</v>
      </c>
      <c r="W99" t="s">
        <v>79</v>
      </c>
      <c r="X99">
        <v>1</v>
      </c>
      <c r="Y99" t="s">
        <v>2662</v>
      </c>
      <c r="Z99" t="s">
        <v>2663</v>
      </c>
      <c r="AA99" t="s">
        <v>2664</v>
      </c>
      <c r="AB99" t="s">
        <v>2671</v>
      </c>
      <c r="AC99" t="s">
        <v>31</v>
      </c>
      <c r="AD99" t="s">
        <v>30</v>
      </c>
      <c r="AE99" t="s">
        <v>31</v>
      </c>
      <c r="AF99" s="169">
        <v>136162209</v>
      </c>
      <c r="AG99" s="36" t="s">
        <v>1683</v>
      </c>
      <c r="AH99" s="127" t="s">
        <v>25</v>
      </c>
      <c r="AI99" s="36">
        <v>16</v>
      </c>
      <c r="AJ99" t="s">
        <v>19</v>
      </c>
      <c r="AK99" t="str">
        <f t="shared" si="9"/>
        <v>14.-11.-1.0.0.0.-1.01.07.00</v>
      </c>
      <c r="AL99" t="str">
        <f t="shared" si="5"/>
        <v>01.00.00.00</v>
      </c>
      <c r="AM99">
        <f t="shared" si="6"/>
        <v>14</v>
      </c>
      <c r="AN99">
        <f t="shared" si="7"/>
        <v>11</v>
      </c>
      <c r="AO99" s="118">
        <v>1</v>
      </c>
      <c r="AP99" s="118">
        <v>0</v>
      </c>
      <c r="AQ99" s="118">
        <v>0</v>
      </c>
      <c r="AR99" s="118">
        <v>0</v>
      </c>
      <c r="AS99" t="str">
        <f t="shared" si="8"/>
        <v>1.01.07.00</v>
      </c>
    </row>
    <row r="100" spans="1:45" customFormat="1">
      <c r="A100">
        <v>2021</v>
      </c>
      <c r="B100">
        <v>14</v>
      </c>
      <c r="C100" t="s">
        <v>1232</v>
      </c>
      <c r="D100" t="s">
        <v>19</v>
      </c>
      <c r="E100" t="s">
        <v>1227</v>
      </c>
      <c r="F100" t="s">
        <v>2660</v>
      </c>
      <c r="G100" t="s">
        <v>2661</v>
      </c>
      <c r="H100">
        <v>11</v>
      </c>
      <c r="I100" t="s">
        <v>25</v>
      </c>
      <c r="J100">
        <v>1</v>
      </c>
      <c r="K100" t="s">
        <v>2634</v>
      </c>
      <c r="L100">
        <v>0</v>
      </c>
      <c r="M100" t="s">
        <v>2149</v>
      </c>
      <c r="N100">
        <v>0</v>
      </c>
      <c r="O100" t="s">
        <v>2149</v>
      </c>
      <c r="P100">
        <v>0</v>
      </c>
      <c r="Q100" t="s">
        <v>2149</v>
      </c>
      <c r="R100">
        <v>30</v>
      </c>
      <c r="S100" t="s">
        <v>2163</v>
      </c>
      <c r="T100">
        <v>31</v>
      </c>
      <c r="U100" t="s">
        <v>22</v>
      </c>
      <c r="V100">
        <v>0</v>
      </c>
      <c r="W100" t="s">
        <v>79</v>
      </c>
      <c r="X100">
        <v>1</v>
      </c>
      <c r="Y100" t="s">
        <v>2662</v>
      </c>
      <c r="Z100" t="s">
        <v>2672</v>
      </c>
      <c r="AA100" t="s">
        <v>2673</v>
      </c>
      <c r="AB100" t="s">
        <v>2674</v>
      </c>
      <c r="AC100" t="s">
        <v>2666</v>
      </c>
      <c r="AD100" t="s">
        <v>32</v>
      </c>
      <c r="AE100" t="s">
        <v>24</v>
      </c>
      <c r="AF100" s="169">
        <v>65443733</v>
      </c>
      <c r="AG100" s="36" t="s">
        <v>1683</v>
      </c>
      <c r="AH100" s="127" t="s">
        <v>25</v>
      </c>
      <c r="AI100" s="36">
        <v>16</v>
      </c>
      <c r="AJ100" t="s">
        <v>19</v>
      </c>
      <c r="AK100" t="str">
        <f t="shared" si="9"/>
        <v>14.-11.-1.0.0.0.-1.02.01.00</v>
      </c>
      <c r="AL100" t="str">
        <f t="shared" si="5"/>
        <v>01.00.00.00</v>
      </c>
      <c r="AM100">
        <f t="shared" si="6"/>
        <v>14</v>
      </c>
      <c r="AN100">
        <f t="shared" si="7"/>
        <v>11</v>
      </c>
      <c r="AO100" s="118">
        <v>1</v>
      </c>
      <c r="AP100" s="118">
        <v>0</v>
      </c>
      <c r="AQ100" s="118">
        <v>0</v>
      </c>
      <c r="AR100" s="118">
        <v>0</v>
      </c>
      <c r="AS100" t="str">
        <f t="shared" si="8"/>
        <v>1.02.01.00</v>
      </c>
    </row>
    <row r="101" spans="1:45" customFormat="1">
      <c r="A101">
        <v>2021</v>
      </c>
      <c r="B101">
        <v>14</v>
      </c>
      <c r="C101" t="s">
        <v>1232</v>
      </c>
      <c r="D101" t="s">
        <v>19</v>
      </c>
      <c r="E101" t="s">
        <v>1227</v>
      </c>
      <c r="F101" t="s">
        <v>2660</v>
      </c>
      <c r="G101" t="s">
        <v>2661</v>
      </c>
      <c r="H101">
        <v>11</v>
      </c>
      <c r="I101" t="s">
        <v>25</v>
      </c>
      <c r="J101">
        <v>1</v>
      </c>
      <c r="K101" t="s">
        <v>2634</v>
      </c>
      <c r="L101">
        <v>0</v>
      </c>
      <c r="M101" t="s">
        <v>2149</v>
      </c>
      <c r="N101">
        <v>0</v>
      </c>
      <c r="O101" t="s">
        <v>2149</v>
      </c>
      <c r="P101">
        <v>0</v>
      </c>
      <c r="Q101" t="s">
        <v>2149</v>
      </c>
      <c r="R101">
        <v>30</v>
      </c>
      <c r="S101" t="s">
        <v>2163</v>
      </c>
      <c r="T101">
        <v>31</v>
      </c>
      <c r="U101" t="s">
        <v>22</v>
      </c>
      <c r="V101">
        <v>0</v>
      </c>
      <c r="W101" t="s">
        <v>79</v>
      </c>
      <c r="X101">
        <v>1</v>
      </c>
      <c r="Y101" t="s">
        <v>2662</v>
      </c>
      <c r="Z101" t="s">
        <v>2672</v>
      </c>
      <c r="AA101" t="s">
        <v>2673</v>
      </c>
      <c r="AB101" t="s">
        <v>2675</v>
      </c>
      <c r="AC101" t="s">
        <v>2668</v>
      </c>
      <c r="AD101" t="s">
        <v>33</v>
      </c>
      <c r="AE101" t="s">
        <v>27</v>
      </c>
      <c r="AF101" s="169">
        <v>3267842</v>
      </c>
      <c r="AG101" s="36" t="s">
        <v>1683</v>
      </c>
      <c r="AH101" s="127" t="s">
        <v>25</v>
      </c>
      <c r="AI101" s="36">
        <v>16</v>
      </c>
      <c r="AJ101" t="s">
        <v>19</v>
      </c>
      <c r="AK101" t="str">
        <f t="shared" si="9"/>
        <v>14.-11.-1.0.0.0.-1.02.03.00</v>
      </c>
      <c r="AL101" t="str">
        <f t="shared" si="5"/>
        <v>01.00.00.00</v>
      </c>
      <c r="AM101">
        <f t="shared" si="6"/>
        <v>14</v>
      </c>
      <c r="AN101">
        <f t="shared" si="7"/>
        <v>11</v>
      </c>
      <c r="AO101" s="118">
        <v>1</v>
      </c>
      <c r="AP101" s="118">
        <v>0</v>
      </c>
      <c r="AQ101" s="118">
        <v>0</v>
      </c>
      <c r="AR101" s="118">
        <v>0</v>
      </c>
      <c r="AS101" t="str">
        <f t="shared" si="8"/>
        <v>1.02.03.00</v>
      </c>
    </row>
    <row r="102" spans="1:45" customFormat="1">
      <c r="A102">
        <v>2021</v>
      </c>
      <c r="B102">
        <v>14</v>
      </c>
      <c r="C102" t="s">
        <v>1232</v>
      </c>
      <c r="D102" t="s">
        <v>19</v>
      </c>
      <c r="E102" t="s">
        <v>1227</v>
      </c>
      <c r="F102" t="s">
        <v>2660</v>
      </c>
      <c r="G102" t="s">
        <v>2661</v>
      </c>
      <c r="H102">
        <v>11</v>
      </c>
      <c r="I102" t="s">
        <v>25</v>
      </c>
      <c r="J102">
        <v>1</v>
      </c>
      <c r="K102" t="s">
        <v>2634</v>
      </c>
      <c r="L102">
        <v>0</v>
      </c>
      <c r="M102" t="s">
        <v>2149</v>
      </c>
      <c r="N102">
        <v>0</v>
      </c>
      <c r="O102" t="s">
        <v>2149</v>
      </c>
      <c r="P102">
        <v>0</v>
      </c>
      <c r="Q102" t="s">
        <v>2149</v>
      </c>
      <c r="R102">
        <v>30</v>
      </c>
      <c r="S102" t="s">
        <v>2163</v>
      </c>
      <c r="T102">
        <v>31</v>
      </c>
      <c r="U102" t="s">
        <v>22</v>
      </c>
      <c r="V102">
        <v>0</v>
      </c>
      <c r="W102" t="s">
        <v>79</v>
      </c>
      <c r="X102">
        <v>1</v>
      </c>
      <c r="Y102" t="s">
        <v>2662</v>
      </c>
      <c r="Z102" t="s">
        <v>2672</v>
      </c>
      <c r="AA102" t="s">
        <v>2673</v>
      </c>
      <c r="AB102" t="s">
        <v>2676</v>
      </c>
      <c r="AC102" t="s">
        <v>2670</v>
      </c>
      <c r="AD102" t="s">
        <v>34</v>
      </c>
      <c r="AE102" t="s">
        <v>29</v>
      </c>
      <c r="AF102" s="169">
        <v>11820166</v>
      </c>
      <c r="AG102" s="36" t="s">
        <v>1683</v>
      </c>
      <c r="AH102" s="127" t="s">
        <v>25</v>
      </c>
      <c r="AI102" s="36">
        <v>16</v>
      </c>
      <c r="AJ102" t="s">
        <v>19</v>
      </c>
      <c r="AK102" t="str">
        <f t="shared" si="9"/>
        <v>14.-11.-1.0.0.0.-1.02.05.00</v>
      </c>
      <c r="AL102" t="str">
        <f t="shared" si="5"/>
        <v>01.00.00.00</v>
      </c>
      <c r="AM102">
        <f t="shared" si="6"/>
        <v>14</v>
      </c>
      <c r="AN102">
        <f t="shared" si="7"/>
        <v>11</v>
      </c>
      <c r="AO102" s="118">
        <v>1</v>
      </c>
      <c r="AP102" s="118">
        <v>0</v>
      </c>
      <c r="AQ102" s="118">
        <v>0</v>
      </c>
      <c r="AR102" s="118">
        <v>0</v>
      </c>
      <c r="AS102" t="str">
        <f t="shared" si="8"/>
        <v>1.02.05.00</v>
      </c>
    </row>
    <row r="103" spans="1:45" customFormat="1">
      <c r="A103">
        <v>2021</v>
      </c>
      <c r="B103">
        <v>14</v>
      </c>
      <c r="C103" t="s">
        <v>1232</v>
      </c>
      <c r="D103" t="s">
        <v>19</v>
      </c>
      <c r="E103" t="s">
        <v>1227</v>
      </c>
      <c r="F103" t="s">
        <v>2660</v>
      </c>
      <c r="G103" t="s">
        <v>2661</v>
      </c>
      <c r="H103">
        <v>11</v>
      </c>
      <c r="I103" t="s">
        <v>25</v>
      </c>
      <c r="J103">
        <v>1</v>
      </c>
      <c r="K103" t="s">
        <v>2634</v>
      </c>
      <c r="L103">
        <v>0</v>
      </c>
      <c r="M103" t="s">
        <v>2149</v>
      </c>
      <c r="N103">
        <v>0</v>
      </c>
      <c r="O103" t="s">
        <v>2149</v>
      </c>
      <c r="P103">
        <v>0</v>
      </c>
      <c r="Q103" t="s">
        <v>2149</v>
      </c>
      <c r="R103">
        <v>30</v>
      </c>
      <c r="S103" t="s">
        <v>2163</v>
      </c>
      <c r="T103">
        <v>31</v>
      </c>
      <c r="U103" t="s">
        <v>22</v>
      </c>
      <c r="V103">
        <v>0</v>
      </c>
      <c r="W103" t="s">
        <v>79</v>
      </c>
      <c r="X103">
        <v>1</v>
      </c>
      <c r="Y103" t="s">
        <v>2662</v>
      </c>
      <c r="Z103" t="s">
        <v>2672</v>
      </c>
      <c r="AA103" t="s">
        <v>2673</v>
      </c>
      <c r="AB103" t="s">
        <v>2716</v>
      </c>
      <c r="AC103" t="s">
        <v>31</v>
      </c>
      <c r="AD103" t="s">
        <v>2194</v>
      </c>
      <c r="AE103" t="s">
        <v>31</v>
      </c>
      <c r="AF103" s="169">
        <v>862171</v>
      </c>
      <c r="AG103" s="36" t="s">
        <v>1683</v>
      </c>
      <c r="AH103" s="127" t="s">
        <v>25</v>
      </c>
      <c r="AI103" s="36">
        <v>16</v>
      </c>
      <c r="AJ103" t="s">
        <v>19</v>
      </c>
      <c r="AK103" t="str">
        <f t="shared" si="9"/>
        <v>14.-11.-1.0.0.0.-1.02.06.00</v>
      </c>
      <c r="AL103" t="str">
        <f t="shared" si="5"/>
        <v>01.00.00.00</v>
      </c>
      <c r="AM103">
        <f t="shared" si="6"/>
        <v>14</v>
      </c>
      <c r="AN103">
        <f t="shared" si="7"/>
        <v>11</v>
      </c>
      <c r="AO103" s="118">
        <v>1</v>
      </c>
      <c r="AP103" s="118">
        <v>0</v>
      </c>
      <c r="AQ103" s="118">
        <v>0</v>
      </c>
      <c r="AR103" s="118">
        <v>0</v>
      </c>
      <c r="AS103" t="str">
        <f t="shared" si="8"/>
        <v>1.02.06.00</v>
      </c>
    </row>
    <row r="104" spans="1:45" customFormat="1">
      <c r="A104">
        <v>2021</v>
      </c>
      <c r="B104">
        <v>14</v>
      </c>
      <c r="C104" t="s">
        <v>1232</v>
      </c>
      <c r="D104" t="s">
        <v>19</v>
      </c>
      <c r="E104" t="s">
        <v>1227</v>
      </c>
      <c r="F104" t="s">
        <v>2660</v>
      </c>
      <c r="G104" t="s">
        <v>2661</v>
      </c>
      <c r="H104">
        <v>11</v>
      </c>
      <c r="I104" t="s">
        <v>25</v>
      </c>
      <c r="J104">
        <v>1</v>
      </c>
      <c r="K104" t="s">
        <v>2634</v>
      </c>
      <c r="L104">
        <v>0</v>
      </c>
      <c r="M104" t="s">
        <v>2149</v>
      </c>
      <c r="N104">
        <v>0</v>
      </c>
      <c r="O104" t="s">
        <v>2149</v>
      </c>
      <c r="P104">
        <v>0</v>
      </c>
      <c r="Q104" t="s">
        <v>2149</v>
      </c>
      <c r="R104">
        <v>30</v>
      </c>
      <c r="S104" t="s">
        <v>2163</v>
      </c>
      <c r="T104">
        <v>31</v>
      </c>
      <c r="U104" t="s">
        <v>22</v>
      </c>
      <c r="V104">
        <v>0</v>
      </c>
      <c r="W104" t="s">
        <v>79</v>
      </c>
      <c r="X104">
        <v>1</v>
      </c>
      <c r="Y104" t="s">
        <v>2662</v>
      </c>
      <c r="Z104" t="s">
        <v>2677</v>
      </c>
      <c r="AA104" t="s">
        <v>2678</v>
      </c>
      <c r="AB104" t="s">
        <v>2679</v>
      </c>
      <c r="AC104" t="s">
        <v>2678</v>
      </c>
      <c r="AD104" t="s">
        <v>35</v>
      </c>
      <c r="AE104" t="s">
        <v>36</v>
      </c>
      <c r="AF104" s="169">
        <v>41808514</v>
      </c>
      <c r="AG104" s="36" t="s">
        <v>1683</v>
      </c>
      <c r="AH104" s="127" t="s">
        <v>25</v>
      </c>
      <c r="AI104" s="36">
        <v>16</v>
      </c>
      <c r="AJ104" t="s">
        <v>19</v>
      </c>
      <c r="AK104" t="str">
        <f t="shared" si="9"/>
        <v>14.-11.-1.0.0.0.-1.04.00.00</v>
      </c>
      <c r="AL104" t="str">
        <f t="shared" si="5"/>
        <v>01.00.00.00</v>
      </c>
      <c r="AM104">
        <f t="shared" si="6"/>
        <v>14</v>
      </c>
      <c r="AN104">
        <f t="shared" si="7"/>
        <v>11</v>
      </c>
      <c r="AO104" s="118">
        <v>1</v>
      </c>
      <c r="AP104" s="118">
        <v>0</v>
      </c>
      <c r="AQ104" s="118">
        <v>0</v>
      </c>
      <c r="AR104" s="118">
        <v>0</v>
      </c>
      <c r="AS104" t="str">
        <f t="shared" si="8"/>
        <v>1.04.00.00</v>
      </c>
    </row>
    <row r="105" spans="1:45" customFormat="1">
      <c r="A105">
        <v>2021</v>
      </c>
      <c r="B105">
        <v>14</v>
      </c>
      <c r="C105" t="s">
        <v>1232</v>
      </c>
      <c r="D105" t="s">
        <v>19</v>
      </c>
      <c r="E105" t="s">
        <v>1227</v>
      </c>
      <c r="F105" t="s">
        <v>2660</v>
      </c>
      <c r="G105" t="s">
        <v>2661</v>
      </c>
      <c r="H105">
        <v>11</v>
      </c>
      <c r="I105" t="s">
        <v>25</v>
      </c>
      <c r="J105">
        <v>1</v>
      </c>
      <c r="K105" t="s">
        <v>2634</v>
      </c>
      <c r="L105">
        <v>0</v>
      </c>
      <c r="M105" t="s">
        <v>2149</v>
      </c>
      <c r="N105">
        <v>0</v>
      </c>
      <c r="O105" t="s">
        <v>2149</v>
      </c>
      <c r="P105">
        <v>0</v>
      </c>
      <c r="Q105" t="s">
        <v>2149</v>
      </c>
      <c r="R105">
        <v>30</v>
      </c>
      <c r="S105" t="s">
        <v>2163</v>
      </c>
      <c r="T105">
        <v>31</v>
      </c>
      <c r="U105" t="s">
        <v>22</v>
      </c>
      <c r="V105">
        <v>0</v>
      </c>
      <c r="W105" t="s">
        <v>79</v>
      </c>
      <c r="X105">
        <v>1</v>
      </c>
      <c r="Y105" t="s">
        <v>2662</v>
      </c>
      <c r="Z105" t="s">
        <v>2680</v>
      </c>
      <c r="AA105" t="s">
        <v>2681</v>
      </c>
      <c r="AB105" t="s">
        <v>2682</v>
      </c>
      <c r="AC105" t="s">
        <v>2683</v>
      </c>
      <c r="AD105" t="s">
        <v>37</v>
      </c>
      <c r="AE105" t="s">
        <v>38</v>
      </c>
      <c r="AF105" s="169">
        <v>996092</v>
      </c>
      <c r="AG105" s="36" t="s">
        <v>1683</v>
      </c>
      <c r="AH105" s="127" t="s">
        <v>25</v>
      </c>
      <c r="AI105" s="36">
        <v>16</v>
      </c>
      <c r="AJ105" t="s">
        <v>19</v>
      </c>
      <c r="AK105" t="str">
        <f t="shared" si="9"/>
        <v>14.-11.-1.0.0.0.-1.05.09.00</v>
      </c>
      <c r="AL105" t="str">
        <f t="shared" si="5"/>
        <v>01.00.00.00</v>
      </c>
      <c r="AM105">
        <f t="shared" si="6"/>
        <v>14</v>
      </c>
      <c r="AN105">
        <f t="shared" si="7"/>
        <v>11</v>
      </c>
      <c r="AO105" s="118">
        <v>1</v>
      </c>
      <c r="AP105" s="118">
        <v>0</v>
      </c>
      <c r="AQ105" s="118">
        <v>0</v>
      </c>
      <c r="AR105" s="118">
        <v>0</v>
      </c>
      <c r="AS105" t="str">
        <f t="shared" si="8"/>
        <v>1.05.09.00</v>
      </c>
    </row>
    <row r="106" spans="1:45" customFormat="1">
      <c r="A106">
        <v>2021</v>
      </c>
      <c r="B106">
        <v>14</v>
      </c>
      <c r="C106" t="s">
        <v>1232</v>
      </c>
      <c r="D106" t="s">
        <v>19</v>
      </c>
      <c r="E106" t="s">
        <v>1227</v>
      </c>
      <c r="F106" t="s">
        <v>2660</v>
      </c>
      <c r="G106" t="s">
        <v>2661</v>
      </c>
      <c r="H106">
        <v>11</v>
      </c>
      <c r="I106" t="s">
        <v>25</v>
      </c>
      <c r="J106">
        <v>1</v>
      </c>
      <c r="K106" t="s">
        <v>2634</v>
      </c>
      <c r="L106">
        <v>0</v>
      </c>
      <c r="M106" t="s">
        <v>2149</v>
      </c>
      <c r="N106">
        <v>0</v>
      </c>
      <c r="O106" t="s">
        <v>2149</v>
      </c>
      <c r="P106">
        <v>0</v>
      </c>
      <c r="Q106" t="s">
        <v>2149</v>
      </c>
      <c r="R106">
        <v>30</v>
      </c>
      <c r="S106" t="s">
        <v>2163</v>
      </c>
      <c r="T106">
        <v>31</v>
      </c>
      <c r="U106" t="s">
        <v>22</v>
      </c>
      <c r="V106">
        <v>0</v>
      </c>
      <c r="W106" t="s">
        <v>79</v>
      </c>
      <c r="X106">
        <v>2</v>
      </c>
      <c r="Y106" t="s">
        <v>2687</v>
      </c>
      <c r="Z106" t="s">
        <v>2688</v>
      </c>
      <c r="AA106" t="s">
        <v>2687</v>
      </c>
      <c r="AB106" t="s">
        <v>2689</v>
      </c>
      <c r="AC106" t="s">
        <v>2687</v>
      </c>
      <c r="AD106" t="s">
        <v>39</v>
      </c>
      <c r="AE106" t="s">
        <v>40</v>
      </c>
      <c r="AF106" s="169">
        <v>209349410</v>
      </c>
      <c r="AG106" s="36" t="s">
        <v>1683</v>
      </c>
      <c r="AH106" s="127" t="s">
        <v>25</v>
      </c>
      <c r="AI106" s="36">
        <v>16</v>
      </c>
      <c r="AJ106" t="s">
        <v>19</v>
      </c>
      <c r="AK106" t="str">
        <f t="shared" si="9"/>
        <v>14.-11.-1.0.0.0.-2.00.00.00</v>
      </c>
      <c r="AL106" t="str">
        <f t="shared" si="5"/>
        <v>01.00.00.00</v>
      </c>
      <c r="AM106">
        <f t="shared" si="6"/>
        <v>14</v>
      </c>
      <c r="AN106">
        <f t="shared" si="7"/>
        <v>11</v>
      </c>
      <c r="AO106" s="118">
        <v>1</v>
      </c>
      <c r="AP106" s="118">
        <v>0</v>
      </c>
      <c r="AQ106" s="118">
        <v>0</v>
      </c>
      <c r="AR106" s="118">
        <v>0</v>
      </c>
      <c r="AS106" t="str">
        <f t="shared" si="8"/>
        <v>2.00.00.00</v>
      </c>
    </row>
    <row r="107" spans="1:45" customFormat="1">
      <c r="A107">
        <v>2021</v>
      </c>
      <c r="B107">
        <v>14</v>
      </c>
      <c r="C107" t="s">
        <v>1232</v>
      </c>
      <c r="D107" t="s">
        <v>19</v>
      </c>
      <c r="E107" t="s">
        <v>1227</v>
      </c>
      <c r="F107" t="s">
        <v>2660</v>
      </c>
      <c r="G107" t="s">
        <v>2661</v>
      </c>
      <c r="H107">
        <v>11</v>
      </c>
      <c r="I107" t="s">
        <v>25</v>
      </c>
      <c r="J107">
        <v>1</v>
      </c>
      <c r="K107" t="s">
        <v>2634</v>
      </c>
      <c r="L107">
        <v>0</v>
      </c>
      <c r="M107" t="s">
        <v>2149</v>
      </c>
      <c r="N107">
        <v>0</v>
      </c>
      <c r="O107" t="s">
        <v>2149</v>
      </c>
      <c r="P107">
        <v>0</v>
      </c>
      <c r="Q107" t="s">
        <v>2149</v>
      </c>
      <c r="R107">
        <v>30</v>
      </c>
      <c r="S107" t="s">
        <v>2163</v>
      </c>
      <c r="T107">
        <v>31</v>
      </c>
      <c r="U107" t="s">
        <v>22</v>
      </c>
      <c r="V107">
        <v>0</v>
      </c>
      <c r="W107" t="s">
        <v>79</v>
      </c>
      <c r="X107">
        <v>3</v>
      </c>
      <c r="Y107" t="s">
        <v>2690</v>
      </c>
      <c r="Z107" t="s">
        <v>2691</v>
      </c>
      <c r="AA107" t="s">
        <v>2690</v>
      </c>
      <c r="AB107" t="s">
        <v>2692</v>
      </c>
      <c r="AC107" t="s">
        <v>2690</v>
      </c>
      <c r="AD107" t="s">
        <v>41</v>
      </c>
      <c r="AE107" t="s">
        <v>42</v>
      </c>
      <c r="AF107" s="169">
        <v>451191371</v>
      </c>
      <c r="AG107" s="36" t="s">
        <v>1683</v>
      </c>
      <c r="AH107" s="127" t="s">
        <v>25</v>
      </c>
      <c r="AI107" s="36">
        <v>16</v>
      </c>
      <c r="AJ107" t="s">
        <v>19</v>
      </c>
      <c r="AK107" t="str">
        <f t="shared" si="9"/>
        <v>14.-11.-1.0.0.0.-3.00.00.00</v>
      </c>
      <c r="AL107" t="str">
        <f t="shared" si="5"/>
        <v>01.00.00.00</v>
      </c>
      <c r="AM107">
        <f t="shared" si="6"/>
        <v>14</v>
      </c>
      <c r="AN107">
        <f t="shared" si="7"/>
        <v>11</v>
      </c>
      <c r="AO107" s="118">
        <v>1</v>
      </c>
      <c r="AP107" s="118">
        <v>0</v>
      </c>
      <c r="AQ107" s="118">
        <v>0</v>
      </c>
      <c r="AR107" s="118">
        <v>0</v>
      </c>
      <c r="AS107" t="str">
        <f t="shared" si="8"/>
        <v>3.00.00.00</v>
      </c>
    </row>
    <row r="108" spans="1:45" customFormat="1">
      <c r="A108">
        <v>2021</v>
      </c>
      <c r="B108">
        <v>14</v>
      </c>
      <c r="C108" t="s">
        <v>1232</v>
      </c>
      <c r="D108" t="s">
        <v>19</v>
      </c>
      <c r="E108" t="s">
        <v>1227</v>
      </c>
      <c r="F108" t="s">
        <v>2693</v>
      </c>
      <c r="G108" t="s">
        <v>2694</v>
      </c>
      <c r="H108">
        <v>11</v>
      </c>
      <c r="I108" t="s">
        <v>25</v>
      </c>
      <c r="J108">
        <v>1</v>
      </c>
      <c r="K108" t="s">
        <v>2634</v>
      </c>
      <c r="L108">
        <v>0</v>
      </c>
      <c r="M108" t="s">
        <v>2149</v>
      </c>
      <c r="N108">
        <v>1</v>
      </c>
      <c r="O108" t="s">
        <v>43</v>
      </c>
      <c r="P108">
        <v>0</v>
      </c>
      <c r="Q108" t="s">
        <v>2149</v>
      </c>
      <c r="R108">
        <v>30</v>
      </c>
      <c r="S108" t="s">
        <v>2163</v>
      </c>
      <c r="T108">
        <v>31</v>
      </c>
      <c r="U108" t="s">
        <v>22</v>
      </c>
      <c r="V108">
        <v>0</v>
      </c>
      <c r="W108" t="s">
        <v>79</v>
      </c>
      <c r="X108">
        <v>4</v>
      </c>
      <c r="Y108" t="s">
        <v>2695</v>
      </c>
      <c r="Z108" t="s">
        <v>2696</v>
      </c>
      <c r="AA108" t="s">
        <v>2697</v>
      </c>
      <c r="AB108" t="s">
        <v>2698</v>
      </c>
      <c r="AC108" t="s">
        <v>2697</v>
      </c>
      <c r="AD108" t="s">
        <v>44</v>
      </c>
      <c r="AE108" t="s">
        <v>43</v>
      </c>
      <c r="AF108" s="169">
        <v>17392468</v>
      </c>
      <c r="AG108" s="36" t="s">
        <v>1683</v>
      </c>
      <c r="AH108" s="127" t="s">
        <v>25</v>
      </c>
      <c r="AI108" s="36">
        <v>16</v>
      </c>
      <c r="AJ108" t="s">
        <v>19</v>
      </c>
      <c r="AK108" t="str">
        <f t="shared" si="9"/>
        <v>14.-11.-1.0.1.0.-4.03.00.00</v>
      </c>
      <c r="AL108" t="str">
        <f t="shared" si="5"/>
        <v>01.00.01.00</v>
      </c>
      <c r="AM108">
        <f t="shared" si="6"/>
        <v>14</v>
      </c>
      <c r="AN108">
        <f t="shared" si="7"/>
        <v>11</v>
      </c>
      <c r="AO108" s="118">
        <v>1</v>
      </c>
      <c r="AP108" s="118">
        <v>0</v>
      </c>
      <c r="AQ108" s="118">
        <v>1</v>
      </c>
      <c r="AR108" s="118">
        <v>0</v>
      </c>
      <c r="AS108" t="str">
        <f t="shared" si="8"/>
        <v>4.03.00.00</v>
      </c>
    </row>
    <row r="109" spans="1:45" customFormat="1">
      <c r="A109">
        <v>2021</v>
      </c>
      <c r="B109">
        <v>14</v>
      </c>
      <c r="C109" t="s">
        <v>1232</v>
      </c>
      <c r="D109" t="s">
        <v>19</v>
      </c>
      <c r="E109" t="s">
        <v>1227</v>
      </c>
      <c r="F109" t="s">
        <v>2660</v>
      </c>
      <c r="G109" t="s">
        <v>2699</v>
      </c>
      <c r="H109">
        <v>11</v>
      </c>
      <c r="I109" t="s">
        <v>25</v>
      </c>
      <c r="J109">
        <v>1</v>
      </c>
      <c r="K109" t="s">
        <v>2634</v>
      </c>
      <c r="L109">
        <v>0</v>
      </c>
      <c r="M109" t="s">
        <v>2149</v>
      </c>
      <c r="N109">
        <v>0</v>
      </c>
      <c r="O109" t="s">
        <v>2149</v>
      </c>
      <c r="P109">
        <v>0</v>
      </c>
      <c r="Q109" t="s">
        <v>2149</v>
      </c>
      <c r="R109">
        <v>30</v>
      </c>
      <c r="S109" t="s">
        <v>2163</v>
      </c>
      <c r="T109">
        <v>31</v>
      </c>
      <c r="U109" t="s">
        <v>22</v>
      </c>
      <c r="V109">
        <v>0</v>
      </c>
      <c r="W109" t="s">
        <v>79</v>
      </c>
      <c r="X109">
        <v>5</v>
      </c>
      <c r="Y109" t="s">
        <v>2700</v>
      </c>
      <c r="Z109" t="s">
        <v>2701</v>
      </c>
      <c r="AA109" t="s">
        <v>2702</v>
      </c>
      <c r="AB109" t="s">
        <v>2717</v>
      </c>
      <c r="AC109" t="s">
        <v>2718</v>
      </c>
      <c r="AD109" t="s">
        <v>45</v>
      </c>
      <c r="AE109" t="s">
        <v>46</v>
      </c>
      <c r="AF109" s="169">
        <v>9612000</v>
      </c>
      <c r="AG109" s="36" t="s">
        <v>1683</v>
      </c>
      <c r="AH109" s="127" t="s">
        <v>25</v>
      </c>
      <c r="AI109" s="36">
        <v>16</v>
      </c>
      <c r="AJ109" t="s">
        <v>19</v>
      </c>
      <c r="AK109" t="str">
        <f t="shared" si="9"/>
        <v>14.-11.-1.0.0.0.-5.01.03.05</v>
      </c>
      <c r="AL109" t="str">
        <f t="shared" si="5"/>
        <v>01.00.00.00</v>
      </c>
      <c r="AM109">
        <f t="shared" si="6"/>
        <v>14</v>
      </c>
      <c r="AN109">
        <f t="shared" si="7"/>
        <v>11</v>
      </c>
      <c r="AO109" s="118">
        <v>1</v>
      </c>
      <c r="AP109" s="118">
        <v>0</v>
      </c>
      <c r="AQ109" s="118">
        <v>0</v>
      </c>
      <c r="AR109" s="118">
        <v>0</v>
      </c>
      <c r="AS109" t="str">
        <f t="shared" si="8"/>
        <v>5.01.03.05</v>
      </c>
    </row>
    <row r="110" spans="1:45" customFormat="1">
      <c r="A110">
        <v>2021</v>
      </c>
      <c r="B110">
        <v>14</v>
      </c>
      <c r="C110" t="s">
        <v>1232</v>
      </c>
      <c r="D110" t="s">
        <v>19</v>
      </c>
      <c r="E110" t="s">
        <v>1227</v>
      </c>
      <c r="F110" t="s">
        <v>2660</v>
      </c>
      <c r="G110" t="s">
        <v>2699</v>
      </c>
      <c r="H110">
        <v>11</v>
      </c>
      <c r="I110" t="s">
        <v>25</v>
      </c>
      <c r="J110">
        <v>1</v>
      </c>
      <c r="K110" t="s">
        <v>2634</v>
      </c>
      <c r="L110">
        <v>0</v>
      </c>
      <c r="M110" t="s">
        <v>2149</v>
      </c>
      <c r="N110">
        <v>0</v>
      </c>
      <c r="O110" t="s">
        <v>2149</v>
      </c>
      <c r="P110">
        <v>0</v>
      </c>
      <c r="Q110" t="s">
        <v>2149</v>
      </c>
      <c r="R110">
        <v>30</v>
      </c>
      <c r="S110" t="s">
        <v>2163</v>
      </c>
      <c r="T110">
        <v>31</v>
      </c>
      <c r="U110" t="s">
        <v>22</v>
      </c>
      <c r="V110">
        <v>0</v>
      </c>
      <c r="W110" t="s">
        <v>79</v>
      </c>
      <c r="X110">
        <v>5</v>
      </c>
      <c r="Y110" t="s">
        <v>2700</v>
      </c>
      <c r="Z110" t="s">
        <v>2701</v>
      </c>
      <c r="AA110" t="s">
        <v>2702</v>
      </c>
      <c r="AB110" t="s">
        <v>2719</v>
      </c>
      <c r="AC110" t="s">
        <v>2720</v>
      </c>
      <c r="AD110" t="s">
        <v>47</v>
      </c>
      <c r="AE110" t="s">
        <v>48</v>
      </c>
      <c r="AF110" s="169">
        <v>68052393</v>
      </c>
      <c r="AG110" s="36" t="s">
        <v>1683</v>
      </c>
      <c r="AH110" s="127" t="s">
        <v>25</v>
      </c>
      <c r="AI110" s="36">
        <v>16</v>
      </c>
      <c r="AJ110" t="s">
        <v>19</v>
      </c>
      <c r="AK110" t="str">
        <f t="shared" si="9"/>
        <v>14.-11.-1.0.0.0.-5.01.04.15</v>
      </c>
      <c r="AL110" t="str">
        <f t="shared" si="5"/>
        <v>01.00.00.00</v>
      </c>
      <c r="AM110">
        <f t="shared" si="6"/>
        <v>14</v>
      </c>
      <c r="AN110">
        <f t="shared" si="7"/>
        <v>11</v>
      </c>
      <c r="AO110" s="118">
        <v>1</v>
      </c>
      <c r="AP110" s="118">
        <v>0</v>
      </c>
      <c r="AQ110" s="118">
        <v>0</v>
      </c>
      <c r="AR110" s="118">
        <v>0</v>
      </c>
      <c r="AS110" t="str">
        <f t="shared" si="8"/>
        <v>5.01.04.15</v>
      </c>
    </row>
    <row r="111" spans="1:45" customFormat="1">
      <c r="A111">
        <v>2021</v>
      </c>
      <c r="B111">
        <v>14</v>
      </c>
      <c r="C111" t="s">
        <v>1232</v>
      </c>
      <c r="D111" t="s">
        <v>19</v>
      </c>
      <c r="E111" t="s">
        <v>1227</v>
      </c>
      <c r="F111" t="s">
        <v>2660</v>
      </c>
      <c r="G111" t="s">
        <v>2699</v>
      </c>
      <c r="H111">
        <v>11</v>
      </c>
      <c r="I111" t="s">
        <v>25</v>
      </c>
      <c r="J111">
        <v>1</v>
      </c>
      <c r="K111" t="s">
        <v>2634</v>
      </c>
      <c r="L111">
        <v>0</v>
      </c>
      <c r="M111" t="s">
        <v>2149</v>
      </c>
      <c r="N111">
        <v>0</v>
      </c>
      <c r="O111" t="s">
        <v>2149</v>
      </c>
      <c r="P111">
        <v>0</v>
      </c>
      <c r="Q111" t="s">
        <v>2149</v>
      </c>
      <c r="R111">
        <v>30</v>
      </c>
      <c r="S111" t="s">
        <v>2163</v>
      </c>
      <c r="T111">
        <v>31</v>
      </c>
      <c r="U111" t="s">
        <v>22</v>
      </c>
      <c r="V111">
        <v>0</v>
      </c>
      <c r="W111" t="s">
        <v>79</v>
      </c>
      <c r="X111">
        <v>5</v>
      </c>
      <c r="Y111" t="s">
        <v>2700</v>
      </c>
      <c r="Z111" t="s">
        <v>2701</v>
      </c>
      <c r="AA111" t="s">
        <v>2702</v>
      </c>
      <c r="AB111" t="s">
        <v>2719</v>
      </c>
      <c r="AC111" t="s">
        <v>2720</v>
      </c>
      <c r="AD111" t="s">
        <v>49</v>
      </c>
      <c r="AE111" t="s">
        <v>50</v>
      </c>
      <c r="AF111" s="169">
        <v>4764027</v>
      </c>
      <c r="AG111" s="36" t="s">
        <v>1683</v>
      </c>
      <c r="AH111" s="127" t="s">
        <v>25</v>
      </c>
      <c r="AI111" s="36">
        <v>16</v>
      </c>
      <c r="AJ111" t="s">
        <v>19</v>
      </c>
      <c r="AK111" t="str">
        <f t="shared" si="9"/>
        <v>14.-11.-1.0.0.0.-5.01.04.38</v>
      </c>
      <c r="AL111" t="str">
        <f t="shared" si="5"/>
        <v>01.00.00.00</v>
      </c>
      <c r="AM111">
        <f t="shared" si="6"/>
        <v>14</v>
      </c>
      <c r="AN111">
        <f t="shared" si="7"/>
        <v>11</v>
      </c>
      <c r="AO111" s="118">
        <v>1</v>
      </c>
      <c r="AP111" s="118">
        <v>0</v>
      </c>
      <c r="AQ111" s="118">
        <v>0</v>
      </c>
      <c r="AR111" s="118">
        <v>0</v>
      </c>
      <c r="AS111" t="str">
        <f t="shared" si="8"/>
        <v>5.01.04.38</v>
      </c>
    </row>
    <row r="112" spans="1:45" customFormat="1">
      <c r="A112">
        <v>2021</v>
      </c>
      <c r="B112">
        <v>14</v>
      </c>
      <c r="C112" t="s">
        <v>1232</v>
      </c>
      <c r="D112" t="s">
        <v>19</v>
      </c>
      <c r="E112" t="s">
        <v>1227</v>
      </c>
      <c r="F112" t="s">
        <v>2660</v>
      </c>
      <c r="G112" t="s">
        <v>2699</v>
      </c>
      <c r="H112">
        <v>11</v>
      </c>
      <c r="I112" t="s">
        <v>25</v>
      </c>
      <c r="J112">
        <v>16</v>
      </c>
      <c r="K112" t="s">
        <v>2721</v>
      </c>
      <c r="L112">
        <v>0</v>
      </c>
      <c r="M112" t="s">
        <v>2149</v>
      </c>
      <c r="N112">
        <v>0</v>
      </c>
      <c r="O112" t="s">
        <v>2149</v>
      </c>
      <c r="P112">
        <v>0</v>
      </c>
      <c r="Q112" t="s">
        <v>2149</v>
      </c>
      <c r="R112">
        <v>30</v>
      </c>
      <c r="S112" t="s">
        <v>2163</v>
      </c>
      <c r="T112">
        <v>31</v>
      </c>
      <c r="U112" t="s">
        <v>22</v>
      </c>
      <c r="V112">
        <v>0</v>
      </c>
      <c r="W112" t="s">
        <v>79</v>
      </c>
      <c r="X112">
        <v>5</v>
      </c>
      <c r="Y112" t="s">
        <v>2700</v>
      </c>
      <c r="Z112" t="s">
        <v>2722</v>
      </c>
      <c r="AA112" t="s">
        <v>2723</v>
      </c>
      <c r="AB112" t="s">
        <v>2724</v>
      </c>
      <c r="AC112" t="s">
        <v>2725</v>
      </c>
      <c r="AD112" t="s">
        <v>2726</v>
      </c>
      <c r="AE112" t="s">
        <v>2727</v>
      </c>
      <c r="AF112" s="169">
        <v>350000000</v>
      </c>
      <c r="AG112" s="36" t="s">
        <v>1683</v>
      </c>
      <c r="AH112" s="127" t="s">
        <v>25</v>
      </c>
      <c r="AI112" s="36">
        <v>16</v>
      </c>
      <c r="AJ112" t="s">
        <v>19</v>
      </c>
      <c r="AK112" t="str">
        <f t="shared" si="9"/>
        <v>14.-11.-16.0.0.0.-5.03.04.00</v>
      </c>
      <c r="AL112" t="str">
        <f t="shared" si="5"/>
        <v>16.00.00.00</v>
      </c>
      <c r="AM112">
        <f t="shared" si="6"/>
        <v>14</v>
      </c>
      <c r="AN112">
        <f t="shared" si="7"/>
        <v>11</v>
      </c>
      <c r="AO112" s="118">
        <v>16</v>
      </c>
      <c r="AP112" s="118">
        <v>0</v>
      </c>
      <c r="AQ112" s="118">
        <v>0</v>
      </c>
      <c r="AR112" s="118">
        <v>0</v>
      </c>
      <c r="AS112" t="str">
        <f t="shared" si="8"/>
        <v>5.03.04.00</v>
      </c>
    </row>
    <row r="113" spans="1:45" customFormat="1">
      <c r="A113">
        <v>2021</v>
      </c>
      <c r="B113">
        <v>14</v>
      </c>
      <c r="C113" t="s">
        <v>1232</v>
      </c>
      <c r="D113" t="s">
        <v>19</v>
      </c>
      <c r="E113" t="s">
        <v>1227</v>
      </c>
      <c r="F113" t="s">
        <v>2660</v>
      </c>
      <c r="G113" t="s">
        <v>2661</v>
      </c>
      <c r="H113">
        <v>13</v>
      </c>
      <c r="I113" t="s">
        <v>51</v>
      </c>
      <c r="J113">
        <v>17</v>
      </c>
      <c r="K113" t="s">
        <v>52</v>
      </c>
      <c r="L113">
        <v>0</v>
      </c>
      <c r="M113" t="s">
        <v>2149</v>
      </c>
      <c r="N113">
        <v>0</v>
      </c>
      <c r="O113" t="s">
        <v>2149</v>
      </c>
      <c r="P113">
        <v>0</v>
      </c>
      <c r="Q113" t="s">
        <v>2149</v>
      </c>
      <c r="R113">
        <v>30</v>
      </c>
      <c r="S113" t="s">
        <v>2163</v>
      </c>
      <c r="T113">
        <v>31</v>
      </c>
      <c r="U113" t="s">
        <v>22</v>
      </c>
      <c r="V113">
        <v>0</v>
      </c>
      <c r="W113" t="s">
        <v>79</v>
      </c>
      <c r="X113">
        <v>2</v>
      </c>
      <c r="Y113" t="s">
        <v>2687</v>
      </c>
      <c r="Z113" t="s">
        <v>2688</v>
      </c>
      <c r="AA113" t="s">
        <v>2687</v>
      </c>
      <c r="AB113" t="s">
        <v>2689</v>
      </c>
      <c r="AC113" t="s">
        <v>2687</v>
      </c>
      <c r="AD113" t="s">
        <v>39</v>
      </c>
      <c r="AE113" t="s">
        <v>40</v>
      </c>
      <c r="AF113" s="169">
        <v>14937656</v>
      </c>
      <c r="AG113" s="170" t="s">
        <v>1487</v>
      </c>
      <c r="AH113" s="171" t="s">
        <v>511</v>
      </c>
      <c r="AI113" s="36">
        <v>16</v>
      </c>
      <c r="AJ113" t="s">
        <v>19</v>
      </c>
      <c r="AK113" t="str">
        <f t="shared" si="9"/>
        <v>14.-13.-17.0.0.0.-2.00.00.00</v>
      </c>
      <c r="AL113" t="str">
        <f t="shared" si="5"/>
        <v>17.00.00.00</v>
      </c>
      <c r="AM113">
        <f t="shared" si="6"/>
        <v>14</v>
      </c>
      <c r="AN113">
        <f t="shared" si="7"/>
        <v>13</v>
      </c>
      <c r="AO113" s="118">
        <v>17</v>
      </c>
      <c r="AP113" s="118">
        <v>0</v>
      </c>
      <c r="AQ113" s="118">
        <v>0</v>
      </c>
      <c r="AR113" s="118">
        <v>0</v>
      </c>
      <c r="AS113" t="str">
        <f t="shared" si="8"/>
        <v>2.00.00.00</v>
      </c>
    </row>
    <row r="114" spans="1:45" customFormat="1">
      <c r="A114">
        <v>2021</v>
      </c>
      <c r="B114">
        <v>14</v>
      </c>
      <c r="C114" t="s">
        <v>1232</v>
      </c>
      <c r="D114" t="s">
        <v>19</v>
      </c>
      <c r="E114" t="s">
        <v>1227</v>
      </c>
      <c r="F114" t="s">
        <v>2660</v>
      </c>
      <c r="G114" t="s">
        <v>2661</v>
      </c>
      <c r="H114">
        <v>13</v>
      </c>
      <c r="I114" t="s">
        <v>51</v>
      </c>
      <c r="J114">
        <v>17</v>
      </c>
      <c r="K114" t="s">
        <v>52</v>
      </c>
      <c r="L114">
        <v>0</v>
      </c>
      <c r="M114" t="s">
        <v>2149</v>
      </c>
      <c r="N114">
        <v>0</v>
      </c>
      <c r="O114" t="s">
        <v>2149</v>
      </c>
      <c r="P114">
        <v>0</v>
      </c>
      <c r="Q114" t="s">
        <v>2149</v>
      </c>
      <c r="R114">
        <v>30</v>
      </c>
      <c r="S114" t="s">
        <v>2163</v>
      </c>
      <c r="T114">
        <v>31</v>
      </c>
      <c r="U114" t="s">
        <v>22</v>
      </c>
      <c r="V114">
        <v>0</v>
      </c>
      <c r="W114" t="s">
        <v>79</v>
      </c>
      <c r="X114">
        <v>3</v>
      </c>
      <c r="Y114" t="s">
        <v>2690</v>
      </c>
      <c r="Z114" t="s">
        <v>2691</v>
      </c>
      <c r="AA114" t="s">
        <v>2690</v>
      </c>
      <c r="AB114" t="s">
        <v>2692</v>
      </c>
      <c r="AC114" t="s">
        <v>2690</v>
      </c>
      <c r="AD114" t="s">
        <v>41</v>
      </c>
      <c r="AE114" t="s">
        <v>42</v>
      </c>
      <c r="AF114" s="169">
        <v>42227250</v>
      </c>
      <c r="AG114" s="170" t="s">
        <v>1486</v>
      </c>
      <c r="AH114" s="171" t="s">
        <v>518</v>
      </c>
      <c r="AI114" s="36">
        <v>16</v>
      </c>
      <c r="AJ114" t="s">
        <v>19</v>
      </c>
      <c r="AK114" t="str">
        <f t="shared" si="9"/>
        <v>14.-13.-17.0.0.0.-3.00.00.00</v>
      </c>
      <c r="AL114" t="str">
        <f t="shared" si="5"/>
        <v>17.00.00.00</v>
      </c>
      <c r="AM114">
        <f t="shared" si="6"/>
        <v>14</v>
      </c>
      <c r="AN114">
        <f t="shared" si="7"/>
        <v>13</v>
      </c>
      <c r="AO114" s="118">
        <v>17</v>
      </c>
      <c r="AP114" s="118">
        <v>0</v>
      </c>
      <c r="AQ114" s="118">
        <v>0</v>
      </c>
      <c r="AR114" s="118">
        <v>0</v>
      </c>
      <c r="AS114" t="str">
        <f t="shared" si="8"/>
        <v>3.00.00.00</v>
      </c>
    </row>
    <row r="115" spans="1:45" customFormat="1">
      <c r="A115">
        <v>2021</v>
      </c>
      <c r="B115">
        <v>14</v>
      </c>
      <c r="C115" t="s">
        <v>1232</v>
      </c>
      <c r="D115" t="s">
        <v>19</v>
      </c>
      <c r="E115" t="s">
        <v>1227</v>
      </c>
      <c r="F115" t="s">
        <v>2660</v>
      </c>
      <c r="G115" t="s">
        <v>2661</v>
      </c>
      <c r="H115">
        <v>13</v>
      </c>
      <c r="I115" t="s">
        <v>51</v>
      </c>
      <c r="J115">
        <v>17</v>
      </c>
      <c r="K115" t="s">
        <v>52</v>
      </c>
      <c r="L115">
        <v>0</v>
      </c>
      <c r="M115" t="s">
        <v>2149</v>
      </c>
      <c r="N115">
        <v>0</v>
      </c>
      <c r="O115" t="s">
        <v>2149</v>
      </c>
      <c r="P115">
        <v>0</v>
      </c>
      <c r="Q115" t="s">
        <v>2149</v>
      </c>
      <c r="R115">
        <v>30</v>
      </c>
      <c r="S115" t="s">
        <v>2163</v>
      </c>
      <c r="T115">
        <v>31</v>
      </c>
      <c r="U115" t="s">
        <v>22</v>
      </c>
      <c r="V115">
        <v>0</v>
      </c>
      <c r="W115" t="s">
        <v>79</v>
      </c>
      <c r="X115">
        <v>3</v>
      </c>
      <c r="Y115" t="s">
        <v>2690</v>
      </c>
      <c r="Z115" t="s">
        <v>2691</v>
      </c>
      <c r="AA115" t="s">
        <v>2690</v>
      </c>
      <c r="AB115" t="s">
        <v>2692</v>
      </c>
      <c r="AC115" t="s">
        <v>2690</v>
      </c>
      <c r="AD115" t="s">
        <v>41</v>
      </c>
      <c r="AE115" t="s">
        <v>42</v>
      </c>
      <c r="AF115" s="169">
        <f>98161745-AF114</f>
        <v>55934495</v>
      </c>
      <c r="AG115" s="170" t="s">
        <v>1487</v>
      </c>
      <c r="AH115" s="171" t="s">
        <v>511</v>
      </c>
      <c r="AI115" s="36">
        <v>16</v>
      </c>
      <c r="AJ115" t="s">
        <v>19</v>
      </c>
      <c r="AK115" t="str">
        <f t="shared" si="9"/>
        <v>14.-13.-17.0.0.0.-3.00.00.00</v>
      </c>
      <c r="AL115" t="str">
        <f t="shared" si="5"/>
        <v>17.00.00.00</v>
      </c>
      <c r="AM115">
        <f t="shared" si="6"/>
        <v>14</v>
      </c>
      <c r="AN115">
        <f t="shared" si="7"/>
        <v>13</v>
      </c>
      <c r="AO115" s="118">
        <v>17</v>
      </c>
      <c r="AP115" s="118">
        <v>0</v>
      </c>
      <c r="AQ115" s="118">
        <v>0</v>
      </c>
      <c r="AR115" s="118">
        <v>0</v>
      </c>
      <c r="AS115" t="str">
        <f t="shared" si="8"/>
        <v>3.00.00.00</v>
      </c>
    </row>
    <row r="116" spans="1:45" customFormat="1">
      <c r="A116">
        <v>2021</v>
      </c>
      <c r="B116">
        <v>14</v>
      </c>
      <c r="C116" t="s">
        <v>1232</v>
      </c>
      <c r="D116" t="s">
        <v>19</v>
      </c>
      <c r="E116" t="s">
        <v>1227</v>
      </c>
      <c r="F116" t="s">
        <v>2693</v>
      </c>
      <c r="G116" t="s">
        <v>2694</v>
      </c>
      <c r="H116">
        <v>13</v>
      </c>
      <c r="I116" t="s">
        <v>51</v>
      </c>
      <c r="J116">
        <v>17</v>
      </c>
      <c r="K116" t="s">
        <v>52</v>
      </c>
      <c r="L116">
        <v>0</v>
      </c>
      <c r="M116" t="s">
        <v>2149</v>
      </c>
      <c r="N116">
        <v>1</v>
      </c>
      <c r="O116" t="s">
        <v>43</v>
      </c>
      <c r="P116">
        <v>0</v>
      </c>
      <c r="Q116" t="s">
        <v>2149</v>
      </c>
      <c r="R116">
        <v>30</v>
      </c>
      <c r="S116" t="s">
        <v>2163</v>
      </c>
      <c r="T116">
        <v>31</v>
      </c>
      <c r="U116" t="s">
        <v>22</v>
      </c>
      <c r="V116">
        <v>0</v>
      </c>
      <c r="W116" t="s">
        <v>79</v>
      </c>
      <c r="X116">
        <v>4</v>
      </c>
      <c r="Y116" t="s">
        <v>2695</v>
      </c>
      <c r="Z116" t="s">
        <v>2696</v>
      </c>
      <c r="AA116" t="s">
        <v>2697</v>
      </c>
      <c r="AB116" t="s">
        <v>2698</v>
      </c>
      <c r="AC116" t="s">
        <v>2697</v>
      </c>
      <c r="AD116" t="s">
        <v>44</v>
      </c>
      <c r="AE116" t="s">
        <v>43</v>
      </c>
      <c r="AF116" s="169">
        <v>9069292</v>
      </c>
      <c r="AG116" s="170" t="s">
        <v>1487</v>
      </c>
      <c r="AH116" s="171" t="s">
        <v>511</v>
      </c>
      <c r="AI116" s="36">
        <v>16</v>
      </c>
      <c r="AJ116" t="s">
        <v>19</v>
      </c>
      <c r="AK116" t="str">
        <f t="shared" si="9"/>
        <v>14.-13.-17.0.1.0.-4.03.00.00</v>
      </c>
      <c r="AL116" t="str">
        <f t="shared" si="5"/>
        <v>17.00.01.00</v>
      </c>
      <c r="AM116">
        <f t="shared" si="6"/>
        <v>14</v>
      </c>
      <c r="AN116">
        <f t="shared" si="7"/>
        <v>13</v>
      </c>
      <c r="AO116" s="118">
        <v>17</v>
      </c>
      <c r="AP116" s="118">
        <v>0</v>
      </c>
      <c r="AQ116" s="118">
        <v>1</v>
      </c>
      <c r="AR116" s="118">
        <v>0</v>
      </c>
      <c r="AS116" t="str">
        <f t="shared" si="8"/>
        <v>4.03.00.00</v>
      </c>
    </row>
    <row r="117" spans="1:45" customFormat="1">
      <c r="A117">
        <v>2021</v>
      </c>
      <c r="B117">
        <v>14</v>
      </c>
      <c r="C117" t="s">
        <v>1232</v>
      </c>
      <c r="D117" t="s">
        <v>19</v>
      </c>
      <c r="E117" t="s">
        <v>1227</v>
      </c>
      <c r="F117" t="s">
        <v>2660</v>
      </c>
      <c r="G117" t="s">
        <v>2699</v>
      </c>
      <c r="H117">
        <v>13</v>
      </c>
      <c r="I117" t="s">
        <v>51</v>
      </c>
      <c r="J117">
        <v>17</v>
      </c>
      <c r="K117" t="s">
        <v>52</v>
      </c>
      <c r="L117">
        <v>0</v>
      </c>
      <c r="M117" t="s">
        <v>2149</v>
      </c>
      <c r="N117">
        <v>0</v>
      </c>
      <c r="O117" t="s">
        <v>2149</v>
      </c>
      <c r="P117">
        <v>0</v>
      </c>
      <c r="Q117" t="s">
        <v>2149</v>
      </c>
      <c r="R117">
        <v>30</v>
      </c>
      <c r="S117" t="s">
        <v>2163</v>
      </c>
      <c r="T117">
        <v>31</v>
      </c>
      <c r="U117" t="s">
        <v>22</v>
      </c>
      <c r="V117">
        <v>0</v>
      </c>
      <c r="W117" t="s">
        <v>79</v>
      </c>
      <c r="X117">
        <v>5</v>
      </c>
      <c r="Y117" t="s">
        <v>2700</v>
      </c>
      <c r="Z117" t="s">
        <v>2701</v>
      </c>
      <c r="AA117" t="s">
        <v>2702</v>
      </c>
      <c r="AB117" t="s">
        <v>2719</v>
      </c>
      <c r="AC117" t="s">
        <v>2720</v>
      </c>
      <c r="AD117" t="s">
        <v>47</v>
      </c>
      <c r="AE117" t="s">
        <v>48</v>
      </c>
      <c r="AF117" s="169">
        <v>42679020</v>
      </c>
      <c r="AG117" s="170" t="s">
        <v>1487</v>
      </c>
      <c r="AH117" s="171" t="s">
        <v>511</v>
      </c>
      <c r="AI117" s="36">
        <v>16</v>
      </c>
      <c r="AJ117" t="s">
        <v>19</v>
      </c>
      <c r="AK117" t="str">
        <f t="shared" si="9"/>
        <v>14.-13.-17.0.0.0.-5.01.04.15</v>
      </c>
      <c r="AL117" t="str">
        <f t="shared" si="5"/>
        <v>17.00.00.00</v>
      </c>
      <c r="AM117">
        <f t="shared" si="6"/>
        <v>14</v>
      </c>
      <c r="AN117">
        <f t="shared" si="7"/>
        <v>13</v>
      </c>
      <c r="AO117" s="118">
        <v>17</v>
      </c>
      <c r="AP117" s="118">
        <v>0</v>
      </c>
      <c r="AQ117" s="118">
        <v>0</v>
      </c>
      <c r="AR117" s="118">
        <v>0</v>
      </c>
      <c r="AS117" t="str">
        <f t="shared" si="8"/>
        <v>5.01.04.15</v>
      </c>
    </row>
    <row r="118" spans="1:45" customFormat="1">
      <c r="A118">
        <v>2021</v>
      </c>
      <c r="B118">
        <v>14</v>
      </c>
      <c r="C118" t="s">
        <v>1232</v>
      </c>
      <c r="D118" t="s">
        <v>19</v>
      </c>
      <c r="E118" t="s">
        <v>1227</v>
      </c>
      <c r="F118" t="s">
        <v>2693</v>
      </c>
      <c r="G118" t="s">
        <v>2728</v>
      </c>
      <c r="H118">
        <v>13</v>
      </c>
      <c r="I118" t="s">
        <v>51</v>
      </c>
      <c r="J118">
        <v>17</v>
      </c>
      <c r="K118" t="s">
        <v>52</v>
      </c>
      <c r="L118">
        <v>0</v>
      </c>
      <c r="M118" t="s">
        <v>2149</v>
      </c>
      <c r="N118">
        <v>0</v>
      </c>
      <c r="O118" t="s">
        <v>2149</v>
      </c>
      <c r="P118">
        <v>0</v>
      </c>
      <c r="Q118" t="s">
        <v>2149</v>
      </c>
      <c r="R118">
        <v>30</v>
      </c>
      <c r="S118" t="s">
        <v>2163</v>
      </c>
      <c r="T118">
        <v>31</v>
      </c>
      <c r="U118" t="s">
        <v>22</v>
      </c>
      <c r="V118">
        <v>0</v>
      </c>
      <c r="W118" t="s">
        <v>79</v>
      </c>
      <c r="X118">
        <v>5</v>
      </c>
      <c r="Y118" t="s">
        <v>2700</v>
      </c>
      <c r="Z118" t="s">
        <v>2729</v>
      </c>
      <c r="AA118" t="s">
        <v>2730</v>
      </c>
      <c r="AB118" t="s">
        <v>2731</v>
      </c>
      <c r="AC118" t="s">
        <v>2732</v>
      </c>
      <c r="AD118" t="s">
        <v>53</v>
      </c>
      <c r="AE118" t="s">
        <v>54</v>
      </c>
      <c r="AF118" s="169">
        <v>498668</v>
      </c>
      <c r="AG118" s="170" t="s">
        <v>1487</v>
      </c>
      <c r="AH118" s="171" t="s">
        <v>511</v>
      </c>
      <c r="AI118" s="36">
        <v>16</v>
      </c>
      <c r="AJ118" t="s">
        <v>19</v>
      </c>
      <c r="AK118" t="str">
        <f t="shared" si="9"/>
        <v>14.-13.-17.0.0.0.-5.02.04.00</v>
      </c>
      <c r="AL118" t="str">
        <f t="shared" si="5"/>
        <v>17.00.00.00</v>
      </c>
      <c r="AM118">
        <f t="shared" si="6"/>
        <v>14</v>
      </c>
      <c r="AN118">
        <f t="shared" si="7"/>
        <v>13</v>
      </c>
      <c r="AO118" s="118">
        <v>17</v>
      </c>
      <c r="AP118" s="118">
        <v>0</v>
      </c>
      <c r="AQ118" s="118">
        <v>0</v>
      </c>
      <c r="AR118" s="118">
        <v>0</v>
      </c>
      <c r="AS118" t="str">
        <f t="shared" si="8"/>
        <v>5.02.04.00</v>
      </c>
    </row>
    <row r="119" spans="1:45" customFormat="1">
      <c r="A119">
        <v>2021</v>
      </c>
      <c r="B119">
        <v>14</v>
      </c>
      <c r="C119" t="s">
        <v>1232</v>
      </c>
      <c r="D119" t="s">
        <v>19</v>
      </c>
      <c r="E119" t="s">
        <v>1227</v>
      </c>
      <c r="F119" t="s">
        <v>2660</v>
      </c>
      <c r="G119" t="s">
        <v>2661</v>
      </c>
      <c r="H119">
        <v>13</v>
      </c>
      <c r="I119" t="s">
        <v>51</v>
      </c>
      <c r="J119">
        <v>18</v>
      </c>
      <c r="K119" t="s">
        <v>55</v>
      </c>
      <c r="L119">
        <v>0</v>
      </c>
      <c r="M119" t="s">
        <v>2149</v>
      </c>
      <c r="N119">
        <v>0</v>
      </c>
      <c r="O119" t="s">
        <v>2149</v>
      </c>
      <c r="P119">
        <v>0</v>
      </c>
      <c r="Q119" t="s">
        <v>2149</v>
      </c>
      <c r="R119">
        <v>30</v>
      </c>
      <c r="S119" t="s">
        <v>2163</v>
      </c>
      <c r="T119">
        <v>31</v>
      </c>
      <c r="U119" t="s">
        <v>22</v>
      </c>
      <c r="V119">
        <v>0</v>
      </c>
      <c r="W119" t="s">
        <v>79</v>
      </c>
      <c r="X119">
        <v>2</v>
      </c>
      <c r="Y119" t="s">
        <v>2687</v>
      </c>
      <c r="Z119" t="s">
        <v>2688</v>
      </c>
      <c r="AA119" t="s">
        <v>2687</v>
      </c>
      <c r="AB119" t="s">
        <v>2689</v>
      </c>
      <c r="AC119" t="s">
        <v>2687</v>
      </c>
      <c r="AD119" t="s">
        <v>39</v>
      </c>
      <c r="AE119" t="s">
        <v>40</v>
      </c>
      <c r="AF119" s="169">
        <v>2001424</v>
      </c>
      <c r="AG119" s="170" t="s">
        <v>1479</v>
      </c>
      <c r="AH119" s="171" t="s">
        <v>339</v>
      </c>
      <c r="AI119" s="36">
        <v>16</v>
      </c>
      <c r="AJ119" t="s">
        <v>19</v>
      </c>
      <c r="AK119" t="str">
        <f t="shared" si="9"/>
        <v>14.-13.-18.0.0.0.-2.00.00.00</v>
      </c>
      <c r="AL119" t="str">
        <f t="shared" si="5"/>
        <v>18.00.00.00</v>
      </c>
      <c r="AM119">
        <f t="shared" si="6"/>
        <v>14</v>
      </c>
      <c r="AN119">
        <f t="shared" si="7"/>
        <v>13</v>
      </c>
      <c r="AO119" s="118">
        <v>18</v>
      </c>
      <c r="AP119" s="118">
        <v>0</v>
      </c>
      <c r="AQ119" s="118">
        <v>0</v>
      </c>
      <c r="AR119" s="118">
        <v>0</v>
      </c>
      <c r="AS119" t="str">
        <f t="shared" si="8"/>
        <v>2.00.00.00</v>
      </c>
    </row>
    <row r="120" spans="1:45" customFormat="1">
      <c r="A120">
        <v>2021</v>
      </c>
      <c r="B120">
        <v>14</v>
      </c>
      <c r="C120" t="s">
        <v>1232</v>
      </c>
      <c r="D120" t="s">
        <v>19</v>
      </c>
      <c r="E120" t="s">
        <v>1227</v>
      </c>
      <c r="F120" t="s">
        <v>2660</v>
      </c>
      <c r="G120" t="s">
        <v>2661</v>
      </c>
      <c r="H120">
        <v>13</v>
      </c>
      <c r="I120" t="s">
        <v>51</v>
      </c>
      <c r="J120">
        <v>18</v>
      </c>
      <c r="K120" t="s">
        <v>55</v>
      </c>
      <c r="L120">
        <v>0</v>
      </c>
      <c r="M120" t="s">
        <v>2149</v>
      </c>
      <c r="N120">
        <v>0</v>
      </c>
      <c r="O120" t="s">
        <v>2149</v>
      </c>
      <c r="P120">
        <v>0</v>
      </c>
      <c r="Q120" t="s">
        <v>2149</v>
      </c>
      <c r="R120">
        <v>30</v>
      </c>
      <c r="S120" t="s">
        <v>2163</v>
      </c>
      <c r="T120">
        <v>31</v>
      </c>
      <c r="U120" t="s">
        <v>22</v>
      </c>
      <c r="V120">
        <v>0</v>
      </c>
      <c r="W120" t="s">
        <v>79</v>
      </c>
      <c r="X120">
        <v>3</v>
      </c>
      <c r="Y120" t="s">
        <v>2690</v>
      </c>
      <c r="Z120" t="s">
        <v>2691</v>
      </c>
      <c r="AA120" t="s">
        <v>2690</v>
      </c>
      <c r="AB120" t="s">
        <v>2692</v>
      </c>
      <c r="AC120" t="s">
        <v>2690</v>
      </c>
      <c r="AD120" t="s">
        <v>41</v>
      </c>
      <c r="AE120" t="s">
        <v>42</v>
      </c>
      <c r="AF120" s="169">
        <v>8457786</v>
      </c>
      <c r="AG120" s="170" t="s">
        <v>1479</v>
      </c>
      <c r="AH120" s="171" t="s">
        <v>339</v>
      </c>
      <c r="AI120" s="36">
        <v>16</v>
      </c>
      <c r="AJ120" t="s">
        <v>19</v>
      </c>
      <c r="AK120" t="str">
        <f t="shared" si="9"/>
        <v>14.-13.-18.0.0.0.-3.00.00.00</v>
      </c>
      <c r="AL120" t="str">
        <f t="shared" si="5"/>
        <v>18.00.00.00</v>
      </c>
      <c r="AM120">
        <f t="shared" si="6"/>
        <v>14</v>
      </c>
      <c r="AN120">
        <f t="shared" si="7"/>
        <v>13</v>
      </c>
      <c r="AO120" s="118">
        <v>18</v>
      </c>
      <c r="AP120" s="118">
        <v>0</v>
      </c>
      <c r="AQ120" s="118">
        <v>0</v>
      </c>
      <c r="AR120" s="118">
        <v>0</v>
      </c>
      <c r="AS120" t="str">
        <f t="shared" si="8"/>
        <v>3.00.00.00</v>
      </c>
    </row>
    <row r="121" spans="1:45" customFormat="1">
      <c r="A121">
        <v>2021</v>
      </c>
      <c r="B121">
        <v>14</v>
      </c>
      <c r="C121" t="s">
        <v>1232</v>
      </c>
      <c r="D121" t="s">
        <v>19</v>
      </c>
      <c r="E121" t="s">
        <v>1227</v>
      </c>
      <c r="F121" t="s">
        <v>2693</v>
      </c>
      <c r="G121" t="s">
        <v>2694</v>
      </c>
      <c r="H121">
        <v>13</v>
      </c>
      <c r="I121" t="s">
        <v>51</v>
      </c>
      <c r="J121">
        <v>18</v>
      </c>
      <c r="K121" t="s">
        <v>55</v>
      </c>
      <c r="L121">
        <v>0</v>
      </c>
      <c r="M121" t="s">
        <v>2149</v>
      </c>
      <c r="N121">
        <v>1</v>
      </c>
      <c r="O121" t="s">
        <v>43</v>
      </c>
      <c r="P121">
        <v>0</v>
      </c>
      <c r="Q121" t="s">
        <v>2149</v>
      </c>
      <c r="R121">
        <v>30</v>
      </c>
      <c r="S121" t="s">
        <v>2163</v>
      </c>
      <c r="T121">
        <v>31</v>
      </c>
      <c r="U121" t="s">
        <v>22</v>
      </c>
      <c r="V121">
        <v>0</v>
      </c>
      <c r="W121" t="s">
        <v>79</v>
      </c>
      <c r="X121">
        <v>4</v>
      </c>
      <c r="Y121" t="s">
        <v>2695</v>
      </c>
      <c r="Z121" t="s">
        <v>2696</v>
      </c>
      <c r="AA121" t="s">
        <v>2697</v>
      </c>
      <c r="AB121" t="s">
        <v>2698</v>
      </c>
      <c r="AC121" t="s">
        <v>2697</v>
      </c>
      <c r="AD121" t="s">
        <v>44</v>
      </c>
      <c r="AE121" t="s">
        <v>43</v>
      </c>
      <c r="AF121" s="169">
        <v>6797263</v>
      </c>
      <c r="AG121" s="170" t="s">
        <v>1479</v>
      </c>
      <c r="AH121" s="171" t="s">
        <v>339</v>
      </c>
      <c r="AI121" s="36">
        <v>16</v>
      </c>
      <c r="AJ121" t="s">
        <v>19</v>
      </c>
      <c r="AK121" t="str">
        <f t="shared" si="9"/>
        <v>14.-13.-18.0.1.0.-4.03.00.00</v>
      </c>
      <c r="AL121" t="str">
        <f t="shared" si="5"/>
        <v>18.00.01.00</v>
      </c>
      <c r="AM121">
        <f t="shared" si="6"/>
        <v>14</v>
      </c>
      <c r="AN121">
        <f t="shared" si="7"/>
        <v>13</v>
      </c>
      <c r="AO121" s="118">
        <v>18</v>
      </c>
      <c r="AP121" s="118">
        <v>0</v>
      </c>
      <c r="AQ121" s="118">
        <v>1</v>
      </c>
      <c r="AR121" s="118">
        <v>0</v>
      </c>
      <c r="AS121" t="str">
        <f t="shared" si="8"/>
        <v>4.03.00.00</v>
      </c>
    </row>
    <row r="122" spans="1:45" customFormat="1">
      <c r="A122">
        <v>2021</v>
      </c>
      <c r="B122">
        <v>14</v>
      </c>
      <c r="C122" t="s">
        <v>1232</v>
      </c>
      <c r="D122" t="s">
        <v>19</v>
      </c>
      <c r="E122" t="s">
        <v>1227</v>
      </c>
      <c r="F122" t="s">
        <v>2660</v>
      </c>
      <c r="G122" t="s">
        <v>2661</v>
      </c>
      <c r="H122">
        <v>13</v>
      </c>
      <c r="I122" t="s">
        <v>51</v>
      </c>
      <c r="J122">
        <v>19</v>
      </c>
      <c r="K122" t="s">
        <v>56</v>
      </c>
      <c r="L122">
        <v>0</v>
      </c>
      <c r="M122" t="s">
        <v>2149</v>
      </c>
      <c r="N122">
        <v>0</v>
      </c>
      <c r="O122" t="s">
        <v>2149</v>
      </c>
      <c r="P122">
        <v>0</v>
      </c>
      <c r="Q122" t="s">
        <v>2149</v>
      </c>
      <c r="R122">
        <v>30</v>
      </c>
      <c r="S122" t="s">
        <v>2163</v>
      </c>
      <c r="T122">
        <v>31</v>
      </c>
      <c r="U122" t="s">
        <v>22</v>
      </c>
      <c r="V122">
        <v>0</v>
      </c>
      <c r="W122" t="s">
        <v>79</v>
      </c>
      <c r="X122">
        <v>2</v>
      </c>
      <c r="Y122" t="s">
        <v>2687</v>
      </c>
      <c r="Z122" t="s">
        <v>2688</v>
      </c>
      <c r="AA122" t="s">
        <v>2687</v>
      </c>
      <c r="AB122" t="s">
        <v>2689</v>
      </c>
      <c r="AC122" t="s">
        <v>2687</v>
      </c>
      <c r="AD122" t="s">
        <v>39</v>
      </c>
      <c r="AE122" t="s">
        <v>40</v>
      </c>
      <c r="AF122" s="169">
        <v>1740861</v>
      </c>
      <c r="AG122" s="170" t="s">
        <v>1481</v>
      </c>
      <c r="AH122" s="171" t="s">
        <v>345</v>
      </c>
      <c r="AI122" s="36">
        <v>16</v>
      </c>
      <c r="AJ122" t="s">
        <v>19</v>
      </c>
      <c r="AK122" t="str">
        <f t="shared" si="9"/>
        <v>14.-13.-19.0.0.0.-2.00.00.00</v>
      </c>
      <c r="AL122" t="str">
        <f t="shared" si="5"/>
        <v>19.00.00.00</v>
      </c>
      <c r="AM122">
        <f t="shared" si="6"/>
        <v>14</v>
      </c>
      <c r="AN122">
        <f t="shared" si="7"/>
        <v>13</v>
      </c>
      <c r="AO122" s="118">
        <v>19</v>
      </c>
      <c r="AP122" s="118">
        <v>0</v>
      </c>
      <c r="AQ122" s="118">
        <v>0</v>
      </c>
      <c r="AR122" s="118">
        <v>0</v>
      </c>
      <c r="AS122" t="str">
        <f t="shared" si="8"/>
        <v>2.00.00.00</v>
      </c>
    </row>
    <row r="123" spans="1:45" customFormat="1">
      <c r="A123">
        <v>2021</v>
      </c>
      <c r="B123">
        <v>14</v>
      </c>
      <c r="C123" t="s">
        <v>1232</v>
      </c>
      <c r="D123" t="s">
        <v>19</v>
      </c>
      <c r="E123" t="s">
        <v>1227</v>
      </c>
      <c r="F123" t="s">
        <v>2660</v>
      </c>
      <c r="G123" t="s">
        <v>2661</v>
      </c>
      <c r="H123">
        <v>13</v>
      </c>
      <c r="I123" t="s">
        <v>51</v>
      </c>
      <c r="J123">
        <v>19</v>
      </c>
      <c r="K123" t="s">
        <v>56</v>
      </c>
      <c r="L123">
        <v>0</v>
      </c>
      <c r="M123" t="s">
        <v>2149</v>
      </c>
      <c r="N123">
        <v>0</v>
      </c>
      <c r="O123" t="s">
        <v>2149</v>
      </c>
      <c r="P123">
        <v>0</v>
      </c>
      <c r="Q123" t="s">
        <v>2149</v>
      </c>
      <c r="R123">
        <v>30</v>
      </c>
      <c r="S123" t="s">
        <v>2163</v>
      </c>
      <c r="T123">
        <v>31</v>
      </c>
      <c r="U123" t="s">
        <v>22</v>
      </c>
      <c r="V123">
        <v>0</v>
      </c>
      <c r="W123" t="s">
        <v>79</v>
      </c>
      <c r="X123">
        <v>3</v>
      </c>
      <c r="Y123" t="s">
        <v>2690</v>
      </c>
      <c r="Z123" t="s">
        <v>2691</v>
      </c>
      <c r="AA123" t="s">
        <v>2690</v>
      </c>
      <c r="AB123" t="s">
        <v>2692</v>
      </c>
      <c r="AC123" t="s">
        <v>2690</v>
      </c>
      <c r="AD123" t="s">
        <v>41</v>
      </c>
      <c r="AE123" t="s">
        <v>42</v>
      </c>
      <c r="AF123" s="169">
        <v>3973630</v>
      </c>
      <c r="AG123" s="170" t="s">
        <v>1481</v>
      </c>
      <c r="AH123" s="171" t="s">
        <v>345</v>
      </c>
      <c r="AI123" s="36">
        <v>16</v>
      </c>
      <c r="AJ123" t="s">
        <v>19</v>
      </c>
      <c r="AK123" t="str">
        <f t="shared" si="9"/>
        <v>14.-13.-19.0.0.0.-3.00.00.00</v>
      </c>
      <c r="AL123" t="str">
        <f t="shared" si="5"/>
        <v>19.00.00.00</v>
      </c>
      <c r="AM123">
        <f t="shared" si="6"/>
        <v>14</v>
      </c>
      <c r="AN123">
        <f t="shared" si="7"/>
        <v>13</v>
      </c>
      <c r="AO123" s="118">
        <v>19</v>
      </c>
      <c r="AP123" s="118">
        <v>0</v>
      </c>
      <c r="AQ123" s="118">
        <v>0</v>
      </c>
      <c r="AR123" s="118">
        <v>0</v>
      </c>
      <c r="AS123" t="str">
        <f t="shared" si="8"/>
        <v>3.00.00.00</v>
      </c>
    </row>
    <row r="124" spans="1:45" customFormat="1">
      <c r="A124">
        <v>2021</v>
      </c>
      <c r="B124">
        <v>14</v>
      </c>
      <c r="C124" t="s">
        <v>1232</v>
      </c>
      <c r="D124" t="s">
        <v>19</v>
      </c>
      <c r="E124" t="s">
        <v>1227</v>
      </c>
      <c r="F124" t="s">
        <v>2693</v>
      </c>
      <c r="G124" t="s">
        <v>2694</v>
      </c>
      <c r="H124">
        <v>13</v>
      </c>
      <c r="I124" t="s">
        <v>51</v>
      </c>
      <c r="J124">
        <v>19</v>
      </c>
      <c r="K124" t="s">
        <v>56</v>
      </c>
      <c r="L124">
        <v>0</v>
      </c>
      <c r="M124" t="s">
        <v>2149</v>
      </c>
      <c r="N124">
        <v>1</v>
      </c>
      <c r="O124" t="s">
        <v>43</v>
      </c>
      <c r="P124">
        <v>0</v>
      </c>
      <c r="Q124" t="s">
        <v>2149</v>
      </c>
      <c r="R124">
        <v>30</v>
      </c>
      <c r="S124" t="s">
        <v>2163</v>
      </c>
      <c r="T124">
        <v>31</v>
      </c>
      <c r="U124" t="s">
        <v>22</v>
      </c>
      <c r="V124">
        <v>0</v>
      </c>
      <c r="W124" t="s">
        <v>79</v>
      </c>
      <c r="X124">
        <v>4</v>
      </c>
      <c r="Y124" t="s">
        <v>2695</v>
      </c>
      <c r="Z124" t="s">
        <v>2696</v>
      </c>
      <c r="AA124" t="s">
        <v>2697</v>
      </c>
      <c r="AB124" t="s">
        <v>2698</v>
      </c>
      <c r="AC124" t="s">
        <v>2697</v>
      </c>
      <c r="AD124" t="s">
        <v>44</v>
      </c>
      <c r="AE124" t="s">
        <v>43</v>
      </c>
      <c r="AF124" s="169">
        <v>1433066</v>
      </c>
      <c r="AG124" s="170" t="s">
        <v>1481</v>
      </c>
      <c r="AH124" s="171" t="s">
        <v>345</v>
      </c>
      <c r="AI124" s="36">
        <v>16</v>
      </c>
      <c r="AJ124" t="s">
        <v>19</v>
      </c>
      <c r="AK124" t="str">
        <f t="shared" si="9"/>
        <v>14.-13.-19.0.1.0.-4.03.00.00</v>
      </c>
      <c r="AL124" t="str">
        <f t="shared" si="5"/>
        <v>19.00.01.00</v>
      </c>
      <c r="AM124">
        <f t="shared" si="6"/>
        <v>14</v>
      </c>
      <c r="AN124">
        <f t="shared" si="7"/>
        <v>13</v>
      </c>
      <c r="AO124" s="118">
        <v>19</v>
      </c>
      <c r="AP124" s="118">
        <v>0</v>
      </c>
      <c r="AQ124" s="118">
        <v>1</v>
      </c>
      <c r="AR124" s="118">
        <v>0</v>
      </c>
      <c r="AS124" t="str">
        <f t="shared" si="8"/>
        <v>4.03.00.00</v>
      </c>
    </row>
    <row r="125" spans="1:45" customFormat="1">
      <c r="A125">
        <v>2021</v>
      </c>
      <c r="B125">
        <v>14</v>
      </c>
      <c r="C125" t="s">
        <v>1232</v>
      </c>
      <c r="D125" t="s">
        <v>19</v>
      </c>
      <c r="E125" t="s">
        <v>1227</v>
      </c>
      <c r="F125" t="s">
        <v>2660</v>
      </c>
      <c r="G125" t="s">
        <v>2661</v>
      </c>
      <c r="H125">
        <v>15</v>
      </c>
      <c r="I125" t="s">
        <v>2733</v>
      </c>
      <c r="J125">
        <v>20</v>
      </c>
      <c r="K125" t="s">
        <v>57</v>
      </c>
      <c r="L125">
        <v>0</v>
      </c>
      <c r="M125" t="s">
        <v>2149</v>
      </c>
      <c r="N125">
        <v>0</v>
      </c>
      <c r="O125" t="s">
        <v>2149</v>
      </c>
      <c r="P125">
        <v>0</v>
      </c>
      <c r="Q125" t="s">
        <v>2149</v>
      </c>
      <c r="R125">
        <v>30</v>
      </c>
      <c r="S125" t="s">
        <v>2163</v>
      </c>
      <c r="T125">
        <v>31</v>
      </c>
      <c r="U125" t="s">
        <v>22</v>
      </c>
      <c r="V125">
        <v>0</v>
      </c>
      <c r="W125" t="s">
        <v>79</v>
      </c>
      <c r="X125">
        <v>1</v>
      </c>
      <c r="Y125" t="s">
        <v>2662</v>
      </c>
      <c r="Z125" t="s">
        <v>2663</v>
      </c>
      <c r="AA125" t="s">
        <v>2664</v>
      </c>
      <c r="AB125" t="s">
        <v>2665</v>
      </c>
      <c r="AC125" t="s">
        <v>2666</v>
      </c>
      <c r="AD125" t="s">
        <v>23</v>
      </c>
      <c r="AE125" t="s">
        <v>24</v>
      </c>
      <c r="AF125" s="169">
        <v>675434457</v>
      </c>
      <c r="AG125" s="36" t="s">
        <v>2734</v>
      </c>
      <c r="AH125" s="127" t="s">
        <v>1508</v>
      </c>
      <c r="AI125" s="36">
        <v>16</v>
      </c>
      <c r="AJ125" t="s">
        <v>19</v>
      </c>
      <c r="AK125" t="str">
        <f t="shared" si="9"/>
        <v>14.-15.-20.0.0.0.-1.01.01.00</v>
      </c>
      <c r="AL125" t="str">
        <f t="shared" si="5"/>
        <v>20.00.00.00</v>
      </c>
      <c r="AM125">
        <f t="shared" si="6"/>
        <v>14</v>
      </c>
      <c r="AN125">
        <f t="shared" si="7"/>
        <v>15</v>
      </c>
      <c r="AO125" s="118">
        <v>20</v>
      </c>
      <c r="AP125" s="118">
        <v>0</v>
      </c>
      <c r="AQ125" s="118">
        <v>0</v>
      </c>
      <c r="AR125" s="118">
        <v>0</v>
      </c>
      <c r="AS125" t="str">
        <f t="shared" si="8"/>
        <v>1.01.01.00</v>
      </c>
    </row>
    <row r="126" spans="1:45" customFormat="1">
      <c r="A126">
        <v>2021</v>
      </c>
      <c r="B126">
        <v>14</v>
      </c>
      <c r="C126" t="s">
        <v>1232</v>
      </c>
      <c r="D126" t="s">
        <v>19</v>
      </c>
      <c r="E126" t="s">
        <v>1227</v>
      </c>
      <c r="F126" t="s">
        <v>2660</v>
      </c>
      <c r="G126" t="s">
        <v>2661</v>
      </c>
      <c r="H126">
        <v>11</v>
      </c>
      <c r="I126" t="s">
        <v>25</v>
      </c>
      <c r="J126">
        <v>20</v>
      </c>
      <c r="K126" t="s">
        <v>57</v>
      </c>
      <c r="L126">
        <v>0</v>
      </c>
      <c r="M126" t="s">
        <v>2149</v>
      </c>
      <c r="N126">
        <v>0</v>
      </c>
      <c r="O126" t="s">
        <v>2149</v>
      </c>
      <c r="P126">
        <v>0</v>
      </c>
      <c r="Q126" t="s">
        <v>2149</v>
      </c>
      <c r="R126">
        <v>30</v>
      </c>
      <c r="S126" t="s">
        <v>2163</v>
      </c>
      <c r="T126">
        <v>31</v>
      </c>
      <c r="U126" t="s">
        <v>22</v>
      </c>
      <c r="V126">
        <v>0</v>
      </c>
      <c r="W126" t="s">
        <v>79</v>
      </c>
      <c r="X126">
        <v>1</v>
      </c>
      <c r="Y126" t="s">
        <v>2662</v>
      </c>
      <c r="Z126" t="s">
        <v>2663</v>
      </c>
      <c r="AA126" t="s">
        <v>2664</v>
      </c>
      <c r="AB126" t="s">
        <v>2665</v>
      </c>
      <c r="AC126" t="s">
        <v>2666</v>
      </c>
      <c r="AD126" t="s">
        <v>23</v>
      </c>
      <c r="AE126" t="s">
        <v>24</v>
      </c>
      <c r="AF126" s="169">
        <v>2493154766</v>
      </c>
      <c r="AG126" s="36" t="s">
        <v>1683</v>
      </c>
      <c r="AH126" s="127" t="s">
        <v>25</v>
      </c>
      <c r="AI126" s="36">
        <v>16</v>
      </c>
      <c r="AJ126" t="s">
        <v>19</v>
      </c>
      <c r="AK126" t="str">
        <f t="shared" si="9"/>
        <v>14.-11.-20.0.0.0.-1.01.01.00</v>
      </c>
      <c r="AL126" t="str">
        <f t="shared" si="5"/>
        <v>20.00.00.00</v>
      </c>
      <c r="AM126">
        <f t="shared" si="6"/>
        <v>14</v>
      </c>
      <c r="AN126">
        <f t="shared" si="7"/>
        <v>11</v>
      </c>
      <c r="AO126" s="118">
        <v>20</v>
      </c>
      <c r="AP126" s="118">
        <v>0</v>
      </c>
      <c r="AQ126" s="118">
        <v>0</v>
      </c>
      <c r="AR126" s="118">
        <v>0</v>
      </c>
      <c r="AS126" t="str">
        <f t="shared" si="8"/>
        <v>1.01.01.00</v>
      </c>
    </row>
    <row r="127" spans="1:45" customFormat="1">
      <c r="A127">
        <v>2021</v>
      </c>
      <c r="B127">
        <v>14</v>
      </c>
      <c r="C127" t="s">
        <v>1232</v>
      </c>
      <c r="D127" t="s">
        <v>19</v>
      </c>
      <c r="E127" t="s">
        <v>1227</v>
      </c>
      <c r="F127" t="s">
        <v>2660</v>
      </c>
      <c r="G127" t="s">
        <v>2661</v>
      </c>
      <c r="H127">
        <v>11</v>
      </c>
      <c r="I127" t="s">
        <v>25</v>
      </c>
      <c r="J127">
        <v>20</v>
      </c>
      <c r="K127" t="s">
        <v>57</v>
      </c>
      <c r="L127">
        <v>0</v>
      </c>
      <c r="M127" t="s">
        <v>2149</v>
      </c>
      <c r="N127">
        <v>0</v>
      </c>
      <c r="O127" t="s">
        <v>2149</v>
      </c>
      <c r="P127">
        <v>0</v>
      </c>
      <c r="Q127" t="s">
        <v>2149</v>
      </c>
      <c r="R127">
        <v>30</v>
      </c>
      <c r="S127" t="s">
        <v>2163</v>
      </c>
      <c r="T127">
        <v>31</v>
      </c>
      <c r="U127" t="s">
        <v>22</v>
      </c>
      <c r="V127">
        <v>0</v>
      </c>
      <c r="W127" t="s">
        <v>79</v>
      </c>
      <c r="X127">
        <v>1</v>
      </c>
      <c r="Y127" t="s">
        <v>2662</v>
      </c>
      <c r="Z127" t="s">
        <v>2663</v>
      </c>
      <c r="AA127" t="s">
        <v>2664</v>
      </c>
      <c r="AB127" t="s">
        <v>2667</v>
      </c>
      <c r="AC127" t="s">
        <v>2668</v>
      </c>
      <c r="AD127" t="s">
        <v>26</v>
      </c>
      <c r="AE127" t="s">
        <v>27</v>
      </c>
      <c r="AF127" s="169">
        <v>243572549</v>
      </c>
      <c r="AG127" s="36" t="s">
        <v>1683</v>
      </c>
      <c r="AH127" s="127" t="s">
        <v>25</v>
      </c>
      <c r="AI127" s="36">
        <v>16</v>
      </c>
      <c r="AJ127" t="s">
        <v>19</v>
      </c>
      <c r="AK127" t="str">
        <f t="shared" si="9"/>
        <v>14.-11.-20.0.0.0.-1.01.04.00</v>
      </c>
      <c r="AL127" t="str">
        <f t="shared" si="5"/>
        <v>20.00.00.00</v>
      </c>
      <c r="AM127">
        <f t="shared" si="6"/>
        <v>14</v>
      </c>
      <c r="AN127">
        <f t="shared" si="7"/>
        <v>11</v>
      </c>
      <c r="AO127" s="118">
        <v>20</v>
      </c>
      <c r="AP127" s="118">
        <v>0</v>
      </c>
      <c r="AQ127" s="118">
        <v>0</v>
      </c>
      <c r="AR127" s="118">
        <v>0</v>
      </c>
      <c r="AS127" t="str">
        <f t="shared" si="8"/>
        <v>1.01.04.00</v>
      </c>
    </row>
    <row r="128" spans="1:45" customFormat="1">
      <c r="A128">
        <v>2021</v>
      </c>
      <c r="B128">
        <v>14</v>
      </c>
      <c r="C128" t="s">
        <v>1232</v>
      </c>
      <c r="D128" t="s">
        <v>19</v>
      </c>
      <c r="E128" t="s">
        <v>1227</v>
      </c>
      <c r="F128" t="s">
        <v>2660</v>
      </c>
      <c r="G128" t="s">
        <v>2661</v>
      </c>
      <c r="H128">
        <v>11</v>
      </c>
      <c r="I128" t="s">
        <v>25</v>
      </c>
      <c r="J128">
        <v>20</v>
      </c>
      <c r="K128" t="s">
        <v>57</v>
      </c>
      <c r="L128">
        <v>0</v>
      </c>
      <c r="M128" t="s">
        <v>2149</v>
      </c>
      <c r="N128">
        <v>0</v>
      </c>
      <c r="O128" t="s">
        <v>2149</v>
      </c>
      <c r="P128">
        <v>0</v>
      </c>
      <c r="Q128" t="s">
        <v>2149</v>
      </c>
      <c r="R128">
        <v>30</v>
      </c>
      <c r="S128" t="s">
        <v>2163</v>
      </c>
      <c r="T128">
        <v>31</v>
      </c>
      <c r="U128" t="s">
        <v>22</v>
      </c>
      <c r="V128">
        <v>0</v>
      </c>
      <c r="W128" t="s">
        <v>79</v>
      </c>
      <c r="X128">
        <v>1</v>
      </c>
      <c r="Y128" t="s">
        <v>2662</v>
      </c>
      <c r="Z128" t="s">
        <v>2663</v>
      </c>
      <c r="AA128" t="s">
        <v>2664</v>
      </c>
      <c r="AB128" t="s">
        <v>2669</v>
      </c>
      <c r="AC128" t="s">
        <v>2670</v>
      </c>
      <c r="AD128" t="s">
        <v>28</v>
      </c>
      <c r="AE128" t="s">
        <v>29</v>
      </c>
      <c r="AF128" s="169">
        <v>372383222</v>
      </c>
      <c r="AG128" s="36" t="s">
        <v>1683</v>
      </c>
      <c r="AH128" s="127" t="s">
        <v>25</v>
      </c>
      <c r="AI128" s="36">
        <v>16</v>
      </c>
      <c r="AJ128" t="s">
        <v>19</v>
      </c>
      <c r="AK128" t="str">
        <f t="shared" si="9"/>
        <v>14.-11.-20.0.0.0.-1.01.06.00</v>
      </c>
      <c r="AL128" t="str">
        <f t="shared" si="5"/>
        <v>20.00.00.00</v>
      </c>
      <c r="AM128">
        <f t="shared" si="6"/>
        <v>14</v>
      </c>
      <c r="AN128">
        <f t="shared" si="7"/>
        <v>11</v>
      </c>
      <c r="AO128" s="118">
        <v>20</v>
      </c>
      <c r="AP128" s="118">
        <v>0</v>
      </c>
      <c r="AQ128" s="118">
        <v>0</v>
      </c>
      <c r="AR128" s="118">
        <v>0</v>
      </c>
      <c r="AS128" t="str">
        <f t="shared" si="8"/>
        <v>1.01.06.00</v>
      </c>
    </row>
    <row r="129" spans="1:45" customFormat="1">
      <c r="A129">
        <v>2021</v>
      </c>
      <c r="B129">
        <v>14</v>
      </c>
      <c r="C129" t="s">
        <v>1232</v>
      </c>
      <c r="D129" t="s">
        <v>19</v>
      </c>
      <c r="E129" t="s">
        <v>1227</v>
      </c>
      <c r="F129" t="s">
        <v>2660</v>
      </c>
      <c r="G129" t="s">
        <v>2661</v>
      </c>
      <c r="H129">
        <v>11</v>
      </c>
      <c r="I129" t="s">
        <v>25</v>
      </c>
      <c r="J129">
        <v>20</v>
      </c>
      <c r="K129" t="s">
        <v>57</v>
      </c>
      <c r="L129">
        <v>0</v>
      </c>
      <c r="M129" t="s">
        <v>2149</v>
      </c>
      <c r="N129">
        <v>0</v>
      </c>
      <c r="O129" t="s">
        <v>2149</v>
      </c>
      <c r="P129">
        <v>0</v>
      </c>
      <c r="Q129" t="s">
        <v>2149</v>
      </c>
      <c r="R129">
        <v>30</v>
      </c>
      <c r="S129" t="s">
        <v>2163</v>
      </c>
      <c r="T129">
        <v>31</v>
      </c>
      <c r="U129" t="s">
        <v>22</v>
      </c>
      <c r="V129">
        <v>0</v>
      </c>
      <c r="W129" t="s">
        <v>79</v>
      </c>
      <c r="X129">
        <v>1</v>
      </c>
      <c r="Y129" t="s">
        <v>2662</v>
      </c>
      <c r="Z129" t="s">
        <v>2663</v>
      </c>
      <c r="AA129" t="s">
        <v>2664</v>
      </c>
      <c r="AB129" t="s">
        <v>2671</v>
      </c>
      <c r="AC129" t="s">
        <v>31</v>
      </c>
      <c r="AD129" t="s">
        <v>30</v>
      </c>
      <c r="AE129" t="s">
        <v>31</v>
      </c>
      <c r="AF129" s="169">
        <v>48085683</v>
      </c>
      <c r="AG129" s="36" t="s">
        <v>1683</v>
      </c>
      <c r="AH129" s="127" t="s">
        <v>25</v>
      </c>
      <c r="AI129" s="36">
        <v>16</v>
      </c>
      <c r="AJ129" t="s">
        <v>19</v>
      </c>
      <c r="AK129" t="str">
        <f t="shared" si="9"/>
        <v>14.-11.-20.0.0.0.-1.01.07.00</v>
      </c>
      <c r="AL129" t="str">
        <f t="shared" si="5"/>
        <v>20.00.00.00</v>
      </c>
      <c r="AM129">
        <f t="shared" si="6"/>
        <v>14</v>
      </c>
      <c r="AN129">
        <f t="shared" si="7"/>
        <v>11</v>
      </c>
      <c r="AO129" s="118">
        <v>20</v>
      </c>
      <c r="AP129" s="118">
        <v>0</v>
      </c>
      <c r="AQ129" s="118">
        <v>0</v>
      </c>
      <c r="AR129" s="118">
        <v>0</v>
      </c>
      <c r="AS129" t="str">
        <f t="shared" si="8"/>
        <v>1.01.07.00</v>
      </c>
    </row>
    <row r="130" spans="1:45" customFormat="1">
      <c r="A130">
        <v>2021</v>
      </c>
      <c r="B130">
        <v>14</v>
      </c>
      <c r="C130" t="s">
        <v>1232</v>
      </c>
      <c r="D130" t="s">
        <v>19</v>
      </c>
      <c r="E130" t="s">
        <v>1227</v>
      </c>
      <c r="F130" t="s">
        <v>2660</v>
      </c>
      <c r="G130" t="s">
        <v>2661</v>
      </c>
      <c r="H130">
        <v>11</v>
      </c>
      <c r="I130" t="s">
        <v>25</v>
      </c>
      <c r="J130">
        <v>20</v>
      </c>
      <c r="K130" t="s">
        <v>57</v>
      </c>
      <c r="L130">
        <v>0</v>
      </c>
      <c r="M130" t="s">
        <v>2149</v>
      </c>
      <c r="N130">
        <v>0</v>
      </c>
      <c r="O130" t="s">
        <v>2149</v>
      </c>
      <c r="P130">
        <v>0</v>
      </c>
      <c r="Q130" t="s">
        <v>2149</v>
      </c>
      <c r="R130">
        <v>30</v>
      </c>
      <c r="S130" t="s">
        <v>2163</v>
      </c>
      <c r="T130">
        <v>31</v>
      </c>
      <c r="U130" t="s">
        <v>22</v>
      </c>
      <c r="V130">
        <v>0</v>
      </c>
      <c r="W130" t="s">
        <v>79</v>
      </c>
      <c r="X130">
        <v>1</v>
      </c>
      <c r="Y130" t="s">
        <v>2662</v>
      </c>
      <c r="Z130" t="s">
        <v>2672</v>
      </c>
      <c r="AA130" t="s">
        <v>2673</v>
      </c>
      <c r="AB130" t="s">
        <v>2674</v>
      </c>
      <c r="AC130" t="s">
        <v>2666</v>
      </c>
      <c r="AD130" t="s">
        <v>32</v>
      </c>
      <c r="AE130" t="s">
        <v>24</v>
      </c>
      <c r="AF130" s="169">
        <v>550621543</v>
      </c>
      <c r="AG130" s="36" t="s">
        <v>1683</v>
      </c>
      <c r="AH130" s="127" t="s">
        <v>25</v>
      </c>
      <c r="AI130" s="36">
        <v>16</v>
      </c>
      <c r="AJ130" t="s">
        <v>19</v>
      </c>
      <c r="AK130" t="str">
        <f t="shared" si="9"/>
        <v>14.-11.-20.0.0.0.-1.02.01.00</v>
      </c>
      <c r="AL130" t="str">
        <f t="shared" si="5"/>
        <v>20.00.00.00</v>
      </c>
      <c r="AM130">
        <f t="shared" si="6"/>
        <v>14</v>
      </c>
      <c r="AN130">
        <f t="shared" si="7"/>
        <v>11</v>
      </c>
      <c r="AO130" s="118">
        <v>20</v>
      </c>
      <c r="AP130" s="118">
        <v>0</v>
      </c>
      <c r="AQ130" s="118">
        <v>0</v>
      </c>
      <c r="AR130" s="118">
        <v>0</v>
      </c>
      <c r="AS130" t="str">
        <f t="shared" si="8"/>
        <v>1.02.01.00</v>
      </c>
    </row>
    <row r="131" spans="1:45" customFormat="1">
      <c r="A131">
        <v>2021</v>
      </c>
      <c r="B131">
        <v>14</v>
      </c>
      <c r="C131" t="s">
        <v>1232</v>
      </c>
      <c r="D131" t="s">
        <v>19</v>
      </c>
      <c r="E131" t="s">
        <v>1227</v>
      </c>
      <c r="F131" t="s">
        <v>2660</v>
      </c>
      <c r="G131" t="s">
        <v>2661</v>
      </c>
      <c r="H131">
        <v>11</v>
      </c>
      <c r="I131" t="s">
        <v>25</v>
      </c>
      <c r="J131">
        <v>20</v>
      </c>
      <c r="K131" t="s">
        <v>57</v>
      </c>
      <c r="L131">
        <v>0</v>
      </c>
      <c r="M131" t="s">
        <v>2149</v>
      </c>
      <c r="N131">
        <v>0</v>
      </c>
      <c r="O131" t="s">
        <v>2149</v>
      </c>
      <c r="P131">
        <v>0</v>
      </c>
      <c r="Q131" t="s">
        <v>2149</v>
      </c>
      <c r="R131">
        <v>30</v>
      </c>
      <c r="S131" t="s">
        <v>2163</v>
      </c>
      <c r="T131">
        <v>31</v>
      </c>
      <c r="U131" t="s">
        <v>22</v>
      </c>
      <c r="V131">
        <v>0</v>
      </c>
      <c r="W131" t="s">
        <v>79</v>
      </c>
      <c r="X131">
        <v>1</v>
      </c>
      <c r="Y131" t="s">
        <v>2662</v>
      </c>
      <c r="Z131" t="s">
        <v>2672</v>
      </c>
      <c r="AA131" t="s">
        <v>2673</v>
      </c>
      <c r="AB131" t="s">
        <v>2675</v>
      </c>
      <c r="AC131" t="s">
        <v>2668</v>
      </c>
      <c r="AD131" t="s">
        <v>33</v>
      </c>
      <c r="AE131" t="s">
        <v>27</v>
      </c>
      <c r="AF131" s="169">
        <v>25508871</v>
      </c>
      <c r="AG131" s="36" t="s">
        <v>1683</v>
      </c>
      <c r="AH131" s="127" t="s">
        <v>25</v>
      </c>
      <c r="AI131" s="36">
        <v>16</v>
      </c>
      <c r="AJ131" t="s">
        <v>19</v>
      </c>
      <c r="AK131" t="str">
        <f t="shared" si="9"/>
        <v>14.-11.-20.0.0.0.-1.02.03.00</v>
      </c>
      <c r="AL131" t="str">
        <f t="shared" ref="AL131:AL194" si="10">CONCATENATE(TEXT(AO131,"00"),".",TEXT(AP131,"00"),".",TEXT(AQ131,"00"),".",TEXT(AR131,"00"))</f>
        <v>20.00.00.00</v>
      </c>
      <c r="AM131">
        <f t="shared" ref="AM131:AM194" si="11">+B131</f>
        <v>14</v>
      </c>
      <c r="AN131">
        <f t="shared" ref="AN131:AN194" si="12">+H131</f>
        <v>11</v>
      </c>
      <c r="AO131" s="118">
        <v>20</v>
      </c>
      <c r="AP131" s="118">
        <v>0</v>
      </c>
      <c r="AQ131" s="118">
        <v>0</v>
      </c>
      <c r="AR131" s="118">
        <v>0</v>
      </c>
      <c r="AS131" t="str">
        <f t="shared" ref="AS131:AS194" si="13">+AD131</f>
        <v>1.02.03.00</v>
      </c>
    </row>
    <row r="132" spans="1:45" customFormat="1">
      <c r="A132">
        <v>2021</v>
      </c>
      <c r="B132">
        <v>14</v>
      </c>
      <c r="C132" t="s">
        <v>1232</v>
      </c>
      <c r="D132" t="s">
        <v>19</v>
      </c>
      <c r="E132" t="s">
        <v>1227</v>
      </c>
      <c r="F132" t="s">
        <v>2660</v>
      </c>
      <c r="G132" t="s">
        <v>2661</v>
      </c>
      <c r="H132">
        <v>11</v>
      </c>
      <c r="I132" t="s">
        <v>25</v>
      </c>
      <c r="J132">
        <v>20</v>
      </c>
      <c r="K132" t="s">
        <v>57</v>
      </c>
      <c r="L132">
        <v>0</v>
      </c>
      <c r="M132" t="s">
        <v>2149</v>
      </c>
      <c r="N132">
        <v>0</v>
      </c>
      <c r="O132" t="s">
        <v>2149</v>
      </c>
      <c r="P132">
        <v>0</v>
      </c>
      <c r="Q132" t="s">
        <v>2149</v>
      </c>
      <c r="R132">
        <v>30</v>
      </c>
      <c r="S132" t="s">
        <v>2163</v>
      </c>
      <c r="T132">
        <v>31</v>
      </c>
      <c r="U132" t="s">
        <v>22</v>
      </c>
      <c r="V132">
        <v>0</v>
      </c>
      <c r="W132" t="s">
        <v>79</v>
      </c>
      <c r="X132">
        <v>1</v>
      </c>
      <c r="Y132" t="s">
        <v>2662</v>
      </c>
      <c r="Z132" t="s">
        <v>2672</v>
      </c>
      <c r="AA132" t="s">
        <v>2673</v>
      </c>
      <c r="AB132" t="s">
        <v>2676</v>
      </c>
      <c r="AC132" t="s">
        <v>2670</v>
      </c>
      <c r="AD132" t="s">
        <v>34</v>
      </c>
      <c r="AE132" t="s">
        <v>29</v>
      </c>
      <c r="AF132" s="169">
        <v>98831429</v>
      </c>
      <c r="AG132" s="36" t="s">
        <v>1683</v>
      </c>
      <c r="AH132" s="127" t="s">
        <v>25</v>
      </c>
      <c r="AI132" s="36">
        <v>16</v>
      </c>
      <c r="AJ132" t="s">
        <v>19</v>
      </c>
      <c r="AK132" t="str">
        <f t="shared" ref="AK132:AK195" si="14">+CONCATENATE(AM132,".-",AN132,".-",AO132,".",AP132,".",AQ132,".",AR132,".-",AS132)</f>
        <v>14.-11.-20.0.0.0.-1.02.05.00</v>
      </c>
      <c r="AL132" t="str">
        <f t="shared" si="10"/>
        <v>20.00.00.00</v>
      </c>
      <c r="AM132">
        <f t="shared" si="11"/>
        <v>14</v>
      </c>
      <c r="AN132">
        <f t="shared" si="12"/>
        <v>11</v>
      </c>
      <c r="AO132" s="118">
        <v>20</v>
      </c>
      <c r="AP132" s="118">
        <v>0</v>
      </c>
      <c r="AQ132" s="118">
        <v>0</v>
      </c>
      <c r="AR132" s="118">
        <v>0</v>
      </c>
      <c r="AS132" t="str">
        <f t="shared" si="13"/>
        <v>1.02.05.00</v>
      </c>
    </row>
    <row r="133" spans="1:45" customFormat="1">
      <c r="A133">
        <v>2021</v>
      </c>
      <c r="B133">
        <v>14</v>
      </c>
      <c r="C133" t="s">
        <v>1232</v>
      </c>
      <c r="D133" t="s">
        <v>19</v>
      </c>
      <c r="E133" t="s">
        <v>1227</v>
      </c>
      <c r="F133" t="s">
        <v>2660</v>
      </c>
      <c r="G133" t="s">
        <v>2661</v>
      </c>
      <c r="H133">
        <v>11</v>
      </c>
      <c r="I133" t="s">
        <v>25</v>
      </c>
      <c r="J133">
        <v>20</v>
      </c>
      <c r="K133" t="s">
        <v>57</v>
      </c>
      <c r="L133">
        <v>0</v>
      </c>
      <c r="M133" t="s">
        <v>2149</v>
      </c>
      <c r="N133">
        <v>0</v>
      </c>
      <c r="O133" t="s">
        <v>2149</v>
      </c>
      <c r="P133">
        <v>0</v>
      </c>
      <c r="Q133" t="s">
        <v>2149</v>
      </c>
      <c r="R133">
        <v>30</v>
      </c>
      <c r="S133" t="s">
        <v>2163</v>
      </c>
      <c r="T133">
        <v>31</v>
      </c>
      <c r="U133" t="s">
        <v>22</v>
      </c>
      <c r="V133">
        <v>0</v>
      </c>
      <c r="W133" t="s">
        <v>79</v>
      </c>
      <c r="X133">
        <v>1</v>
      </c>
      <c r="Y133" t="s">
        <v>2662</v>
      </c>
      <c r="Z133" t="s">
        <v>2672</v>
      </c>
      <c r="AA133" t="s">
        <v>2673</v>
      </c>
      <c r="AB133" t="s">
        <v>2716</v>
      </c>
      <c r="AC133" t="s">
        <v>31</v>
      </c>
      <c r="AD133" t="s">
        <v>2194</v>
      </c>
      <c r="AE133" t="s">
        <v>31</v>
      </c>
      <c r="AF133" s="169">
        <v>47874156</v>
      </c>
      <c r="AG133" s="36" t="s">
        <v>1683</v>
      </c>
      <c r="AH133" s="127" t="s">
        <v>25</v>
      </c>
      <c r="AI133" s="36">
        <v>16</v>
      </c>
      <c r="AJ133" t="s">
        <v>19</v>
      </c>
      <c r="AK133" t="str">
        <f t="shared" si="14"/>
        <v>14.-11.-20.0.0.0.-1.02.06.00</v>
      </c>
      <c r="AL133" t="str">
        <f t="shared" si="10"/>
        <v>20.00.00.00</v>
      </c>
      <c r="AM133">
        <f t="shared" si="11"/>
        <v>14</v>
      </c>
      <c r="AN133">
        <f t="shared" si="12"/>
        <v>11</v>
      </c>
      <c r="AO133" s="118">
        <v>20</v>
      </c>
      <c r="AP133" s="118">
        <v>0</v>
      </c>
      <c r="AQ133" s="118">
        <v>0</v>
      </c>
      <c r="AR133" s="118">
        <v>0</v>
      </c>
      <c r="AS133" t="str">
        <f t="shared" si="13"/>
        <v>1.02.06.00</v>
      </c>
    </row>
    <row r="134" spans="1:45" customFormat="1">
      <c r="A134">
        <v>2021</v>
      </c>
      <c r="B134">
        <v>14</v>
      </c>
      <c r="C134" t="s">
        <v>1232</v>
      </c>
      <c r="D134" t="s">
        <v>19</v>
      </c>
      <c r="E134" t="s">
        <v>1227</v>
      </c>
      <c r="F134" t="s">
        <v>2660</v>
      </c>
      <c r="G134" t="s">
        <v>2661</v>
      </c>
      <c r="H134">
        <v>11</v>
      </c>
      <c r="I134" t="s">
        <v>25</v>
      </c>
      <c r="J134">
        <v>20</v>
      </c>
      <c r="K134" t="s">
        <v>57</v>
      </c>
      <c r="L134">
        <v>0</v>
      </c>
      <c r="M134" t="s">
        <v>2149</v>
      </c>
      <c r="N134">
        <v>0</v>
      </c>
      <c r="O134" t="s">
        <v>2149</v>
      </c>
      <c r="P134">
        <v>0</v>
      </c>
      <c r="Q134" t="s">
        <v>2149</v>
      </c>
      <c r="R134">
        <v>30</v>
      </c>
      <c r="S134" t="s">
        <v>2163</v>
      </c>
      <c r="T134">
        <v>31</v>
      </c>
      <c r="U134" t="s">
        <v>22</v>
      </c>
      <c r="V134">
        <v>0</v>
      </c>
      <c r="W134" t="s">
        <v>79</v>
      </c>
      <c r="X134">
        <v>1</v>
      </c>
      <c r="Y134" t="s">
        <v>2662</v>
      </c>
      <c r="Z134" t="s">
        <v>2677</v>
      </c>
      <c r="AA134" t="s">
        <v>2678</v>
      </c>
      <c r="AB134" t="s">
        <v>2679</v>
      </c>
      <c r="AC134" t="s">
        <v>2678</v>
      </c>
      <c r="AD134" t="s">
        <v>35</v>
      </c>
      <c r="AE134" t="s">
        <v>36</v>
      </c>
      <c r="AF134" s="169">
        <v>68203327</v>
      </c>
      <c r="AG134" s="36" t="s">
        <v>1683</v>
      </c>
      <c r="AH134" s="127" t="s">
        <v>25</v>
      </c>
      <c r="AI134" s="36">
        <v>16</v>
      </c>
      <c r="AJ134" t="s">
        <v>19</v>
      </c>
      <c r="AK134" t="str">
        <f t="shared" si="14"/>
        <v>14.-11.-20.0.0.0.-1.04.00.00</v>
      </c>
      <c r="AL134" t="str">
        <f t="shared" si="10"/>
        <v>20.00.00.00</v>
      </c>
      <c r="AM134">
        <f t="shared" si="11"/>
        <v>14</v>
      </c>
      <c r="AN134">
        <f t="shared" si="12"/>
        <v>11</v>
      </c>
      <c r="AO134" s="118">
        <v>20</v>
      </c>
      <c r="AP134" s="118">
        <v>0</v>
      </c>
      <c r="AQ134" s="118">
        <v>0</v>
      </c>
      <c r="AR134" s="118">
        <v>0</v>
      </c>
      <c r="AS134" t="str">
        <f t="shared" si="13"/>
        <v>1.04.00.00</v>
      </c>
    </row>
    <row r="135" spans="1:45" customFormat="1">
      <c r="A135">
        <v>2021</v>
      </c>
      <c r="B135">
        <v>14</v>
      </c>
      <c r="C135" t="s">
        <v>1232</v>
      </c>
      <c r="D135" t="s">
        <v>19</v>
      </c>
      <c r="E135" t="s">
        <v>1227</v>
      </c>
      <c r="F135" t="s">
        <v>2660</v>
      </c>
      <c r="G135" t="s">
        <v>2661</v>
      </c>
      <c r="H135">
        <v>11</v>
      </c>
      <c r="I135" t="s">
        <v>25</v>
      </c>
      <c r="J135">
        <v>20</v>
      </c>
      <c r="K135" t="s">
        <v>57</v>
      </c>
      <c r="L135">
        <v>0</v>
      </c>
      <c r="M135" t="s">
        <v>2149</v>
      </c>
      <c r="N135">
        <v>0</v>
      </c>
      <c r="O135" t="s">
        <v>2149</v>
      </c>
      <c r="P135">
        <v>0</v>
      </c>
      <c r="Q135" t="s">
        <v>2149</v>
      </c>
      <c r="R135">
        <v>30</v>
      </c>
      <c r="S135" t="s">
        <v>2163</v>
      </c>
      <c r="T135">
        <v>31</v>
      </c>
      <c r="U135" t="s">
        <v>22</v>
      </c>
      <c r="V135">
        <v>0</v>
      </c>
      <c r="W135" t="s">
        <v>79</v>
      </c>
      <c r="X135">
        <v>2</v>
      </c>
      <c r="Y135" t="s">
        <v>2687</v>
      </c>
      <c r="Z135" t="s">
        <v>2688</v>
      </c>
      <c r="AA135" t="s">
        <v>2687</v>
      </c>
      <c r="AB135" t="s">
        <v>2689</v>
      </c>
      <c r="AC135" t="s">
        <v>2687</v>
      </c>
      <c r="AD135" t="s">
        <v>39</v>
      </c>
      <c r="AE135" t="s">
        <v>40</v>
      </c>
      <c r="AF135" s="169">
        <v>196023995</v>
      </c>
      <c r="AG135" s="36" t="s">
        <v>1683</v>
      </c>
      <c r="AH135" s="127" t="s">
        <v>25</v>
      </c>
      <c r="AI135" s="36">
        <v>16</v>
      </c>
      <c r="AJ135" t="s">
        <v>19</v>
      </c>
      <c r="AK135" t="str">
        <f t="shared" si="14"/>
        <v>14.-11.-20.0.0.0.-2.00.00.00</v>
      </c>
      <c r="AL135" t="str">
        <f t="shared" si="10"/>
        <v>20.00.00.00</v>
      </c>
      <c r="AM135">
        <f t="shared" si="11"/>
        <v>14</v>
      </c>
      <c r="AN135">
        <f t="shared" si="12"/>
        <v>11</v>
      </c>
      <c r="AO135" s="118">
        <v>20</v>
      </c>
      <c r="AP135" s="118">
        <v>0</v>
      </c>
      <c r="AQ135" s="118">
        <v>0</v>
      </c>
      <c r="AR135" s="118">
        <v>0</v>
      </c>
      <c r="AS135" t="str">
        <f t="shared" si="13"/>
        <v>2.00.00.00</v>
      </c>
    </row>
    <row r="136" spans="1:45" customFormat="1">
      <c r="A136">
        <v>2021</v>
      </c>
      <c r="B136">
        <v>14</v>
      </c>
      <c r="C136" t="s">
        <v>1232</v>
      </c>
      <c r="D136" t="s">
        <v>19</v>
      </c>
      <c r="E136" t="s">
        <v>1227</v>
      </c>
      <c r="F136" t="s">
        <v>2660</v>
      </c>
      <c r="G136" t="s">
        <v>2661</v>
      </c>
      <c r="H136">
        <v>11</v>
      </c>
      <c r="I136" t="s">
        <v>25</v>
      </c>
      <c r="J136">
        <v>20</v>
      </c>
      <c r="K136" t="s">
        <v>57</v>
      </c>
      <c r="L136">
        <v>0</v>
      </c>
      <c r="M136" t="s">
        <v>2149</v>
      </c>
      <c r="N136">
        <v>0</v>
      </c>
      <c r="O136" t="s">
        <v>2149</v>
      </c>
      <c r="P136">
        <v>0</v>
      </c>
      <c r="Q136" t="s">
        <v>2149</v>
      </c>
      <c r="R136">
        <v>30</v>
      </c>
      <c r="S136" t="s">
        <v>2163</v>
      </c>
      <c r="T136">
        <v>31</v>
      </c>
      <c r="U136" t="s">
        <v>22</v>
      </c>
      <c r="V136">
        <v>0</v>
      </c>
      <c r="W136" t="s">
        <v>79</v>
      </c>
      <c r="X136">
        <v>3</v>
      </c>
      <c r="Y136" t="s">
        <v>2690</v>
      </c>
      <c r="Z136" t="s">
        <v>2691</v>
      </c>
      <c r="AA136" t="s">
        <v>2690</v>
      </c>
      <c r="AB136" t="s">
        <v>2692</v>
      </c>
      <c r="AC136" t="s">
        <v>2690</v>
      </c>
      <c r="AD136" t="s">
        <v>41</v>
      </c>
      <c r="AE136" t="s">
        <v>42</v>
      </c>
      <c r="AF136" s="169">
        <v>82486767</v>
      </c>
      <c r="AG136" s="36" t="s">
        <v>1683</v>
      </c>
      <c r="AH136" s="127" t="s">
        <v>25</v>
      </c>
      <c r="AI136" s="36">
        <v>16</v>
      </c>
      <c r="AJ136" t="s">
        <v>19</v>
      </c>
      <c r="AK136" t="str">
        <f t="shared" si="14"/>
        <v>14.-11.-20.0.0.0.-3.00.00.00</v>
      </c>
      <c r="AL136" t="str">
        <f t="shared" si="10"/>
        <v>20.00.00.00</v>
      </c>
      <c r="AM136">
        <f t="shared" si="11"/>
        <v>14</v>
      </c>
      <c r="AN136">
        <f t="shared" si="12"/>
        <v>11</v>
      </c>
      <c r="AO136" s="118">
        <v>20</v>
      </c>
      <c r="AP136" s="118">
        <v>0</v>
      </c>
      <c r="AQ136" s="118">
        <v>0</v>
      </c>
      <c r="AR136" s="118">
        <v>0</v>
      </c>
      <c r="AS136" t="str">
        <f t="shared" si="13"/>
        <v>3.00.00.00</v>
      </c>
    </row>
    <row r="137" spans="1:45" customFormat="1">
      <c r="A137">
        <v>2021</v>
      </c>
      <c r="B137">
        <v>14</v>
      </c>
      <c r="C137" t="s">
        <v>1232</v>
      </c>
      <c r="D137" t="s">
        <v>19</v>
      </c>
      <c r="E137" t="s">
        <v>1227</v>
      </c>
      <c r="F137" t="s">
        <v>2693</v>
      </c>
      <c r="G137" t="s">
        <v>2694</v>
      </c>
      <c r="H137">
        <v>11</v>
      </c>
      <c r="I137" t="s">
        <v>25</v>
      </c>
      <c r="J137">
        <v>20</v>
      </c>
      <c r="K137" t="s">
        <v>57</v>
      </c>
      <c r="L137">
        <v>0</v>
      </c>
      <c r="M137" t="s">
        <v>2149</v>
      </c>
      <c r="N137">
        <v>1</v>
      </c>
      <c r="O137" t="s">
        <v>43</v>
      </c>
      <c r="P137">
        <v>0</v>
      </c>
      <c r="Q137" t="s">
        <v>2149</v>
      </c>
      <c r="R137">
        <v>30</v>
      </c>
      <c r="S137" t="s">
        <v>2163</v>
      </c>
      <c r="T137">
        <v>31</v>
      </c>
      <c r="U137" t="s">
        <v>22</v>
      </c>
      <c r="V137">
        <v>0</v>
      </c>
      <c r="W137" t="s">
        <v>79</v>
      </c>
      <c r="X137">
        <v>4</v>
      </c>
      <c r="Y137" t="s">
        <v>2695</v>
      </c>
      <c r="Z137" t="s">
        <v>2696</v>
      </c>
      <c r="AA137" t="s">
        <v>2697</v>
      </c>
      <c r="AB137" t="s">
        <v>2698</v>
      </c>
      <c r="AC137" t="s">
        <v>2697</v>
      </c>
      <c r="AD137" t="s">
        <v>44</v>
      </c>
      <c r="AE137" t="s">
        <v>43</v>
      </c>
      <c r="AF137" s="169">
        <v>6335600</v>
      </c>
      <c r="AG137" s="36" t="s">
        <v>1683</v>
      </c>
      <c r="AH137" s="127" t="s">
        <v>25</v>
      </c>
      <c r="AI137" s="36">
        <v>16</v>
      </c>
      <c r="AJ137" t="s">
        <v>19</v>
      </c>
      <c r="AK137" t="str">
        <f t="shared" si="14"/>
        <v>14.-11.-20.0.1.0.-4.03.00.00</v>
      </c>
      <c r="AL137" t="str">
        <f t="shared" si="10"/>
        <v>20.00.01.00</v>
      </c>
      <c r="AM137">
        <f t="shared" si="11"/>
        <v>14</v>
      </c>
      <c r="AN137">
        <f t="shared" si="12"/>
        <v>11</v>
      </c>
      <c r="AO137" s="118">
        <v>20</v>
      </c>
      <c r="AP137" s="118">
        <v>0</v>
      </c>
      <c r="AQ137" s="118">
        <v>1</v>
      </c>
      <c r="AR137" s="118">
        <v>0</v>
      </c>
      <c r="AS137" t="str">
        <f t="shared" si="13"/>
        <v>4.03.00.00</v>
      </c>
    </row>
    <row r="138" spans="1:45" customFormat="1">
      <c r="A138">
        <v>2021</v>
      </c>
      <c r="B138">
        <v>14</v>
      </c>
      <c r="C138" t="s">
        <v>1232</v>
      </c>
      <c r="D138" t="s">
        <v>19</v>
      </c>
      <c r="E138" t="s">
        <v>1227</v>
      </c>
      <c r="F138" t="s">
        <v>2660</v>
      </c>
      <c r="G138" t="s">
        <v>2699</v>
      </c>
      <c r="H138">
        <v>11</v>
      </c>
      <c r="I138" t="s">
        <v>25</v>
      </c>
      <c r="J138">
        <v>20</v>
      </c>
      <c r="K138" t="s">
        <v>57</v>
      </c>
      <c r="L138">
        <v>0</v>
      </c>
      <c r="M138" t="s">
        <v>2149</v>
      </c>
      <c r="N138">
        <v>0</v>
      </c>
      <c r="O138" t="s">
        <v>2149</v>
      </c>
      <c r="P138">
        <v>0</v>
      </c>
      <c r="Q138" t="s">
        <v>2149</v>
      </c>
      <c r="R138">
        <v>30</v>
      </c>
      <c r="S138" t="s">
        <v>2163</v>
      </c>
      <c r="T138">
        <v>31</v>
      </c>
      <c r="U138" t="s">
        <v>22</v>
      </c>
      <c r="V138">
        <v>0</v>
      </c>
      <c r="W138" t="s">
        <v>79</v>
      </c>
      <c r="X138">
        <v>5</v>
      </c>
      <c r="Y138" t="s">
        <v>2700</v>
      </c>
      <c r="Z138" t="s">
        <v>2735</v>
      </c>
      <c r="AA138" t="s">
        <v>2736</v>
      </c>
      <c r="AB138" t="s">
        <v>2737</v>
      </c>
      <c r="AC138" t="s">
        <v>2738</v>
      </c>
      <c r="AD138" t="s">
        <v>58</v>
      </c>
      <c r="AE138" t="s">
        <v>59</v>
      </c>
      <c r="AF138" s="169">
        <v>26000000</v>
      </c>
      <c r="AG138" s="36" t="s">
        <v>1683</v>
      </c>
      <c r="AH138" s="127" t="s">
        <v>25</v>
      </c>
      <c r="AI138" s="36">
        <v>16</v>
      </c>
      <c r="AJ138" t="s">
        <v>19</v>
      </c>
      <c r="AK138" t="str">
        <f t="shared" si="14"/>
        <v>14.-11.-20.0.0.0.-5.06.01.05</v>
      </c>
      <c r="AL138" t="str">
        <f t="shared" si="10"/>
        <v>20.00.00.00</v>
      </c>
      <c r="AM138">
        <f t="shared" si="11"/>
        <v>14</v>
      </c>
      <c r="AN138">
        <f t="shared" si="12"/>
        <v>11</v>
      </c>
      <c r="AO138" s="118">
        <v>20</v>
      </c>
      <c r="AP138" s="118">
        <v>0</v>
      </c>
      <c r="AQ138" s="118">
        <v>0</v>
      </c>
      <c r="AR138" s="118">
        <v>0</v>
      </c>
      <c r="AS138" t="str">
        <f t="shared" si="13"/>
        <v>5.06.01.05</v>
      </c>
    </row>
    <row r="139" spans="1:45" customFormat="1">
      <c r="A139">
        <v>2021</v>
      </c>
      <c r="B139">
        <v>14</v>
      </c>
      <c r="C139" t="s">
        <v>1232</v>
      </c>
      <c r="D139" t="s">
        <v>19</v>
      </c>
      <c r="E139" t="s">
        <v>1227</v>
      </c>
      <c r="F139" t="s">
        <v>2660</v>
      </c>
      <c r="G139" t="s">
        <v>2661</v>
      </c>
      <c r="H139">
        <v>13</v>
      </c>
      <c r="I139" t="s">
        <v>51</v>
      </c>
      <c r="J139">
        <v>22</v>
      </c>
      <c r="K139" t="s">
        <v>2739</v>
      </c>
      <c r="L139">
        <v>0</v>
      </c>
      <c r="M139" t="s">
        <v>2149</v>
      </c>
      <c r="N139">
        <v>0</v>
      </c>
      <c r="O139" t="s">
        <v>2149</v>
      </c>
      <c r="P139">
        <v>1</v>
      </c>
      <c r="Q139" t="s">
        <v>62</v>
      </c>
      <c r="R139">
        <v>30</v>
      </c>
      <c r="S139" t="s">
        <v>2163</v>
      </c>
      <c r="T139">
        <v>31</v>
      </c>
      <c r="U139" t="s">
        <v>22</v>
      </c>
      <c r="V139">
        <v>0</v>
      </c>
      <c r="W139" t="s">
        <v>79</v>
      </c>
      <c r="X139">
        <v>2</v>
      </c>
      <c r="Y139" t="s">
        <v>2687</v>
      </c>
      <c r="Z139" t="s">
        <v>2688</v>
      </c>
      <c r="AA139" t="s">
        <v>2687</v>
      </c>
      <c r="AB139" t="s">
        <v>2689</v>
      </c>
      <c r="AC139" t="s">
        <v>2687</v>
      </c>
      <c r="AD139" t="s">
        <v>39</v>
      </c>
      <c r="AE139" t="s">
        <v>40</v>
      </c>
      <c r="AF139" s="169">
        <v>72128523</v>
      </c>
      <c r="AG139" s="170" t="s">
        <v>1560</v>
      </c>
      <c r="AH139" s="171" t="s">
        <v>293</v>
      </c>
      <c r="AI139" s="36">
        <v>16</v>
      </c>
      <c r="AJ139" t="s">
        <v>19</v>
      </c>
      <c r="AK139" t="str">
        <f t="shared" si="14"/>
        <v>14.-13.-22.0.0.1.-2.00.00.00</v>
      </c>
      <c r="AL139" t="str">
        <f t="shared" si="10"/>
        <v>22.00.00.01</v>
      </c>
      <c r="AM139">
        <f t="shared" si="11"/>
        <v>14</v>
      </c>
      <c r="AN139">
        <f t="shared" si="12"/>
        <v>13</v>
      </c>
      <c r="AO139" s="118">
        <v>22</v>
      </c>
      <c r="AP139" s="118">
        <v>0</v>
      </c>
      <c r="AQ139" s="118">
        <v>0</v>
      </c>
      <c r="AR139" s="118">
        <v>1</v>
      </c>
      <c r="AS139" t="str">
        <f t="shared" si="13"/>
        <v>2.00.00.00</v>
      </c>
    </row>
    <row r="140" spans="1:45" customFormat="1">
      <c r="A140">
        <v>2021</v>
      </c>
      <c r="B140">
        <v>14</v>
      </c>
      <c r="C140" t="s">
        <v>1232</v>
      </c>
      <c r="D140" t="s">
        <v>19</v>
      </c>
      <c r="E140" t="s">
        <v>1227</v>
      </c>
      <c r="F140" t="s">
        <v>2660</v>
      </c>
      <c r="G140" t="s">
        <v>2661</v>
      </c>
      <c r="H140">
        <v>13</v>
      </c>
      <c r="I140" t="s">
        <v>51</v>
      </c>
      <c r="J140">
        <v>22</v>
      </c>
      <c r="K140" t="s">
        <v>2739</v>
      </c>
      <c r="L140">
        <v>0</v>
      </c>
      <c r="M140" t="s">
        <v>2149</v>
      </c>
      <c r="N140">
        <v>0</v>
      </c>
      <c r="O140" t="s">
        <v>2149</v>
      </c>
      <c r="P140">
        <v>1</v>
      </c>
      <c r="Q140" t="s">
        <v>62</v>
      </c>
      <c r="R140">
        <v>30</v>
      </c>
      <c r="S140" t="s">
        <v>2163</v>
      </c>
      <c r="T140">
        <v>31</v>
      </c>
      <c r="U140" t="s">
        <v>22</v>
      </c>
      <c r="V140">
        <v>0</v>
      </c>
      <c r="W140" t="s">
        <v>79</v>
      </c>
      <c r="X140">
        <v>3</v>
      </c>
      <c r="Y140" t="s">
        <v>2690</v>
      </c>
      <c r="Z140" t="s">
        <v>2691</v>
      </c>
      <c r="AA140" t="s">
        <v>2690</v>
      </c>
      <c r="AB140" t="s">
        <v>2692</v>
      </c>
      <c r="AC140" t="s">
        <v>2690</v>
      </c>
      <c r="AD140" t="s">
        <v>41</v>
      </c>
      <c r="AE140" t="s">
        <v>42</v>
      </c>
      <c r="AF140" s="169">
        <v>316669222</v>
      </c>
      <c r="AG140" s="170" t="s">
        <v>1560</v>
      </c>
      <c r="AH140" s="171" t="s">
        <v>293</v>
      </c>
      <c r="AI140" s="36">
        <v>16</v>
      </c>
      <c r="AJ140" t="s">
        <v>19</v>
      </c>
      <c r="AK140" t="str">
        <f t="shared" si="14"/>
        <v>14.-13.-22.0.0.1.-3.00.00.00</v>
      </c>
      <c r="AL140" t="str">
        <f t="shared" si="10"/>
        <v>22.00.00.01</v>
      </c>
      <c r="AM140">
        <f t="shared" si="11"/>
        <v>14</v>
      </c>
      <c r="AN140">
        <f t="shared" si="12"/>
        <v>13</v>
      </c>
      <c r="AO140" s="118">
        <v>22</v>
      </c>
      <c r="AP140" s="118">
        <v>0</v>
      </c>
      <c r="AQ140" s="118">
        <v>0</v>
      </c>
      <c r="AR140" s="118">
        <v>1</v>
      </c>
      <c r="AS140" t="str">
        <f t="shared" si="13"/>
        <v>3.00.00.00</v>
      </c>
    </row>
    <row r="141" spans="1:45" customFormat="1">
      <c r="A141">
        <v>2021</v>
      </c>
      <c r="B141">
        <v>14</v>
      </c>
      <c r="C141" t="s">
        <v>1232</v>
      </c>
      <c r="D141" t="s">
        <v>19</v>
      </c>
      <c r="E141" t="s">
        <v>1227</v>
      </c>
      <c r="F141" t="s">
        <v>2693</v>
      </c>
      <c r="G141" t="s">
        <v>2694</v>
      </c>
      <c r="H141">
        <v>13</v>
      </c>
      <c r="I141" t="s">
        <v>51</v>
      </c>
      <c r="J141">
        <v>22</v>
      </c>
      <c r="K141" t="s">
        <v>2739</v>
      </c>
      <c r="L141">
        <v>0</v>
      </c>
      <c r="M141" t="s">
        <v>2149</v>
      </c>
      <c r="N141">
        <v>1</v>
      </c>
      <c r="O141" t="s">
        <v>43</v>
      </c>
      <c r="P141">
        <v>1</v>
      </c>
      <c r="Q141" t="s">
        <v>62</v>
      </c>
      <c r="R141">
        <v>30</v>
      </c>
      <c r="S141" t="s">
        <v>2163</v>
      </c>
      <c r="T141">
        <v>31</v>
      </c>
      <c r="U141" t="s">
        <v>22</v>
      </c>
      <c r="V141">
        <v>0</v>
      </c>
      <c r="W141" t="s">
        <v>79</v>
      </c>
      <c r="X141">
        <v>4</v>
      </c>
      <c r="Y141" t="s">
        <v>2695</v>
      </c>
      <c r="Z141" t="s">
        <v>2696</v>
      </c>
      <c r="AA141" t="s">
        <v>2697</v>
      </c>
      <c r="AB141" t="s">
        <v>2698</v>
      </c>
      <c r="AC141" t="s">
        <v>2697</v>
      </c>
      <c r="AD141" t="s">
        <v>44</v>
      </c>
      <c r="AE141" t="s">
        <v>43</v>
      </c>
      <c r="AF141" s="169">
        <v>48085683</v>
      </c>
      <c r="AG141" s="170" t="s">
        <v>1560</v>
      </c>
      <c r="AH141" s="171" t="s">
        <v>293</v>
      </c>
      <c r="AI141" s="36">
        <v>16</v>
      </c>
      <c r="AJ141" t="s">
        <v>19</v>
      </c>
      <c r="AK141" t="str">
        <f t="shared" si="14"/>
        <v>14.-13.-22.0.1.1.-4.03.00.00</v>
      </c>
      <c r="AL141" t="str">
        <f t="shared" si="10"/>
        <v>22.00.01.01</v>
      </c>
      <c r="AM141">
        <f t="shared" si="11"/>
        <v>14</v>
      </c>
      <c r="AN141">
        <f t="shared" si="12"/>
        <v>13</v>
      </c>
      <c r="AO141" s="118">
        <v>22</v>
      </c>
      <c r="AP141" s="118">
        <v>0</v>
      </c>
      <c r="AQ141" s="118">
        <v>1</v>
      </c>
      <c r="AR141" s="118">
        <v>1</v>
      </c>
      <c r="AS141" t="str">
        <f t="shared" si="13"/>
        <v>4.03.00.00</v>
      </c>
    </row>
    <row r="142" spans="1:45" customFormat="1">
      <c r="A142">
        <v>2021</v>
      </c>
      <c r="B142">
        <v>14</v>
      </c>
      <c r="C142" t="s">
        <v>1232</v>
      </c>
      <c r="D142" t="s">
        <v>19</v>
      </c>
      <c r="E142" t="s">
        <v>1227</v>
      </c>
      <c r="F142" t="s">
        <v>2660</v>
      </c>
      <c r="G142" t="s">
        <v>2661</v>
      </c>
      <c r="H142">
        <v>13</v>
      </c>
      <c r="I142" t="s">
        <v>51</v>
      </c>
      <c r="J142">
        <v>23</v>
      </c>
      <c r="K142" t="s">
        <v>2740</v>
      </c>
      <c r="L142">
        <v>0</v>
      </c>
      <c r="M142" t="s">
        <v>2149</v>
      </c>
      <c r="N142">
        <v>0</v>
      </c>
      <c r="O142" t="s">
        <v>2149</v>
      </c>
      <c r="P142">
        <v>0</v>
      </c>
      <c r="Q142" t="s">
        <v>2149</v>
      </c>
      <c r="R142">
        <v>30</v>
      </c>
      <c r="S142" t="s">
        <v>2163</v>
      </c>
      <c r="T142">
        <v>31</v>
      </c>
      <c r="U142" t="s">
        <v>22</v>
      </c>
      <c r="V142">
        <v>0</v>
      </c>
      <c r="W142" t="s">
        <v>79</v>
      </c>
      <c r="X142">
        <v>2</v>
      </c>
      <c r="Y142" t="s">
        <v>2687</v>
      </c>
      <c r="Z142" t="s">
        <v>2688</v>
      </c>
      <c r="AA142" t="s">
        <v>2687</v>
      </c>
      <c r="AB142" t="s">
        <v>2689</v>
      </c>
      <c r="AC142" t="s">
        <v>2687</v>
      </c>
      <c r="AD142" t="s">
        <v>39</v>
      </c>
      <c r="AE142" t="s">
        <v>40</v>
      </c>
      <c r="AF142" s="169">
        <v>19362677</v>
      </c>
      <c r="AG142" s="170" t="s">
        <v>1484</v>
      </c>
      <c r="AH142" s="171" t="s">
        <v>400</v>
      </c>
      <c r="AI142" s="36">
        <v>16</v>
      </c>
      <c r="AJ142" t="s">
        <v>19</v>
      </c>
      <c r="AK142" t="str">
        <f t="shared" si="14"/>
        <v>14.-13.-23.0.0.0.-2.00.00.00</v>
      </c>
      <c r="AL142" t="str">
        <f t="shared" si="10"/>
        <v>23.00.00.00</v>
      </c>
      <c r="AM142">
        <f t="shared" si="11"/>
        <v>14</v>
      </c>
      <c r="AN142">
        <f t="shared" si="12"/>
        <v>13</v>
      </c>
      <c r="AO142" s="118">
        <v>23</v>
      </c>
      <c r="AP142" s="118">
        <v>0</v>
      </c>
      <c r="AQ142" s="118">
        <v>0</v>
      </c>
      <c r="AR142" s="118">
        <v>0</v>
      </c>
      <c r="AS142" t="str">
        <f t="shared" si="13"/>
        <v>2.00.00.00</v>
      </c>
    </row>
    <row r="143" spans="1:45" customFormat="1">
      <c r="A143">
        <v>2021</v>
      </c>
      <c r="B143">
        <v>14</v>
      </c>
      <c r="C143" t="s">
        <v>1232</v>
      </c>
      <c r="D143" t="s">
        <v>19</v>
      </c>
      <c r="E143" t="s">
        <v>1227</v>
      </c>
      <c r="F143" t="s">
        <v>2660</v>
      </c>
      <c r="G143" t="s">
        <v>2661</v>
      </c>
      <c r="H143">
        <v>13</v>
      </c>
      <c r="I143" t="s">
        <v>51</v>
      </c>
      <c r="J143">
        <v>23</v>
      </c>
      <c r="K143" t="s">
        <v>2740</v>
      </c>
      <c r="L143">
        <v>0</v>
      </c>
      <c r="M143" t="s">
        <v>2149</v>
      </c>
      <c r="N143">
        <v>0</v>
      </c>
      <c r="O143" t="s">
        <v>2149</v>
      </c>
      <c r="P143">
        <v>0</v>
      </c>
      <c r="Q143" t="s">
        <v>2149</v>
      </c>
      <c r="R143">
        <v>30</v>
      </c>
      <c r="S143" t="s">
        <v>2163</v>
      </c>
      <c r="T143">
        <v>31</v>
      </c>
      <c r="U143" t="s">
        <v>22</v>
      </c>
      <c r="V143">
        <v>0</v>
      </c>
      <c r="W143" t="s">
        <v>79</v>
      </c>
      <c r="X143">
        <v>3</v>
      </c>
      <c r="Y143" t="s">
        <v>2690</v>
      </c>
      <c r="Z143" t="s">
        <v>2691</v>
      </c>
      <c r="AA143" t="s">
        <v>2690</v>
      </c>
      <c r="AB143" t="s">
        <v>2692</v>
      </c>
      <c r="AC143" t="s">
        <v>2690</v>
      </c>
      <c r="AD143" t="s">
        <v>41</v>
      </c>
      <c r="AE143" t="s">
        <v>42</v>
      </c>
      <c r="AF143" s="169">
        <v>11617606</v>
      </c>
      <c r="AG143" s="170" t="s">
        <v>1484</v>
      </c>
      <c r="AH143" s="171" t="s">
        <v>400</v>
      </c>
      <c r="AI143" s="36">
        <v>16</v>
      </c>
      <c r="AJ143" t="s">
        <v>19</v>
      </c>
      <c r="AK143" t="str">
        <f t="shared" si="14"/>
        <v>14.-13.-23.0.0.0.-3.00.00.00</v>
      </c>
      <c r="AL143" t="str">
        <f t="shared" si="10"/>
        <v>23.00.00.00</v>
      </c>
      <c r="AM143">
        <f t="shared" si="11"/>
        <v>14</v>
      </c>
      <c r="AN143">
        <f t="shared" si="12"/>
        <v>13</v>
      </c>
      <c r="AO143" s="118">
        <v>23</v>
      </c>
      <c r="AP143" s="118">
        <v>0</v>
      </c>
      <c r="AQ143" s="118">
        <v>0</v>
      </c>
      <c r="AR143" s="118">
        <v>0</v>
      </c>
      <c r="AS143" t="str">
        <f t="shared" si="13"/>
        <v>3.00.00.00</v>
      </c>
    </row>
    <row r="144" spans="1:45" customFormat="1">
      <c r="A144">
        <v>2021</v>
      </c>
      <c r="B144">
        <v>14</v>
      </c>
      <c r="C144" t="s">
        <v>1232</v>
      </c>
      <c r="D144" t="s">
        <v>19</v>
      </c>
      <c r="E144" t="s">
        <v>1227</v>
      </c>
      <c r="F144" t="s">
        <v>2693</v>
      </c>
      <c r="G144" t="s">
        <v>2694</v>
      </c>
      <c r="H144">
        <v>13</v>
      </c>
      <c r="I144" t="s">
        <v>51</v>
      </c>
      <c r="J144">
        <v>23</v>
      </c>
      <c r="K144" t="s">
        <v>2740</v>
      </c>
      <c r="L144">
        <v>0</v>
      </c>
      <c r="M144" t="s">
        <v>2149</v>
      </c>
      <c r="N144">
        <v>1</v>
      </c>
      <c r="O144" t="s">
        <v>43</v>
      </c>
      <c r="P144">
        <v>0</v>
      </c>
      <c r="Q144" t="s">
        <v>2149</v>
      </c>
      <c r="R144">
        <v>30</v>
      </c>
      <c r="S144" t="s">
        <v>2163</v>
      </c>
      <c r="T144">
        <v>31</v>
      </c>
      <c r="U144" t="s">
        <v>22</v>
      </c>
      <c r="V144">
        <v>0</v>
      </c>
      <c r="W144" t="s">
        <v>79</v>
      </c>
      <c r="X144">
        <v>4</v>
      </c>
      <c r="Y144" t="s">
        <v>2695</v>
      </c>
      <c r="Z144" t="s">
        <v>2696</v>
      </c>
      <c r="AA144" t="s">
        <v>2697</v>
      </c>
      <c r="AB144" t="s">
        <v>2698</v>
      </c>
      <c r="AC144" t="s">
        <v>2697</v>
      </c>
      <c r="AD144" t="s">
        <v>44</v>
      </c>
      <c r="AE144" t="s">
        <v>43</v>
      </c>
      <c r="AF144" s="169">
        <v>7745071</v>
      </c>
      <c r="AG144" s="170" t="s">
        <v>1484</v>
      </c>
      <c r="AH144" s="171" t="s">
        <v>400</v>
      </c>
      <c r="AI144" s="36">
        <v>16</v>
      </c>
      <c r="AJ144" t="s">
        <v>19</v>
      </c>
      <c r="AK144" t="str">
        <f t="shared" si="14"/>
        <v>14.-13.-23.0.1.0.-4.03.00.00</v>
      </c>
      <c r="AL144" t="str">
        <f t="shared" si="10"/>
        <v>23.00.01.00</v>
      </c>
      <c r="AM144">
        <f t="shared" si="11"/>
        <v>14</v>
      </c>
      <c r="AN144">
        <f t="shared" si="12"/>
        <v>13</v>
      </c>
      <c r="AO144" s="118">
        <v>23</v>
      </c>
      <c r="AP144" s="118">
        <v>0</v>
      </c>
      <c r="AQ144" s="118">
        <v>1</v>
      </c>
      <c r="AR144" s="118">
        <v>0</v>
      </c>
      <c r="AS144" t="str">
        <f t="shared" si="13"/>
        <v>4.03.00.00</v>
      </c>
    </row>
    <row r="145" spans="1:45" customFormat="1">
      <c r="A145">
        <v>2021</v>
      </c>
      <c r="B145">
        <v>14</v>
      </c>
      <c r="C145" t="s">
        <v>1232</v>
      </c>
      <c r="D145" t="s">
        <v>19</v>
      </c>
      <c r="E145" t="s">
        <v>1227</v>
      </c>
      <c r="F145" t="s">
        <v>2660</v>
      </c>
      <c r="G145" t="s">
        <v>2661</v>
      </c>
      <c r="H145">
        <v>14</v>
      </c>
      <c r="I145" t="s">
        <v>20</v>
      </c>
      <c r="J145">
        <v>30</v>
      </c>
      <c r="K145" t="s">
        <v>63</v>
      </c>
      <c r="L145">
        <v>0</v>
      </c>
      <c r="M145" t="s">
        <v>2149</v>
      </c>
      <c r="N145">
        <v>0</v>
      </c>
      <c r="O145" t="s">
        <v>2149</v>
      </c>
      <c r="P145">
        <v>0</v>
      </c>
      <c r="Q145" t="s">
        <v>2149</v>
      </c>
      <c r="R145">
        <v>30</v>
      </c>
      <c r="S145" t="s">
        <v>2163</v>
      </c>
      <c r="T145">
        <v>31</v>
      </c>
      <c r="U145" t="s">
        <v>22</v>
      </c>
      <c r="V145">
        <v>0</v>
      </c>
      <c r="W145" t="s">
        <v>79</v>
      </c>
      <c r="X145">
        <v>2</v>
      </c>
      <c r="Y145" t="s">
        <v>2687</v>
      </c>
      <c r="Z145" t="s">
        <v>2688</v>
      </c>
      <c r="AA145" t="s">
        <v>2687</v>
      </c>
      <c r="AB145" t="s">
        <v>2689</v>
      </c>
      <c r="AC145" t="s">
        <v>2687</v>
      </c>
      <c r="AD145" t="s">
        <v>39</v>
      </c>
      <c r="AE145" t="s">
        <v>40</v>
      </c>
      <c r="AF145" s="169">
        <v>13051534</v>
      </c>
      <c r="AG145" s="170" t="s">
        <v>1473</v>
      </c>
      <c r="AH145" s="171" t="s">
        <v>568</v>
      </c>
      <c r="AI145" s="36">
        <v>16</v>
      </c>
      <c r="AJ145" t="s">
        <v>19</v>
      </c>
      <c r="AK145" t="str">
        <f t="shared" si="14"/>
        <v>14.-14.-30.0.0.0.-2.00.00.00</v>
      </c>
      <c r="AL145" t="str">
        <f t="shared" si="10"/>
        <v>30.00.00.00</v>
      </c>
      <c r="AM145">
        <f t="shared" si="11"/>
        <v>14</v>
      </c>
      <c r="AN145">
        <f t="shared" si="12"/>
        <v>14</v>
      </c>
      <c r="AO145" s="118">
        <v>30</v>
      </c>
      <c r="AP145" s="118">
        <v>0</v>
      </c>
      <c r="AQ145" s="118">
        <v>0</v>
      </c>
      <c r="AR145" s="118">
        <v>0</v>
      </c>
      <c r="AS145" t="str">
        <f t="shared" si="13"/>
        <v>2.00.00.00</v>
      </c>
    </row>
    <row r="146" spans="1:45" customFormat="1">
      <c r="A146">
        <v>2021</v>
      </c>
      <c r="B146">
        <v>14</v>
      </c>
      <c r="C146" t="s">
        <v>1232</v>
      </c>
      <c r="D146" t="s">
        <v>19</v>
      </c>
      <c r="E146" t="s">
        <v>1227</v>
      </c>
      <c r="F146" t="s">
        <v>2660</v>
      </c>
      <c r="G146" t="s">
        <v>2661</v>
      </c>
      <c r="H146">
        <v>14</v>
      </c>
      <c r="I146" t="s">
        <v>20</v>
      </c>
      <c r="J146">
        <v>30</v>
      </c>
      <c r="K146" t="s">
        <v>63</v>
      </c>
      <c r="L146">
        <v>0</v>
      </c>
      <c r="M146" t="s">
        <v>2149</v>
      </c>
      <c r="N146">
        <v>0</v>
      </c>
      <c r="O146" t="s">
        <v>2149</v>
      </c>
      <c r="P146">
        <v>0</v>
      </c>
      <c r="Q146" t="s">
        <v>2149</v>
      </c>
      <c r="R146">
        <v>30</v>
      </c>
      <c r="S146" t="s">
        <v>2163</v>
      </c>
      <c r="T146">
        <v>31</v>
      </c>
      <c r="U146" t="s">
        <v>22</v>
      </c>
      <c r="V146">
        <v>0</v>
      </c>
      <c r="W146" t="s">
        <v>79</v>
      </c>
      <c r="X146">
        <v>3</v>
      </c>
      <c r="Y146" t="s">
        <v>2690</v>
      </c>
      <c r="Z146" t="s">
        <v>2691</v>
      </c>
      <c r="AA146" t="s">
        <v>2690</v>
      </c>
      <c r="AB146" t="s">
        <v>2692</v>
      </c>
      <c r="AC146" t="s">
        <v>2690</v>
      </c>
      <c r="AD146" t="s">
        <v>41</v>
      </c>
      <c r="AE146" t="s">
        <v>42</v>
      </c>
      <c r="AF146" s="169">
        <v>23032119</v>
      </c>
      <c r="AG146" s="170" t="s">
        <v>1473</v>
      </c>
      <c r="AH146" s="171" t="s">
        <v>568</v>
      </c>
      <c r="AI146" s="36">
        <v>16</v>
      </c>
      <c r="AJ146" t="s">
        <v>19</v>
      </c>
      <c r="AK146" t="str">
        <f t="shared" si="14"/>
        <v>14.-14.-30.0.0.0.-3.00.00.00</v>
      </c>
      <c r="AL146" t="str">
        <f t="shared" si="10"/>
        <v>30.00.00.00</v>
      </c>
      <c r="AM146">
        <f t="shared" si="11"/>
        <v>14</v>
      </c>
      <c r="AN146">
        <f t="shared" si="12"/>
        <v>14</v>
      </c>
      <c r="AO146" s="118">
        <v>30</v>
      </c>
      <c r="AP146" s="118">
        <v>0</v>
      </c>
      <c r="AQ146" s="118">
        <v>0</v>
      </c>
      <c r="AR146" s="118">
        <v>0</v>
      </c>
      <c r="AS146" t="str">
        <f t="shared" si="13"/>
        <v>3.00.00.00</v>
      </c>
    </row>
    <row r="147" spans="1:45" customFormat="1">
      <c r="A147">
        <v>2021</v>
      </c>
      <c r="B147">
        <v>14</v>
      </c>
      <c r="C147" t="s">
        <v>1232</v>
      </c>
      <c r="D147" t="s">
        <v>19</v>
      </c>
      <c r="E147" t="s">
        <v>1227</v>
      </c>
      <c r="F147" t="s">
        <v>2693</v>
      </c>
      <c r="G147" t="s">
        <v>2694</v>
      </c>
      <c r="H147">
        <v>14</v>
      </c>
      <c r="I147" t="s">
        <v>20</v>
      </c>
      <c r="J147">
        <v>30</v>
      </c>
      <c r="K147" t="s">
        <v>63</v>
      </c>
      <c r="L147">
        <v>0</v>
      </c>
      <c r="M147" t="s">
        <v>2149</v>
      </c>
      <c r="N147">
        <v>1</v>
      </c>
      <c r="O147" t="s">
        <v>43</v>
      </c>
      <c r="P147">
        <v>0</v>
      </c>
      <c r="Q147" t="s">
        <v>2149</v>
      </c>
      <c r="R147">
        <v>30</v>
      </c>
      <c r="S147" t="s">
        <v>2163</v>
      </c>
      <c r="T147">
        <v>31</v>
      </c>
      <c r="U147" t="s">
        <v>22</v>
      </c>
      <c r="V147">
        <v>0</v>
      </c>
      <c r="W147" t="s">
        <v>79</v>
      </c>
      <c r="X147">
        <v>4</v>
      </c>
      <c r="Y147" t="s">
        <v>2695</v>
      </c>
      <c r="Z147" t="s">
        <v>2696</v>
      </c>
      <c r="AA147" t="s">
        <v>2697</v>
      </c>
      <c r="AB147" t="s">
        <v>2698</v>
      </c>
      <c r="AC147" t="s">
        <v>2697</v>
      </c>
      <c r="AD147" t="s">
        <v>44</v>
      </c>
      <c r="AE147" t="s">
        <v>43</v>
      </c>
      <c r="AF147" s="169">
        <v>26870806</v>
      </c>
      <c r="AG147" s="170" t="s">
        <v>1473</v>
      </c>
      <c r="AH147" s="171" t="s">
        <v>568</v>
      </c>
      <c r="AI147" s="36">
        <v>16</v>
      </c>
      <c r="AJ147" t="s">
        <v>19</v>
      </c>
      <c r="AK147" t="str">
        <f t="shared" si="14"/>
        <v>14.-14.-30.0.1.0.-4.03.00.00</v>
      </c>
      <c r="AL147" t="str">
        <f t="shared" si="10"/>
        <v>30.00.01.00</v>
      </c>
      <c r="AM147">
        <f t="shared" si="11"/>
        <v>14</v>
      </c>
      <c r="AN147">
        <f t="shared" si="12"/>
        <v>14</v>
      </c>
      <c r="AO147" s="118">
        <v>30</v>
      </c>
      <c r="AP147" s="118">
        <v>0</v>
      </c>
      <c r="AQ147" s="118">
        <v>1</v>
      </c>
      <c r="AR147" s="118">
        <v>0</v>
      </c>
      <c r="AS147" t="str">
        <f t="shared" si="13"/>
        <v>4.03.00.00</v>
      </c>
    </row>
    <row r="148" spans="1:45" customFormat="1">
      <c r="A148">
        <v>2021</v>
      </c>
      <c r="B148">
        <v>14</v>
      </c>
      <c r="C148" t="s">
        <v>1232</v>
      </c>
      <c r="D148" t="s">
        <v>19</v>
      </c>
      <c r="E148" t="s">
        <v>1227</v>
      </c>
      <c r="F148" t="s">
        <v>2660</v>
      </c>
      <c r="G148" t="s">
        <v>2699</v>
      </c>
      <c r="H148">
        <v>14</v>
      </c>
      <c r="I148" t="s">
        <v>20</v>
      </c>
      <c r="J148">
        <v>30</v>
      </c>
      <c r="K148" t="s">
        <v>63</v>
      </c>
      <c r="L148">
        <v>0</v>
      </c>
      <c r="M148" t="s">
        <v>2149</v>
      </c>
      <c r="N148">
        <v>0</v>
      </c>
      <c r="O148" t="s">
        <v>2149</v>
      </c>
      <c r="P148">
        <v>0</v>
      </c>
      <c r="Q148" t="s">
        <v>2149</v>
      </c>
      <c r="R148">
        <v>30</v>
      </c>
      <c r="S148" t="s">
        <v>2163</v>
      </c>
      <c r="T148">
        <v>31</v>
      </c>
      <c r="U148" t="s">
        <v>22</v>
      </c>
      <c r="V148">
        <v>0</v>
      </c>
      <c r="W148" t="s">
        <v>79</v>
      </c>
      <c r="X148">
        <v>5</v>
      </c>
      <c r="Y148" t="s">
        <v>2700</v>
      </c>
      <c r="Z148" t="s">
        <v>2701</v>
      </c>
      <c r="AA148" t="s">
        <v>2702</v>
      </c>
      <c r="AB148" t="s">
        <v>2719</v>
      </c>
      <c r="AC148" t="s">
        <v>2720</v>
      </c>
      <c r="AD148" t="s">
        <v>64</v>
      </c>
      <c r="AE148" t="s">
        <v>65</v>
      </c>
      <c r="AF148" s="169">
        <v>13819272</v>
      </c>
      <c r="AG148" s="170" t="s">
        <v>1473</v>
      </c>
      <c r="AH148" s="171" t="s">
        <v>568</v>
      </c>
      <c r="AI148" s="36">
        <v>16</v>
      </c>
      <c r="AJ148" t="s">
        <v>19</v>
      </c>
      <c r="AK148" t="str">
        <f t="shared" si="14"/>
        <v>14.-14.-30.0.0.0.-5.01.04.16</v>
      </c>
      <c r="AL148" t="str">
        <f t="shared" si="10"/>
        <v>30.00.00.00</v>
      </c>
      <c r="AM148">
        <f t="shared" si="11"/>
        <v>14</v>
      </c>
      <c r="AN148">
        <f t="shared" si="12"/>
        <v>14</v>
      </c>
      <c r="AO148" s="118">
        <v>30</v>
      </c>
      <c r="AP148" s="118">
        <v>0</v>
      </c>
      <c r="AQ148" s="118">
        <v>0</v>
      </c>
      <c r="AR148" s="118">
        <v>0</v>
      </c>
      <c r="AS148" t="str">
        <f t="shared" si="13"/>
        <v>5.01.04.16</v>
      </c>
    </row>
    <row r="149" spans="1:45" customFormat="1">
      <c r="A149">
        <v>2021</v>
      </c>
      <c r="B149">
        <v>14</v>
      </c>
      <c r="C149" t="s">
        <v>1232</v>
      </c>
      <c r="D149" t="s">
        <v>19</v>
      </c>
      <c r="E149" t="s">
        <v>1227</v>
      </c>
      <c r="F149" t="s">
        <v>2660</v>
      </c>
      <c r="G149" t="s">
        <v>2661</v>
      </c>
      <c r="H149">
        <v>14</v>
      </c>
      <c r="I149" t="s">
        <v>20</v>
      </c>
      <c r="J149">
        <v>31</v>
      </c>
      <c r="K149" t="s">
        <v>66</v>
      </c>
      <c r="L149">
        <v>0</v>
      </c>
      <c r="M149" t="s">
        <v>2149</v>
      </c>
      <c r="N149">
        <v>0</v>
      </c>
      <c r="O149" t="s">
        <v>2149</v>
      </c>
      <c r="P149">
        <v>1</v>
      </c>
      <c r="Q149" t="s">
        <v>1091</v>
      </c>
      <c r="R149">
        <v>30</v>
      </c>
      <c r="S149" t="s">
        <v>2163</v>
      </c>
      <c r="T149">
        <v>31</v>
      </c>
      <c r="U149" t="s">
        <v>22</v>
      </c>
      <c r="V149">
        <v>0</v>
      </c>
      <c r="W149" t="s">
        <v>79</v>
      </c>
      <c r="X149">
        <v>1</v>
      </c>
      <c r="Y149" t="s">
        <v>2662</v>
      </c>
      <c r="Z149" t="s">
        <v>2663</v>
      </c>
      <c r="AA149" t="s">
        <v>2664</v>
      </c>
      <c r="AB149" t="s">
        <v>2671</v>
      </c>
      <c r="AC149" t="s">
        <v>31</v>
      </c>
      <c r="AD149" t="s">
        <v>30</v>
      </c>
      <c r="AE149" t="s">
        <v>31</v>
      </c>
      <c r="AF149" s="169">
        <v>4618571</v>
      </c>
      <c r="AG149" s="170" t="s">
        <v>1473</v>
      </c>
      <c r="AH149" s="171" t="s">
        <v>568</v>
      </c>
      <c r="AI149" s="36">
        <v>16</v>
      </c>
      <c r="AJ149" t="s">
        <v>19</v>
      </c>
      <c r="AK149" t="str">
        <f t="shared" si="14"/>
        <v>14.-14.-31.0.0.1.-1.01.07.00</v>
      </c>
      <c r="AL149" t="str">
        <f t="shared" si="10"/>
        <v>31.00.00.01</v>
      </c>
      <c r="AM149">
        <f t="shared" si="11"/>
        <v>14</v>
      </c>
      <c r="AN149">
        <f t="shared" si="12"/>
        <v>14</v>
      </c>
      <c r="AO149" s="118">
        <v>31</v>
      </c>
      <c r="AP149" s="118">
        <v>0</v>
      </c>
      <c r="AQ149" s="118">
        <v>0</v>
      </c>
      <c r="AR149" s="118">
        <v>1</v>
      </c>
      <c r="AS149" t="str">
        <f t="shared" si="13"/>
        <v>1.01.07.00</v>
      </c>
    </row>
    <row r="150" spans="1:45" customFormat="1">
      <c r="A150">
        <v>2021</v>
      </c>
      <c r="B150">
        <v>14</v>
      </c>
      <c r="C150" t="s">
        <v>1232</v>
      </c>
      <c r="D150" t="s">
        <v>19</v>
      </c>
      <c r="E150" t="s">
        <v>1227</v>
      </c>
      <c r="F150" t="s">
        <v>2660</v>
      </c>
      <c r="G150" t="s">
        <v>2661</v>
      </c>
      <c r="H150">
        <v>14</v>
      </c>
      <c r="I150" t="s">
        <v>20</v>
      </c>
      <c r="J150">
        <v>31</v>
      </c>
      <c r="K150" t="s">
        <v>66</v>
      </c>
      <c r="L150">
        <v>0</v>
      </c>
      <c r="M150" t="s">
        <v>2149</v>
      </c>
      <c r="N150">
        <v>0</v>
      </c>
      <c r="O150" t="s">
        <v>2149</v>
      </c>
      <c r="P150">
        <v>1</v>
      </c>
      <c r="Q150" t="s">
        <v>1091</v>
      </c>
      <c r="R150">
        <v>30</v>
      </c>
      <c r="S150" t="s">
        <v>2163</v>
      </c>
      <c r="T150">
        <v>31</v>
      </c>
      <c r="U150" t="s">
        <v>22</v>
      </c>
      <c r="V150">
        <v>0</v>
      </c>
      <c r="W150" t="s">
        <v>79</v>
      </c>
      <c r="X150">
        <v>2</v>
      </c>
      <c r="Y150" t="s">
        <v>2687</v>
      </c>
      <c r="Z150" t="s">
        <v>2688</v>
      </c>
      <c r="AA150" t="s">
        <v>2687</v>
      </c>
      <c r="AB150" t="s">
        <v>2689</v>
      </c>
      <c r="AC150" t="s">
        <v>2687</v>
      </c>
      <c r="AD150" t="s">
        <v>39</v>
      </c>
      <c r="AE150" t="s">
        <v>40</v>
      </c>
      <c r="AF150" s="169">
        <v>34639280</v>
      </c>
      <c r="AG150" s="170" t="s">
        <v>1473</v>
      </c>
      <c r="AH150" s="171" t="s">
        <v>568</v>
      </c>
      <c r="AI150" s="36">
        <v>16</v>
      </c>
      <c r="AJ150" t="s">
        <v>19</v>
      </c>
      <c r="AK150" t="str">
        <f t="shared" si="14"/>
        <v>14.-14.-31.0.0.1.-2.00.00.00</v>
      </c>
      <c r="AL150" t="str">
        <f t="shared" si="10"/>
        <v>31.00.00.01</v>
      </c>
      <c r="AM150">
        <f t="shared" si="11"/>
        <v>14</v>
      </c>
      <c r="AN150">
        <f t="shared" si="12"/>
        <v>14</v>
      </c>
      <c r="AO150" s="118">
        <v>31</v>
      </c>
      <c r="AP150" s="118">
        <v>0</v>
      </c>
      <c r="AQ150" s="118">
        <v>0</v>
      </c>
      <c r="AR150" s="118">
        <v>1</v>
      </c>
      <c r="AS150" t="str">
        <f t="shared" si="13"/>
        <v>2.00.00.00</v>
      </c>
    </row>
    <row r="151" spans="1:45" customFormat="1">
      <c r="A151">
        <v>2021</v>
      </c>
      <c r="B151">
        <v>14</v>
      </c>
      <c r="C151" t="s">
        <v>1232</v>
      </c>
      <c r="D151" t="s">
        <v>19</v>
      </c>
      <c r="E151" t="s">
        <v>1227</v>
      </c>
      <c r="F151" t="s">
        <v>2660</v>
      </c>
      <c r="G151" t="s">
        <v>2661</v>
      </c>
      <c r="H151">
        <v>14</v>
      </c>
      <c r="I151" t="s">
        <v>20</v>
      </c>
      <c r="J151">
        <v>31</v>
      </c>
      <c r="K151" t="s">
        <v>66</v>
      </c>
      <c r="L151">
        <v>0</v>
      </c>
      <c r="M151" t="s">
        <v>2149</v>
      </c>
      <c r="N151">
        <v>0</v>
      </c>
      <c r="O151" t="s">
        <v>2149</v>
      </c>
      <c r="P151">
        <v>0</v>
      </c>
      <c r="Q151" t="s">
        <v>2149</v>
      </c>
      <c r="R151">
        <v>30</v>
      </c>
      <c r="S151" t="s">
        <v>2163</v>
      </c>
      <c r="T151">
        <v>31</v>
      </c>
      <c r="U151" t="s">
        <v>22</v>
      </c>
      <c r="V151">
        <v>0</v>
      </c>
      <c r="W151" t="s">
        <v>79</v>
      </c>
      <c r="X151">
        <v>2</v>
      </c>
      <c r="Y151" t="s">
        <v>2687</v>
      </c>
      <c r="Z151" t="s">
        <v>2688</v>
      </c>
      <c r="AA151" t="s">
        <v>2687</v>
      </c>
      <c r="AB151" t="s">
        <v>2689</v>
      </c>
      <c r="AC151" t="s">
        <v>2687</v>
      </c>
      <c r="AD151" t="s">
        <v>39</v>
      </c>
      <c r="AE151" t="s">
        <v>40</v>
      </c>
      <c r="AF151" s="169">
        <v>6927856</v>
      </c>
      <c r="AG151" s="170" t="s">
        <v>1473</v>
      </c>
      <c r="AH151" s="171" t="s">
        <v>568</v>
      </c>
      <c r="AI151" s="36">
        <v>16</v>
      </c>
      <c r="AJ151" t="s">
        <v>19</v>
      </c>
      <c r="AK151" t="str">
        <f t="shared" si="14"/>
        <v>14.-14.-31.0.0.0.-2.00.00.00</v>
      </c>
      <c r="AL151" t="str">
        <f t="shared" si="10"/>
        <v>31.00.00.00</v>
      </c>
      <c r="AM151">
        <f t="shared" si="11"/>
        <v>14</v>
      </c>
      <c r="AN151">
        <f t="shared" si="12"/>
        <v>14</v>
      </c>
      <c r="AO151" s="118">
        <v>31</v>
      </c>
      <c r="AP151" s="118">
        <v>0</v>
      </c>
      <c r="AQ151" s="118">
        <v>0</v>
      </c>
      <c r="AR151" s="118">
        <v>0</v>
      </c>
      <c r="AS151" t="str">
        <f t="shared" si="13"/>
        <v>2.00.00.00</v>
      </c>
    </row>
    <row r="152" spans="1:45" customFormat="1">
      <c r="A152">
        <v>2021</v>
      </c>
      <c r="B152">
        <v>14</v>
      </c>
      <c r="C152" t="s">
        <v>1232</v>
      </c>
      <c r="D152" t="s">
        <v>19</v>
      </c>
      <c r="E152" t="s">
        <v>1227</v>
      </c>
      <c r="F152" t="s">
        <v>2660</v>
      </c>
      <c r="G152" t="s">
        <v>2661</v>
      </c>
      <c r="H152">
        <v>14</v>
      </c>
      <c r="I152" t="s">
        <v>20</v>
      </c>
      <c r="J152">
        <v>31</v>
      </c>
      <c r="K152" t="s">
        <v>66</v>
      </c>
      <c r="L152">
        <v>0</v>
      </c>
      <c r="M152" t="s">
        <v>2149</v>
      </c>
      <c r="N152">
        <v>0</v>
      </c>
      <c r="O152" t="s">
        <v>2149</v>
      </c>
      <c r="P152">
        <v>0</v>
      </c>
      <c r="Q152" t="s">
        <v>2149</v>
      </c>
      <c r="R152">
        <v>30</v>
      </c>
      <c r="S152" t="s">
        <v>2163</v>
      </c>
      <c r="T152">
        <v>31</v>
      </c>
      <c r="U152" t="s">
        <v>22</v>
      </c>
      <c r="V152">
        <v>0</v>
      </c>
      <c r="W152" t="s">
        <v>79</v>
      </c>
      <c r="X152">
        <v>3</v>
      </c>
      <c r="Y152" t="s">
        <v>2690</v>
      </c>
      <c r="Z152" t="s">
        <v>2691</v>
      </c>
      <c r="AA152" t="s">
        <v>2690</v>
      </c>
      <c r="AB152" t="s">
        <v>2692</v>
      </c>
      <c r="AC152" t="s">
        <v>2690</v>
      </c>
      <c r="AD152" t="s">
        <v>41</v>
      </c>
      <c r="AE152" t="s">
        <v>42</v>
      </c>
      <c r="AF152" s="169">
        <v>157352</v>
      </c>
      <c r="AG152" s="170" t="s">
        <v>1473</v>
      </c>
      <c r="AH152" s="171" t="s">
        <v>568</v>
      </c>
      <c r="AI152" s="36">
        <v>16</v>
      </c>
      <c r="AJ152" t="s">
        <v>19</v>
      </c>
      <c r="AK152" t="str">
        <f t="shared" si="14"/>
        <v>14.-14.-31.0.0.0.-3.00.00.00</v>
      </c>
      <c r="AL152" t="str">
        <f t="shared" si="10"/>
        <v>31.00.00.00</v>
      </c>
      <c r="AM152">
        <f t="shared" si="11"/>
        <v>14</v>
      </c>
      <c r="AN152">
        <f t="shared" si="12"/>
        <v>14</v>
      </c>
      <c r="AO152" s="118">
        <v>31</v>
      </c>
      <c r="AP152" s="118">
        <v>0</v>
      </c>
      <c r="AQ152" s="118">
        <v>0</v>
      </c>
      <c r="AR152" s="118">
        <v>0</v>
      </c>
      <c r="AS152" t="str">
        <f t="shared" si="13"/>
        <v>3.00.00.00</v>
      </c>
    </row>
    <row r="153" spans="1:45" customFormat="1">
      <c r="A153">
        <v>2021</v>
      </c>
      <c r="B153">
        <v>14</v>
      </c>
      <c r="C153" t="s">
        <v>1232</v>
      </c>
      <c r="D153" t="s">
        <v>19</v>
      </c>
      <c r="E153" t="s">
        <v>1227</v>
      </c>
      <c r="F153" t="s">
        <v>2693</v>
      </c>
      <c r="G153" t="s">
        <v>2694</v>
      </c>
      <c r="H153">
        <v>14</v>
      </c>
      <c r="I153" t="s">
        <v>20</v>
      </c>
      <c r="J153">
        <v>31</v>
      </c>
      <c r="K153" t="s">
        <v>66</v>
      </c>
      <c r="L153">
        <v>0</v>
      </c>
      <c r="M153" t="s">
        <v>2149</v>
      </c>
      <c r="N153">
        <v>1</v>
      </c>
      <c r="O153" t="s">
        <v>43</v>
      </c>
      <c r="P153">
        <v>0</v>
      </c>
      <c r="Q153" t="s">
        <v>2149</v>
      </c>
      <c r="R153">
        <v>30</v>
      </c>
      <c r="S153" t="s">
        <v>2163</v>
      </c>
      <c r="T153">
        <v>31</v>
      </c>
      <c r="U153" t="s">
        <v>22</v>
      </c>
      <c r="V153">
        <v>0</v>
      </c>
      <c r="W153" t="s">
        <v>79</v>
      </c>
      <c r="X153">
        <v>4</v>
      </c>
      <c r="Y153" t="s">
        <v>2695</v>
      </c>
      <c r="Z153" t="s">
        <v>2696</v>
      </c>
      <c r="AA153" t="s">
        <v>2697</v>
      </c>
      <c r="AB153" t="s">
        <v>2698</v>
      </c>
      <c r="AC153" t="s">
        <v>2697</v>
      </c>
      <c r="AD153" t="s">
        <v>44</v>
      </c>
      <c r="AE153" t="s">
        <v>43</v>
      </c>
      <c r="AF153" s="169">
        <v>6090708</v>
      </c>
      <c r="AG153" s="170" t="s">
        <v>1473</v>
      </c>
      <c r="AH153" s="171" t="s">
        <v>568</v>
      </c>
      <c r="AI153" s="36">
        <v>16</v>
      </c>
      <c r="AJ153" t="s">
        <v>19</v>
      </c>
      <c r="AK153" t="str">
        <f t="shared" si="14"/>
        <v>14.-14.-31.0.1.0.-4.03.00.00</v>
      </c>
      <c r="AL153" t="str">
        <f t="shared" si="10"/>
        <v>31.00.01.00</v>
      </c>
      <c r="AM153">
        <f t="shared" si="11"/>
        <v>14</v>
      </c>
      <c r="AN153">
        <f t="shared" si="12"/>
        <v>14</v>
      </c>
      <c r="AO153" s="118">
        <v>31</v>
      </c>
      <c r="AP153" s="118">
        <v>0</v>
      </c>
      <c r="AQ153" s="118">
        <v>1</v>
      </c>
      <c r="AR153" s="118">
        <v>0</v>
      </c>
      <c r="AS153" t="str">
        <f t="shared" si="13"/>
        <v>4.03.00.00</v>
      </c>
    </row>
    <row r="154" spans="1:45" customFormat="1">
      <c r="A154">
        <v>2021</v>
      </c>
      <c r="B154">
        <v>14</v>
      </c>
      <c r="C154" t="s">
        <v>1232</v>
      </c>
      <c r="D154" t="s">
        <v>19</v>
      </c>
      <c r="E154" t="s">
        <v>1227</v>
      </c>
      <c r="F154" t="s">
        <v>2660</v>
      </c>
      <c r="G154" t="s">
        <v>2661</v>
      </c>
      <c r="H154">
        <v>14</v>
      </c>
      <c r="I154" t="s">
        <v>20</v>
      </c>
      <c r="J154">
        <v>32</v>
      </c>
      <c r="K154" t="s">
        <v>67</v>
      </c>
      <c r="L154">
        <v>0</v>
      </c>
      <c r="M154" t="s">
        <v>2149</v>
      </c>
      <c r="N154">
        <v>0</v>
      </c>
      <c r="O154" t="s">
        <v>2149</v>
      </c>
      <c r="P154">
        <v>0</v>
      </c>
      <c r="Q154" t="s">
        <v>2149</v>
      </c>
      <c r="R154">
        <v>30</v>
      </c>
      <c r="S154" t="s">
        <v>2163</v>
      </c>
      <c r="T154">
        <v>31</v>
      </c>
      <c r="U154" t="s">
        <v>22</v>
      </c>
      <c r="V154">
        <v>0</v>
      </c>
      <c r="W154" t="s">
        <v>79</v>
      </c>
      <c r="X154">
        <v>1</v>
      </c>
      <c r="Y154" t="s">
        <v>2662</v>
      </c>
      <c r="Z154" t="s">
        <v>2663</v>
      </c>
      <c r="AA154" t="s">
        <v>2664</v>
      </c>
      <c r="AB154" t="s">
        <v>2671</v>
      </c>
      <c r="AC154" t="s">
        <v>31</v>
      </c>
      <c r="AD154" t="s">
        <v>30</v>
      </c>
      <c r="AE154" t="s">
        <v>31</v>
      </c>
      <c r="AF154" s="169">
        <v>2203278</v>
      </c>
      <c r="AG154" s="170" t="s">
        <v>1473</v>
      </c>
      <c r="AH154" s="171" t="s">
        <v>568</v>
      </c>
      <c r="AI154" s="36">
        <v>16</v>
      </c>
      <c r="AJ154" t="s">
        <v>19</v>
      </c>
      <c r="AK154" t="str">
        <f t="shared" si="14"/>
        <v>14.-14.-32.0.0.0.-1.01.07.00</v>
      </c>
      <c r="AL154" t="str">
        <f t="shared" si="10"/>
        <v>32.00.00.00</v>
      </c>
      <c r="AM154">
        <f t="shared" si="11"/>
        <v>14</v>
      </c>
      <c r="AN154">
        <f t="shared" si="12"/>
        <v>14</v>
      </c>
      <c r="AO154" s="118">
        <v>32</v>
      </c>
      <c r="AP154" s="118">
        <v>0</v>
      </c>
      <c r="AQ154" s="118">
        <v>0</v>
      </c>
      <c r="AR154" s="118">
        <v>0</v>
      </c>
      <c r="AS154" t="str">
        <f t="shared" si="13"/>
        <v>1.01.07.00</v>
      </c>
    </row>
    <row r="155" spans="1:45" customFormat="1">
      <c r="A155">
        <v>2021</v>
      </c>
      <c r="B155">
        <v>14</v>
      </c>
      <c r="C155" t="s">
        <v>1232</v>
      </c>
      <c r="D155" t="s">
        <v>19</v>
      </c>
      <c r="E155" t="s">
        <v>1227</v>
      </c>
      <c r="F155" t="s">
        <v>2660</v>
      </c>
      <c r="G155" t="s">
        <v>2661</v>
      </c>
      <c r="H155">
        <v>14</v>
      </c>
      <c r="I155" t="s">
        <v>20</v>
      </c>
      <c r="J155">
        <v>32</v>
      </c>
      <c r="K155" t="s">
        <v>67</v>
      </c>
      <c r="L155">
        <v>0</v>
      </c>
      <c r="M155" t="s">
        <v>2149</v>
      </c>
      <c r="N155">
        <v>0</v>
      </c>
      <c r="O155" t="s">
        <v>2149</v>
      </c>
      <c r="P155">
        <v>0</v>
      </c>
      <c r="Q155" t="s">
        <v>2149</v>
      </c>
      <c r="R155">
        <v>30</v>
      </c>
      <c r="S155" t="s">
        <v>2163</v>
      </c>
      <c r="T155">
        <v>31</v>
      </c>
      <c r="U155" t="s">
        <v>22</v>
      </c>
      <c r="V155">
        <v>0</v>
      </c>
      <c r="W155" t="s">
        <v>79</v>
      </c>
      <c r="X155">
        <v>3</v>
      </c>
      <c r="Y155" t="s">
        <v>2690</v>
      </c>
      <c r="Z155" t="s">
        <v>2691</v>
      </c>
      <c r="AA155" t="s">
        <v>2690</v>
      </c>
      <c r="AB155" t="s">
        <v>2692</v>
      </c>
      <c r="AC155" t="s">
        <v>2690</v>
      </c>
      <c r="AD155" t="s">
        <v>41</v>
      </c>
      <c r="AE155" t="s">
        <v>42</v>
      </c>
      <c r="AF155" s="169">
        <v>1133470</v>
      </c>
      <c r="AG155" s="170" t="s">
        <v>1473</v>
      </c>
      <c r="AH155" s="171" t="s">
        <v>568</v>
      </c>
      <c r="AI155" s="36">
        <v>16</v>
      </c>
      <c r="AJ155" t="s">
        <v>19</v>
      </c>
      <c r="AK155" t="str">
        <f t="shared" si="14"/>
        <v>14.-14.-32.0.0.0.-3.00.00.00</v>
      </c>
      <c r="AL155" t="str">
        <f t="shared" si="10"/>
        <v>32.00.00.00</v>
      </c>
      <c r="AM155">
        <f t="shared" si="11"/>
        <v>14</v>
      </c>
      <c r="AN155">
        <f t="shared" si="12"/>
        <v>14</v>
      </c>
      <c r="AO155" s="118">
        <v>32</v>
      </c>
      <c r="AP155" s="118">
        <v>0</v>
      </c>
      <c r="AQ155" s="118">
        <v>0</v>
      </c>
      <c r="AR155" s="118">
        <v>0</v>
      </c>
      <c r="AS155" t="str">
        <f t="shared" si="13"/>
        <v>3.00.00.00</v>
      </c>
    </row>
    <row r="156" spans="1:45" customFormat="1">
      <c r="A156">
        <v>2021</v>
      </c>
      <c r="B156">
        <v>14</v>
      </c>
      <c r="C156" t="s">
        <v>1232</v>
      </c>
      <c r="D156" t="s">
        <v>19</v>
      </c>
      <c r="E156" t="s">
        <v>1227</v>
      </c>
      <c r="F156" t="s">
        <v>2660</v>
      </c>
      <c r="G156" t="s">
        <v>2661</v>
      </c>
      <c r="H156">
        <v>14</v>
      </c>
      <c r="I156" t="s">
        <v>20</v>
      </c>
      <c r="J156">
        <v>33</v>
      </c>
      <c r="K156" t="s">
        <v>68</v>
      </c>
      <c r="L156">
        <v>0</v>
      </c>
      <c r="M156" t="s">
        <v>2149</v>
      </c>
      <c r="N156">
        <v>0</v>
      </c>
      <c r="O156" t="s">
        <v>2149</v>
      </c>
      <c r="P156">
        <v>0</v>
      </c>
      <c r="Q156" t="s">
        <v>2149</v>
      </c>
      <c r="R156">
        <v>30</v>
      </c>
      <c r="S156" t="s">
        <v>2163</v>
      </c>
      <c r="T156">
        <v>31</v>
      </c>
      <c r="U156" t="s">
        <v>22</v>
      </c>
      <c r="V156">
        <v>0</v>
      </c>
      <c r="W156" t="s">
        <v>79</v>
      </c>
      <c r="X156">
        <v>2</v>
      </c>
      <c r="Y156" t="s">
        <v>2687</v>
      </c>
      <c r="Z156" t="s">
        <v>2688</v>
      </c>
      <c r="AA156" t="s">
        <v>2687</v>
      </c>
      <c r="AB156" t="s">
        <v>2689</v>
      </c>
      <c r="AC156" t="s">
        <v>2687</v>
      </c>
      <c r="AD156" t="s">
        <v>39</v>
      </c>
      <c r="AE156" t="s">
        <v>40</v>
      </c>
      <c r="AF156" s="169">
        <v>147300</v>
      </c>
      <c r="AG156" s="170" t="s">
        <v>1473</v>
      </c>
      <c r="AH156" s="171" t="s">
        <v>568</v>
      </c>
      <c r="AI156" s="36">
        <v>16</v>
      </c>
      <c r="AJ156" t="s">
        <v>19</v>
      </c>
      <c r="AK156" t="str">
        <f t="shared" si="14"/>
        <v>14.-14.-33.0.0.0.-2.00.00.00</v>
      </c>
      <c r="AL156" t="str">
        <f t="shared" si="10"/>
        <v>33.00.00.00</v>
      </c>
      <c r="AM156">
        <f t="shared" si="11"/>
        <v>14</v>
      </c>
      <c r="AN156">
        <f t="shared" si="12"/>
        <v>14</v>
      </c>
      <c r="AO156" s="118">
        <v>33</v>
      </c>
      <c r="AP156" s="118">
        <v>0</v>
      </c>
      <c r="AQ156" s="118">
        <v>0</v>
      </c>
      <c r="AR156" s="118">
        <v>0</v>
      </c>
      <c r="AS156" t="str">
        <f t="shared" si="13"/>
        <v>2.00.00.00</v>
      </c>
    </row>
    <row r="157" spans="1:45" customFormat="1">
      <c r="A157">
        <v>2021</v>
      </c>
      <c r="B157">
        <v>14</v>
      </c>
      <c r="C157" t="s">
        <v>1232</v>
      </c>
      <c r="D157" t="s">
        <v>19</v>
      </c>
      <c r="E157" t="s">
        <v>1227</v>
      </c>
      <c r="F157" t="s">
        <v>2660</v>
      </c>
      <c r="G157" t="s">
        <v>2661</v>
      </c>
      <c r="H157">
        <v>14</v>
      </c>
      <c r="I157" t="s">
        <v>20</v>
      </c>
      <c r="J157">
        <v>33</v>
      </c>
      <c r="K157" t="s">
        <v>68</v>
      </c>
      <c r="L157">
        <v>0</v>
      </c>
      <c r="M157" t="s">
        <v>2149</v>
      </c>
      <c r="N157">
        <v>0</v>
      </c>
      <c r="O157" t="s">
        <v>2149</v>
      </c>
      <c r="P157">
        <v>0</v>
      </c>
      <c r="Q157" t="s">
        <v>2149</v>
      </c>
      <c r="R157">
        <v>30</v>
      </c>
      <c r="S157" t="s">
        <v>2163</v>
      </c>
      <c r="T157">
        <v>31</v>
      </c>
      <c r="U157" t="s">
        <v>22</v>
      </c>
      <c r="V157">
        <v>0</v>
      </c>
      <c r="W157" t="s">
        <v>79</v>
      </c>
      <c r="X157">
        <v>3</v>
      </c>
      <c r="Y157" t="s">
        <v>2690</v>
      </c>
      <c r="Z157" t="s">
        <v>2691</v>
      </c>
      <c r="AA157" t="s">
        <v>2690</v>
      </c>
      <c r="AB157" t="s">
        <v>2692</v>
      </c>
      <c r="AC157" t="s">
        <v>2690</v>
      </c>
      <c r="AD157" t="s">
        <v>41</v>
      </c>
      <c r="AE157" t="s">
        <v>42</v>
      </c>
      <c r="AF157" s="169">
        <v>13790</v>
      </c>
      <c r="AG157" s="170" t="s">
        <v>1473</v>
      </c>
      <c r="AH157" s="171" t="s">
        <v>568</v>
      </c>
      <c r="AI157" s="36">
        <v>16</v>
      </c>
      <c r="AJ157" t="s">
        <v>19</v>
      </c>
      <c r="AK157" t="str">
        <f t="shared" si="14"/>
        <v>14.-14.-33.0.0.0.-3.00.00.00</v>
      </c>
      <c r="AL157" t="str">
        <f t="shared" si="10"/>
        <v>33.00.00.00</v>
      </c>
      <c r="AM157">
        <f t="shared" si="11"/>
        <v>14</v>
      </c>
      <c r="AN157">
        <f t="shared" si="12"/>
        <v>14</v>
      </c>
      <c r="AO157" s="118">
        <v>33</v>
      </c>
      <c r="AP157" s="118">
        <v>0</v>
      </c>
      <c r="AQ157" s="118">
        <v>0</v>
      </c>
      <c r="AR157" s="118">
        <v>0</v>
      </c>
      <c r="AS157" t="str">
        <f t="shared" si="13"/>
        <v>3.00.00.00</v>
      </c>
    </row>
    <row r="158" spans="1:45" customFormat="1">
      <c r="A158">
        <v>2021</v>
      </c>
      <c r="B158">
        <v>14</v>
      </c>
      <c r="C158" t="s">
        <v>1232</v>
      </c>
      <c r="D158" t="s">
        <v>19</v>
      </c>
      <c r="E158" t="s">
        <v>1227</v>
      </c>
      <c r="F158" t="s">
        <v>2693</v>
      </c>
      <c r="G158" t="s">
        <v>2694</v>
      </c>
      <c r="H158">
        <v>14</v>
      </c>
      <c r="I158" t="s">
        <v>20</v>
      </c>
      <c r="J158">
        <v>33</v>
      </c>
      <c r="K158" t="s">
        <v>68</v>
      </c>
      <c r="L158">
        <v>0</v>
      </c>
      <c r="M158" t="s">
        <v>2149</v>
      </c>
      <c r="N158">
        <v>1</v>
      </c>
      <c r="O158" t="s">
        <v>43</v>
      </c>
      <c r="P158">
        <v>0</v>
      </c>
      <c r="Q158" t="s">
        <v>2149</v>
      </c>
      <c r="R158">
        <v>30</v>
      </c>
      <c r="S158" t="s">
        <v>2163</v>
      </c>
      <c r="T158">
        <v>31</v>
      </c>
      <c r="U158" t="s">
        <v>22</v>
      </c>
      <c r="V158">
        <v>0</v>
      </c>
      <c r="W158" t="s">
        <v>79</v>
      </c>
      <c r="X158">
        <v>4</v>
      </c>
      <c r="Y158" t="s">
        <v>2695</v>
      </c>
      <c r="Z158" t="s">
        <v>2696</v>
      </c>
      <c r="AA158" t="s">
        <v>2697</v>
      </c>
      <c r="AB158" t="s">
        <v>2698</v>
      </c>
      <c r="AC158" t="s">
        <v>2697</v>
      </c>
      <c r="AD158" t="s">
        <v>44</v>
      </c>
      <c r="AE158" t="s">
        <v>43</v>
      </c>
      <c r="AF158" s="169">
        <v>303438</v>
      </c>
      <c r="AG158" s="170" t="s">
        <v>1473</v>
      </c>
      <c r="AH158" s="171" t="s">
        <v>568</v>
      </c>
      <c r="AI158" s="36">
        <v>16</v>
      </c>
      <c r="AJ158" t="s">
        <v>19</v>
      </c>
      <c r="AK158" t="str">
        <f t="shared" si="14"/>
        <v>14.-14.-33.0.1.0.-4.03.00.00</v>
      </c>
      <c r="AL158" t="str">
        <f t="shared" si="10"/>
        <v>33.00.01.00</v>
      </c>
      <c r="AM158">
        <f t="shared" si="11"/>
        <v>14</v>
      </c>
      <c r="AN158">
        <f t="shared" si="12"/>
        <v>14</v>
      </c>
      <c r="AO158" s="118">
        <v>33</v>
      </c>
      <c r="AP158" s="118">
        <v>0</v>
      </c>
      <c r="AQ158" s="118">
        <v>1</v>
      </c>
      <c r="AR158" s="118">
        <v>0</v>
      </c>
      <c r="AS158" t="str">
        <f t="shared" si="13"/>
        <v>4.03.00.00</v>
      </c>
    </row>
    <row r="159" spans="1:45" customFormat="1">
      <c r="A159">
        <v>2021</v>
      </c>
      <c r="B159">
        <v>14</v>
      </c>
      <c r="C159" t="s">
        <v>1232</v>
      </c>
      <c r="D159" t="s">
        <v>19</v>
      </c>
      <c r="E159" t="s">
        <v>1227</v>
      </c>
      <c r="F159" t="s">
        <v>2660</v>
      </c>
      <c r="G159" t="s">
        <v>2661</v>
      </c>
      <c r="H159">
        <v>14</v>
      </c>
      <c r="I159" t="s">
        <v>20</v>
      </c>
      <c r="J159">
        <v>34</v>
      </c>
      <c r="K159" t="s">
        <v>69</v>
      </c>
      <c r="L159">
        <v>0</v>
      </c>
      <c r="M159" t="s">
        <v>2149</v>
      </c>
      <c r="N159">
        <v>0</v>
      </c>
      <c r="O159" t="s">
        <v>2149</v>
      </c>
      <c r="P159">
        <v>0</v>
      </c>
      <c r="Q159" t="s">
        <v>2149</v>
      </c>
      <c r="R159">
        <v>30</v>
      </c>
      <c r="S159" t="s">
        <v>2163</v>
      </c>
      <c r="T159">
        <v>31</v>
      </c>
      <c r="U159" t="s">
        <v>22</v>
      </c>
      <c r="V159">
        <v>0</v>
      </c>
      <c r="W159" t="s">
        <v>79</v>
      </c>
      <c r="X159">
        <v>2</v>
      </c>
      <c r="Y159" t="s">
        <v>2687</v>
      </c>
      <c r="Z159" t="s">
        <v>2688</v>
      </c>
      <c r="AA159" t="s">
        <v>2687</v>
      </c>
      <c r="AB159" t="s">
        <v>2689</v>
      </c>
      <c r="AC159" t="s">
        <v>2687</v>
      </c>
      <c r="AD159" t="s">
        <v>39</v>
      </c>
      <c r="AE159" t="s">
        <v>40</v>
      </c>
      <c r="AF159" s="169">
        <v>132570</v>
      </c>
      <c r="AG159" s="170" t="s">
        <v>1473</v>
      </c>
      <c r="AH159" s="171" t="s">
        <v>568</v>
      </c>
      <c r="AI159" s="36">
        <v>16</v>
      </c>
      <c r="AJ159" t="s">
        <v>19</v>
      </c>
      <c r="AK159" t="str">
        <f t="shared" si="14"/>
        <v>14.-14.-34.0.0.0.-2.00.00.00</v>
      </c>
      <c r="AL159" t="str">
        <f t="shared" si="10"/>
        <v>34.00.00.00</v>
      </c>
      <c r="AM159">
        <f t="shared" si="11"/>
        <v>14</v>
      </c>
      <c r="AN159">
        <f t="shared" si="12"/>
        <v>14</v>
      </c>
      <c r="AO159" s="118">
        <v>34</v>
      </c>
      <c r="AP159" s="118">
        <v>0</v>
      </c>
      <c r="AQ159" s="118">
        <v>0</v>
      </c>
      <c r="AR159" s="118">
        <v>0</v>
      </c>
      <c r="AS159" t="str">
        <f t="shared" si="13"/>
        <v>2.00.00.00</v>
      </c>
    </row>
    <row r="160" spans="1:45" customFormat="1">
      <c r="A160">
        <v>2021</v>
      </c>
      <c r="B160">
        <v>14</v>
      </c>
      <c r="C160" t="s">
        <v>1232</v>
      </c>
      <c r="D160" t="s">
        <v>19</v>
      </c>
      <c r="E160" t="s">
        <v>1227</v>
      </c>
      <c r="F160" t="s">
        <v>2660</v>
      </c>
      <c r="G160" t="s">
        <v>2661</v>
      </c>
      <c r="H160">
        <v>14</v>
      </c>
      <c r="I160" t="s">
        <v>20</v>
      </c>
      <c r="J160">
        <v>34</v>
      </c>
      <c r="K160" t="s">
        <v>69</v>
      </c>
      <c r="L160">
        <v>0</v>
      </c>
      <c r="M160" t="s">
        <v>2149</v>
      </c>
      <c r="N160">
        <v>0</v>
      </c>
      <c r="O160" t="s">
        <v>2149</v>
      </c>
      <c r="P160">
        <v>0</v>
      </c>
      <c r="Q160" t="s">
        <v>2149</v>
      </c>
      <c r="R160">
        <v>30</v>
      </c>
      <c r="S160" t="s">
        <v>2163</v>
      </c>
      <c r="T160">
        <v>31</v>
      </c>
      <c r="U160" t="s">
        <v>22</v>
      </c>
      <c r="V160">
        <v>0</v>
      </c>
      <c r="W160" t="s">
        <v>79</v>
      </c>
      <c r="X160">
        <v>3</v>
      </c>
      <c r="Y160" t="s">
        <v>2690</v>
      </c>
      <c r="Z160" t="s">
        <v>2691</v>
      </c>
      <c r="AA160" t="s">
        <v>2690</v>
      </c>
      <c r="AB160" t="s">
        <v>2692</v>
      </c>
      <c r="AC160" t="s">
        <v>2690</v>
      </c>
      <c r="AD160" t="s">
        <v>41</v>
      </c>
      <c r="AE160" t="s">
        <v>42</v>
      </c>
      <c r="AF160" s="169">
        <v>147300</v>
      </c>
      <c r="AG160" s="170" t="s">
        <v>1473</v>
      </c>
      <c r="AH160" s="171" t="s">
        <v>568</v>
      </c>
      <c r="AI160" s="36">
        <v>16</v>
      </c>
      <c r="AJ160" t="s">
        <v>19</v>
      </c>
      <c r="AK160" t="str">
        <f t="shared" si="14"/>
        <v>14.-14.-34.0.0.0.-3.00.00.00</v>
      </c>
      <c r="AL160" t="str">
        <f t="shared" si="10"/>
        <v>34.00.00.00</v>
      </c>
      <c r="AM160">
        <f t="shared" si="11"/>
        <v>14</v>
      </c>
      <c r="AN160">
        <f t="shared" si="12"/>
        <v>14</v>
      </c>
      <c r="AO160" s="118">
        <v>34</v>
      </c>
      <c r="AP160" s="118">
        <v>0</v>
      </c>
      <c r="AQ160" s="118">
        <v>0</v>
      </c>
      <c r="AR160" s="118">
        <v>0</v>
      </c>
      <c r="AS160" t="str">
        <f t="shared" si="13"/>
        <v>3.00.00.00</v>
      </c>
    </row>
    <row r="161" spans="1:45" customFormat="1">
      <c r="A161">
        <v>2021</v>
      </c>
      <c r="B161">
        <v>14</v>
      </c>
      <c r="C161" t="s">
        <v>1232</v>
      </c>
      <c r="D161" t="s">
        <v>19</v>
      </c>
      <c r="E161" t="s">
        <v>1227</v>
      </c>
      <c r="F161" t="s">
        <v>2693</v>
      </c>
      <c r="G161" t="s">
        <v>2694</v>
      </c>
      <c r="H161">
        <v>14</v>
      </c>
      <c r="I161" t="s">
        <v>20</v>
      </c>
      <c r="J161">
        <v>34</v>
      </c>
      <c r="K161" t="s">
        <v>69</v>
      </c>
      <c r="L161">
        <v>0</v>
      </c>
      <c r="M161" t="s">
        <v>2149</v>
      </c>
      <c r="N161">
        <v>1</v>
      </c>
      <c r="O161" t="s">
        <v>43</v>
      </c>
      <c r="P161">
        <v>0</v>
      </c>
      <c r="Q161" t="s">
        <v>2149</v>
      </c>
      <c r="R161">
        <v>30</v>
      </c>
      <c r="S161" t="s">
        <v>2163</v>
      </c>
      <c r="T161">
        <v>31</v>
      </c>
      <c r="U161" t="s">
        <v>22</v>
      </c>
      <c r="V161">
        <v>0</v>
      </c>
      <c r="W161" t="s">
        <v>79</v>
      </c>
      <c r="X161">
        <v>4</v>
      </c>
      <c r="Y161" t="s">
        <v>2695</v>
      </c>
      <c r="Z161" t="s">
        <v>2696</v>
      </c>
      <c r="AA161" t="s">
        <v>2697</v>
      </c>
      <c r="AB161" t="s">
        <v>2698</v>
      </c>
      <c r="AC161" t="s">
        <v>2697</v>
      </c>
      <c r="AD161" t="s">
        <v>44</v>
      </c>
      <c r="AE161" t="s">
        <v>43</v>
      </c>
      <c r="AF161" s="169">
        <v>61925</v>
      </c>
      <c r="AG161" s="170" t="s">
        <v>1473</v>
      </c>
      <c r="AH161" s="171" t="s">
        <v>568</v>
      </c>
      <c r="AI161" s="36">
        <v>16</v>
      </c>
      <c r="AJ161" t="s">
        <v>19</v>
      </c>
      <c r="AK161" t="str">
        <f t="shared" si="14"/>
        <v>14.-14.-34.0.1.0.-4.03.00.00</v>
      </c>
      <c r="AL161" t="str">
        <f t="shared" si="10"/>
        <v>34.00.01.00</v>
      </c>
      <c r="AM161">
        <f t="shared" si="11"/>
        <v>14</v>
      </c>
      <c r="AN161">
        <f t="shared" si="12"/>
        <v>14</v>
      </c>
      <c r="AO161" s="118">
        <v>34</v>
      </c>
      <c r="AP161" s="118">
        <v>0</v>
      </c>
      <c r="AQ161" s="118">
        <v>1</v>
      </c>
      <c r="AR161" s="118">
        <v>0</v>
      </c>
      <c r="AS161" t="str">
        <f t="shared" si="13"/>
        <v>4.03.00.00</v>
      </c>
    </row>
    <row r="162" spans="1:45" customFormat="1">
      <c r="A162">
        <v>2021</v>
      </c>
      <c r="B162">
        <v>14</v>
      </c>
      <c r="C162" t="s">
        <v>1232</v>
      </c>
      <c r="D162" t="s">
        <v>19</v>
      </c>
      <c r="E162" t="s">
        <v>1227</v>
      </c>
      <c r="F162" t="s">
        <v>2660</v>
      </c>
      <c r="G162" t="s">
        <v>2661</v>
      </c>
      <c r="H162">
        <v>14</v>
      </c>
      <c r="I162" t="s">
        <v>20</v>
      </c>
      <c r="J162">
        <v>35</v>
      </c>
      <c r="K162" t="s">
        <v>70</v>
      </c>
      <c r="L162">
        <v>0</v>
      </c>
      <c r="M162" t="s">
        <v>2149</v>
      </c>
      <c r="N162">
        <v>0</v>
      </c>
      <c r="O162" t="s">
        <v>2149</v>
      </c>
      <c r="P162">
        <v>0</v>
      </c>
      <c r="Q162" t="s">
        <v>2149</v>
      </c>
      <c r="R162">
        <v>30</v>
      </c>
      <c r="S162" t="s">
        <v>2163</v>
      </c>
      <c r="T162">
        <v>31</v>
      </c>
      <c r="U162" t="s">
        <v>22</v>
      </c>
      <c r="V162">
        <v>0</v>
      </c>
      <c r="W162" t="s">
        <v>79</v>
      </c>
      <c r="X162">
        <v>2</v>
      </c>
      <c r="Y162" t="s">
        <v>2687</v>
      </c>
      <c r="Z162" t="s">
        <v>2688</v>
      </c>
      <c r="AA162" t="s">
        <v>2687</v>
      </c>
      <c r="AB162" t="s">
        <v>2689</v>
      </c>
      <c r="AC162" t="s">
        <v>2687</v>
      </c>
      <c r="AD162" t="s">
        <v>39</v>
      </c>
      <c r="AE162" t="s">
        <v>40</v>
      </c>
      <c r="AF162" s="169">
        <v>89527</v>
      </c>
      <c r="AG162" s="170" t="s">
        <v>1473</v>
      </c>
      <c r="AH162" s="171" t="s">
        <v>568</v>
      </c>
      <c r="AI162" s="36">
        <v>16</v>
      </c>
      <c r="AJ162" t="s">
        <v>19</v>
      </c>
      <c r="AK162" t="str">
        <f t="shared" si="14"/>
        <v>14.-14.-35.0.0.0.-2.00.00.00</v>
      </c>
      <c r="AL162" t="str">
        <f t="shared" si="10"/>
        <v>35.00.00.00</v>
      </c>
      <c r="AM162">
        <f t="shared" si="11"/>
        <v>14</v>
      </c>
      <c r="AN162">
        <f t="shared" si="12"/>
        <v>14</v>
      </c>
      <c r="AO162" s="118">
        <v>35</v>
      </c>
      <c r="AP162" s="118">
        <v>0</v>
      </c>
      <c r="AQ162" s="118">
        <v>0</v>
      </c>
      <c r="AR162" s="118">
        <v>0</v>
      </c>
      <c r="AS162" t="str">
        <f t="shared" si="13"/>
        <v>2.00.00.00</v>
      </c>
    </row>
    <row r="163" spans="1:45" customFormat="1">
      <c r="A163">
        <v>2021</v>
      </c>
      <c r="B163">
        <v>14</v>
      </c>
      <c r="C163" t="s">
        <v>1232</v>
      </c>
      <c r="D163" t="s">
        <v>19</v>
      </c>
      <c r="E163" t="s">
        <v>1227</v>
      </c>
      <c r="F163" t="s">
        <v>2660</v>
      </c>
      <c r="G163" t="s">
        <v>2661</v>
      </c>
      <c r="H163">
        <v>14</v>
      </c>
      <c r="I163" t="s">
        <v>20</v>
      </c>
      <c r="J163">
        <v>35</v>
      </c>
      <c r="K163" t="s">
        <v>70</v>
      </c>
      <c r="L163">
        <v>0</v>
      </c>
      <c r="M163" t="s">
        <v>2149</v>
      </c>
      <c r="N163">
        <v>0</v>
      </c>
      <c r="O163" t="s">
        <v>2149</v>
      </c>
      <c r="P163">
        <v>0</v>
      </c>
      <c r="Q163" t="s">
        <v>2149</v>
      </c>
      <c r="R163">
        <v>30</v>
      </c>
      <c r="S163" t="s">
        <v>2163</v>
      </c>
      <c r="T163">
        <v>31</v>
      </c>
      <c r="U163" t="s">
        <v>22</v>
      </c>
      <c r="V163">
        <v>0</v>
      </c>
      <c r="W163" t="s">
        <v>79</v>
      </c>
      <c r="X163">
        <v>3</v>
      </c>
      <c r="Y163" t="s">
        <v>2690</v>
      </c>
      <c r="Z163" t="s">
        <v>2691</v>
      </c>
      <c r="AA163" t="s">
        <v>2690</v>
      </c>
      <c r="AB163" t="s">
        <v>2692</v>
      </c>
      <c r="AC163" t="s">
        <v>2690</v>
      </c>
      <c r="AD163" t="s">
        <v>41</v>
      </c>
      <c r="AE163" t="s">
        <v>42</v>
      </c>
      <c r="AF163" s="169">
        <v>89528</v>
      </c>
      <c r="AG163" s="170" t="s">
        <v>1473</v>
      </c>
      <c r="AH163" s="171" t="s">
        <v>568</v>
      </c>
      <c r="AI163" s="36">
        <v>16</v>
      </c>
      <c r="AJ163" t="s">
        <v>19</v>
      </c>
      <c r="AK163" t="str">
        <f t="shared" si="14"/>
        <v>14.-14.-35.0.0.0.-3.00.00.00</v>
      </c>
      <c r="AL163" t="str">
        <f t="shared" si="10"/>
        <v>35.00.00.00</v>
      </c>
      <c r="AM163">
        <f t="shared" si="11"/>
        <v>14</v>
      </c>
      <c r="AN163">
        <f t="shared" si="12"/>
        <v>14</v>
      </c>
      <c r="AO163" s="118">
        <v>35</v>
      </c>
      <c r="AP163" s="118">
        <v>0</v>
      </c>
      <c r="AQ163" s="118">
        <v>0</v>
      </c>
      <c r="AR163" s="118">
        <v>0</v>
      </c>
      <c r="AS163" t="str">
        <f t="shared" si="13"/>
        <v>3.00.00.00</v>
      </c>
    </row>
    <row r="164" spans="1:45" customFormat="1">
      <c r="A164">
        <v>2021</v>
      </c>
      <c r="B164">
        <v>14</v>
      </c>
      <c r="C164" t="s">
        <v>1232</v>
      </c>
      <c r="D164" t="s">
        <v>19</v>
      </c>
      <c r="E164" t="s">
        <v>1227</v>
      </c>
      <c r="F164" t="s">
        <v>2660</v>
      </c>
      <c r="G164" t="s">
        <v>2661</v>
      </c>
      <c r="H164">
        <v>14</v>
      </c>
      <c r="I164" t="s">
        <v>20</v>
      </c>
      <c r="J164">
        <v>36</v>
      </c>
      <c r="K164" t="s">
        <v>71</v>
      </c>
      <c r="L164">
        <v>0</v>
      </c>
      <c r="M164" t="s">
        <v>2149</v>
      </c>
      <c r="N164">
        <v>0</v>
      </c>
      <c r="O164" t="s">
        <v>2149</v>
      </c>
      <c r="P164">
        <v>0</v>
      </c>
      <c r="Q164" t="s">
        <v>2149</v>
      </c>
      <c r="R164">
        <v>30</v>
      </c>
      <c r="S164" t="s">
        <v>2163</v>
      </c>
      <c r="T164">
        <v>31</v>
      </c>
      <c r="U164" t="s">
        <v>22</v>
      </c>
      <c r="V164">
        <v>0</v>
      </c>
      <c r="W164" t="s">
        <v>79</v>
      </c>
      <c r="X164">
        <v>2</v>
      </c>
      <c r="Y164" t="s">
        <v>2687</v>
      </c>
      <c r="Z164" t="s">
        <v>2688</v>
      </c>
      <c r="AA164" t="s">
        <v>2687</v>
      </c>
      <c r="AB164" t="s">
        <v>2689</v>
      </c>
      <c r="AC164" t="s">
        <v>2687</v>
      </c>
      <c r="AD164" t="s">
        <v>39</v>
      </c>
      <c r="AE164" t="s">
        <v>40</v>
      </c>
      <c r="AF164" s="169">
        <v>244019</v>
      </c>
      <c r="AG164" s="170" t="s">
        <v>1473</v>
      </c>
      <c r="AH164" s="171" t="s">
        <v>568</v>
      </c>
      <c r="AI164" s="36">
        <v>16</v>
      </c>
      <c r="AJ164" t="s">
        <v>19</v>
      </c>
      <c r="AK164" t="str">
        <f t="shared" si="14"/>
        <v>14.-14.-36.0.0.0.-2.00.00.00</v>
      </c>
      <c r="AL164" t="str">
        <f t="shared" si="10"/>
        <v>36.00.00.00</v>
      </c>
      <c r="AM164">
        <f t="shared" si="11"/>
        <v>14</v>
      </c>
      <c r="AN164">
        <f t="shared" si="12"/>
        <v>14</v>
      </c>
      <c r="AO164" s="118">
        <v>36</v>
      </c>
      <c r="AP164" s="118">
        <v>0</v>
      </c>
      <c r="AQ164" s="118">
        <v>0</v>
      </c>
      <c r="AR164" s="118">
        <v>0</v>
      </c>
      <c r="AS164" t="str">
        <f t="shared" si="13"/>
        <v>2.00.00.00</v>
      </c>
    </row>
    <row r="165" spans="1:45" customFormat="1">
      <c r="A165">
        <v>2021</v>
      </c>
      <c r="B165">
        <v>14</v>
      </c>
      <c r="C165" t="s">
        <v>1232</v>
      </c>
      <c r="D165" t="s">
        <v>19</v>
      </c>
      <c r="E165" t="s">
        <v>1227</v>
      </c>
      <c r="F165" t="s">
        <v>2660</v>
      </c>
      <c r="G165" t="s">
        <v>2661</v>
      </c>
      <c r="H165">
        <v>14</v>
      </c>
      <c r="I165" t="s">
        <v>20</v>
      </c>
      <c r="J165">
        <v>36</v>
      </c>
      <c r="K165" t="s">
        <v>71</v>
      </c>
      <c r="L165">
        <v>0</v>
      </c>
      <c r="M165" t="s">
        <v>2149</v>
      </c>
      <c r="N165">
        <v>0</v>
      </c>
      <c r="O165" t="s">
        <v>2149</v>
      </c>
      <c r="P165">
        <v>0</v>
      </c>
      <c r="Q165" t="s">
        <v>2149</v>
      </c>
      <c r="R165">
        <v>30</v>
      </c>
      <c r="S165" t="s">
        <v>2163</v>
      </c>
      <c r="T165">
        <v>31</v>
      </c>
      <c r="U165" t="s">
        <v>22</v>
      </c>
      <c r="V165">
        <v>0</v>
      </c>
      <c r="W165" t="s">
        <v>79</v>
      </c>
      <c r="X165">
        <v>3</v>
      </c>
      <c r="Y165" t="s">
        <v>2690</v>
      </c>
      <c r="Z165" t="s">
        <v>2691</v>
      </c>
      <c r="AA165" t="s">
        <v>2690</v>
      </c>
      <c r="AB165" t="s">
        <v>2692</v>
      </c>
      <c r="AC165" t="s">
        <v>2690</v>
      </c>
      <c r="AD165" t="s">
        <v>41</v>
      </c>
      <c r="AE165" t="s">
        <v>42</v>
      </c>
      <c r="AF165" s="169">
        <v>244019</v>
      </c>
      <c r="AG165" s="170" t="s">
        <v>1473</v>
      </c>
      <c r="AH165" s="171" t="s">
        <v>568</v>
      </c>
      <c r="AI165" s="36">
        <v>16</v>
      </c>
      <c r="AJ165" t="s">
        <v>19</v>
      </c>
      <c r="AK165" t="str">
        <f t="shared" si="14"/>
        <v>14.-14.-36.0.0.0.-3.00.00.00</v>
      </c>
      <c r="AL165" t="str">
        <f t="shared" si="10"/>
        <v>36.00.00.00</v>
      </c>
      <c r="AM165">
        <f t="shared" si="11"/>
        <v>14</v>
      </c>
      <c r="AN165">
        <f t="shared" si="12"/>
        <v>14</v>
      </c>
      <c r="AO165" s="118">
        <v>36</v>
      </c>
      <c r="AP165" s="118">
        <v>0</v>
      </c>
      <c r="AQ165" s="118">
        <v>0</v>
      </c>
      <c r="AR165" s="118">
        <v>0</v>
      </c>
      <c r="AS165" t="str">
        <f t="shared" si="13"/>
        <v>3.00.00.00</v>
      </c>
    </row>
    <row r="166" spans="1:45" customFormat="1">
      <c r="A166">
        <v>2021</v>
      </c>
      <c r="B166">
        <v>14</v>
      </c>
      <c r="C166" t="s">
        <v>1232</v>
      </c>
      <c r="D166" t="s">
        <v>19</v>
      </c>
      <c r="E166" t="s">
        <v>1227</v>
      </c>
      <c r="F166" t="s">
        <v>2693</v>
      </c>
      <c r="G166" t="s">
        <v>2694</v>
      </c>
      <c r="H166">
        <v>14</v>
      </c>
      <c r="I166" t="s">
        <v>20</v>
      </c>
      <c r="J166">
        <v>36</v>
      </c>
      <c r="K166" t="s">
        <v>71</v>
      </c>
      <c r="L166">
        <v>0</v>
      </c>
      <c r="M166" t="s">
        <v>2149</v>
      </c>
      <c r="N166">
        <v>1</v>
      </c>
      <c r="O166" t="s">
        <v>43</v>
      </c>
      <c r="P166">
        <v>0</v>
      </c>
      <c r="Q166" t="s">
        <v>2149</v>
      </c>
      <c r="R166">
        <v>30</v>
      </c>
      <c r="S166" t="s">
        <v>2163</v>
      </c>
      <c r="T166">
        <v>31</v>
      </c>
      <c r="U166" t="s">
        <v>22</v>
      </c>
      <c r="V166">
        <v>0</v>
      </c>
      <c r="W166" t="s">
        <v>79</v>
      </c>
      <c r="X166">
        <v>4</v>
      </c>
      <c r="Y166" t="s">
        <v>2695</v>
      </c>
      <c r="Z166" t="s">
        <v>2696</v>
      </c>
      <c r="AA166" t="s">
        <v>2697</v>
      </c>
      <c r="AB166" t="s">
        <v>2698</v>
      </c>
      <c r="AC166" t="s">
        <v>2697</v>
      </c>
      <c r="AD166" t="s">
        <v>44</v>
      </c>
      <c r="AE166" t="s">
        <v>43</v>
      </c>
      <c r="AF166" s="169">
        <v>209158</v>
      </c>
      <c r="AG166" s="170" t="s">
        <v>1473</v>
      </c>
      <c r="AH166" s="171" t="s">
        <v>568</v>
      </c>
      <c r="AI166" s="36">
        <v>16</v>
      </c>
      <c r="AJ166" t="s">
        <v>19</v>
      </c>
      <c r="AK166" t="str">
        <f t="shared" si="14"/>
        <v>14.-14.-36.0.1.0.-4.03.00.00</v>
      </c>
      <c r="AL166" t="str">
        <f t="shared" si="10"/>
        <v>36.00.01.00</v>
      </c>
      <c r="AM166">
        <f t="shared" si="11"/>
        <v>14</v>
      </c>
      <c r="AN166">
        <f t="shared" si="12"/>
        <v>14</v>
      </c>
      <c r="AO166" s="118">
        <v>36</v>
      </c>
      <c r="AP166" s="118">
        <v>0</v>
      </c>
      <c r="AQ166" s="118">
        <v>1</v>
      </c>
      <c r="AR166" s="118">
        <v>0</v>
      </c>
      <c r="AS166" t="str">
        <f t="shared" si="13"/>
        <v>4.03.00.00</v>
      </c>
    </row>
    <row r="167" spans="1:45" customFormat="1">
      <c r="A167">
        <v>2021</v>
      </c>
      <c r="B167">
        <v>14</v>
      </c>
      <c r="C167" t="s">
        <v>1232</v>
      </c>
      <c r="D167" t="s">
        <v>19</v>
      </c>
      <c r="E167" t="s">
        <v>1227</v>
      </c>
      <c r="F167" t="s">
        <v>2660</v>
      </c>
      <c r="G167" t="s">
        <v>2661</v>
      </c>
      <c r="H167">
        <v>14</v>
      </c>
      <c r="I167" t="s">
        <v>20</v>
      </c>
      <c r="J167">
        <v>37</v>
      </c>
      <c r="K167" t="s">
        <v>72</v>
      </c>
      <c r="L167">
        <v>0</v>
      </c>
      <c r="M167" t="s">
        <v>2149</v>
      </c>
      <c r="N167">
        <v>0</v>
      </c>
      <c r="O167" t="s">
        <v>2149</v>
      </c>
      <c r="P167">
        <v>1</v>
      </c>
      <c r="Q167" t="s">
        <v>73</v>
      </c>
      <c r="R167">
        <v>30</v>
      </c>
      <c r="S167" t="s">
        <v>2163</v>
      </c>
      <c r="T167">
        <v>31</v>
      </c>
      <c r="U167" t="s">
        <v>22</v>
      </c>
      <c r="V167">
        <v>0</v>
      </c>
      <c r="W167" t="s">
        <v>79</v>
      </c>
      <c r="X167">
        <v>1</v>
      </c>
      <c r="Y167" t="s">
        <v>2662</v>
      </c>
      <c r="Z167" t="s">
        <v>2663</v>
      </c>
      <c r="AA167" t="s">
        <v>2664</v>
      </c>
      <c r="AB167" t="s">
        <v>2671</v>
      </c>
      <c r="AC167" t="s">
        <v>31</v>
      </c>
      <c r="AD167" t="s">
        <v>30</v>
      </c>
      <c r="AE167" t="s">
        <v>31</v>
      </c>
      <c r="AF167" s="169">
        <v>780690</v>
      </c>
      <c r="AG167" s="170" t="s">
        <v>1473</v>
      </c>
      <c r="AH167" s="171" t="s">
        <v>568</v>
      </c>
      <c r="AI167" s="36">
        <v>16</v>
      </c>
      <c r="AJ167" t="s">
        <v>19</v>
      </c>
      <c r="AK167" t="str">
        <f t="shared" si="14"/>
        <v>14.-14.-37.0.0.1.-1.01.07.00</v>
      </c>
      <c r="AL167" t="str">
        <f t="shared" si="10"/>
        <v>37.00.00.01</v>
      </c>
      <c r="AM167">
        <f t="shared" si="11"/>
        <v>14</v>
      </c>
      <c r="AN167">
        <f t="shared" si="12"/>
        <v>14</v>
      </c>
      <c r="AO167" s="118">
        <v>37</v>
      </c>
      <c r="AP167" s="118">
        <v>0</v>
      </c>
      <c r="AQ167" s="118">
        <v>0</v>
      </c>
      <c r="AR167" s="118">
        <v>1</v>
      </c>
      <c r="AS167" t="str">
        <f t="shared" si="13"/>
        <v>1.01.07.00</v>
      </c>
    </row>
    <row r="168" spans="1:45" customFormat="1">
      <c r="A168">
        <v>2021</v>
      </c>
      <c r="B168">
        <v>14</v>
      </c>
      <c r="C168" t="s">
        <v>1232</v>
      </c>
      <c r="D168" t="s">
        <v>19</v>
      </c>
      <c r="E168" t="s">
        <v>1227</v>
      </c>
      <c r="F168" t="s">
        <v>2660</v>
      </c>
      <c r="G168" t="s">
        <v>2661</v>
      </c>
      <c r="H168">
        <v>14</v>
      </c>
      <c r="I168" t="s">
        <v>20</v>
      </c>
      <c r="J168">
        <v>37</v>
      </c>
      <c r="K168" t="s">
        <v>72</v>
      </c>
      <c r="L168">
        <v>0</v>
      </c>
      <c r="M168" t="s">
        <v>2149</v>
      </c>
      <c r="N168">
        <v>0</v>
      </c>
      <c r="O168" t="s">
        <v>2149</v>
      </c>
      <c r="P168">
        <v>2</v>
      </c>
      <c r="Q168" t="s">
        <v>73</v>
      </c>
      <c r="R168">
        <v>30</v>
      </c>
      <c r="S168" t="s">
        <v>2163</v>
      </c>
      <c r="T168">
        <v>31</v>
      </c>
      <c r="U168" t="s">
        <v>22</v>
      </c>
      <c r="V168">
        <v>0</v>
      </c>
      <c r="W168" t="s">
        <v>79</v>
      </c>
      <c r="X168">
        <v>3</v>
      </c>
      <c r="Y168" t="s">
        <v>2690</v>
      </c>
      <c r="Z168" t="s">
        <v>2691</v>
      </c>
      <c r="AA168" t="s">
        <v>2690</v>
      </c>
      <c r="AB168" t="s">
        <v>2692</v>
      </c>
      <c r="AC168" t="s">
        <v>2690</v>
      </c>
      <c r="AD168" t="s">
        <v>41</v>
      </c>
      <c r="AE168" t="s">
        <v>42</v>
      </c>
      <c r="AF168" s="169">
        <v>3432090</v>
      </c>
      <c r="AG168" s="170" t="s">
        <v>1473</v>
      </c>
      <c r="AH168" s="171" t="s">
        <v>568</v>
      </c>
      <c r="AI168" s="36">
        <v>16</v>
      </c>
      <c r="AJ168" t="s">
        <v>19</v>
      </c>
      <c r="AK168" t="str">
        <f t="shared" si="14"/>
        <v>14.-14.-37.0.0.2.-3.00.00.00</v>
      </c>
      <c r="AL168" t="str">
        <f t="shared" si="10"/>
        <v>37.00.00.02</v>
      </c>
      <c r="AM168">
        <f t="shared" si="11"/>
        <v>14</v>
      </c>
      <c r="AN168">
        <f t="shared" si="12"/>
        <v>14</v>
      </c>
      <c r="AO168" s="118">
        <v>37</v>
      </c>
      <c r="AP168" s="118">
        <v>0</v>
      </c>
      <c r="AQ168" s="118">
        <v>0</v>
      </c>
      <c r="AR168" s="118">
        <v>2</v>
      </c>
      <c r="AS168" t="str">
        <f t="shared" si="13"/>
        <v>3.00.00.00</v>
      </c>
    </row>
    <row r="169" spans="1:45" customFormat="1">
      <c r="A169">
        <v>2021</v>
      </c>
      <c r="B169">
        <v>14</v>
      </c>
      <c r="C169" t="s">
        <v>1232</v>
      </c>
      <c r="D169" t="s">
        <v>19</v>
      </c>
      <c r="E169" t="s">
        <v>1227</v>
      </c>
      <c r="F169" t="s">
        <v>2660</v>
      </c>
      <c r="G169" t="s">
        <v>2699</v>
      </c>
      <c r="H169">
        <v>14</v>
      </c>
      <c r="I169" t="s">
        <v>20</v>
      </c>
      <c r="J169">
        <v>38</v>
      </c>
      <c r="K169" t="s">
        <v>74</v>
      </c>
      <c r="L169">
        <v>0</v>
      </c>
      <c r="M169" t="s">
        <v>2149</v>
      </c>
      <c r="N169">
        <v>0</v>
      </c>
      <c r="O169" t="s">
        <v>2149</v>
      </c>
      <c r="P169">
        <v>1</v>
      </c>
      <c r="Q169" t="s">
        <v>75</v>
      </c>
      <c r="R169">
        <v>30</v>
      </c>
      <c r="S169" t="s">
        <v>2163</v>
      </c>
      <c r="T169">
        <v>31</v>
      </c>
      <c r="U169" t="s">
        <v>22</v>
      </c>
      <c r="V169">
        <v>0</v>
      </c>
      <c r="W169" t="s">
        <v>79</v>
      </c>
      <c r="X169">
        <v>5</v>
      </c>
      <c r="Y169" t="s">
        <v>2700</v>
      </c>
      <c r="Z169" t="s">
        <v>2701</v>
      </c>
      <c r="AA169" t="s">
        <v>2702</v>
      </c>
      <c r="AB169" t="s">
        <v>2719</v>
      </c>
      <c r="AC169" t="s">
        <v>2720</v>
      </c>
      <c r="AD169" t="s">
        <v>76</v>
      </c>
      <c r="AE169" t="s">
        <v>77</v>
      </c>
      <c r="AF169" s="169">
        <v>32779452</v>
      </c>
      <c r="AG169" s="170" t="s">
        <v>1473</v>
      </c>
      <c r="AH169" s="171" t="s">
        <v>568</v>
      </c>
      <c r="AI169" s="36">
        <v>16</v>
      </c>
      <c r="AJ169" t="s">
        <v>19</v>
      </c>
      <c r="AK169" t="str">
        <f t="shared" si="14"/>
        <v>14.-14.-38.0.0.1.-5.01.04.52</v>
      </c>
      <c r="AL169" t="str">
        <f t="shared" si="10"/>
        <v>38.00.00.01</v>
      </c>
      <c r="AM169">
        <f t="shared" si="11"/>
        <v>14</v>
      </c>
      <c r="AN169">
        <f t="shared" si="12"/>
        <v>14</v>
      </c>
      <c r="AO169" s="118">
        <v>38</v>
      </c>
      <c r="AP169" s="118">
        <v>0</v>
      </c>
      <c r="AQ169" s="118">
        <v>0</v>
      </c>
      <c r="AR169" s="118">
        <v>1</v>
      </c>
      <c r="AS169" t="str">
        <f t="shared" si="13"/>
        <v>5.01.04.52</v>
      </c>
    </row>
    <row r="170" spans="1:45" customFormat="1">
      <c r="A170">
        <v>2021</v>
      </c>
      <c r="B170">
        <v>14</v>
      </c>
      <c r="C170" t="s">
        <v>1232</v>
      </c>
      <c r="D170" t="s">
        <v>19</v>
      </c>
      <c r="E170" t="s">
        <v>1227</v>
      </c>
      <c r="F170" t="s">
        <v>2660</v>
      </c>
      <c r="G170" t="s">
        <v>2661</v>
      </c>
      <c r="H170">
        <v>11</v>
      </c>
      <c r="I170" t="s">
        <v>25</v>
      </c>
      <c r="J170">
        <v>60</v>
      </c>
      <c r="K170" t="s">
        <v>78</v>
      </c>
      <c r="L170">
        <v>0</v>
      </c>
      <c r="M170" t="s">
        <v>2149</v>
      </c>
      <c r="N170">
        <v>0</v>
      </c>
      <c r="O170" t="s">
        <v>2149</v>
      </c>
      <c r="P170">
        <v>0</v>
      </c>
      <c r="Q170" t="s">
        <v>2149</v>
      </c>
      <c r="R170">
        <v>30</v>
      </c>
      <c r="S170" t="s">
        <v>2163</v>
      </c>
      <c r="T170">
        <v>31</v>
      </c>
      <c r="U170" t="s">
        <v>22</v>
      </c>
      <c r="V170">
        <v>0</v>
      </c>
      <c r="W170" t="s">
        <v>79</v>
      </c>
      <c r="X170">
        <v>2</v>
      </c>
      <c r="Y170" t="s">
        <v>2687</v>
      </c>
      <c r="Z170" t="s">
        <v>2688</v>
      </c>
      <c r="AA170" t="s">
        <v>2687</v>
      </c>
      <c r="AB170" t="s">
        <v>2689</v>
      </c>
      <c r="AC170" t="s">
        <v>2687</v>
      </c>
      <c r="AD170" t="s">
        <v>39</v>
      </c>
      <c r="AE170" t="s">
        <v>40</v>
      </c>
      <c r="AF170" s="169">
        <v>80000000</v>
      </c>
      <c r="AG170" s="36" t="s">
        <v>1683</v>
      </c>
      <c r="AH170" s="127" t="s">
        <v>25</v>
      </c>
      <c r="AI170" s="36">
        <v>16</v>
      </c>
      <c r="AJ170" t="s">
        <v>19</v>
      </c>
      <c r="AK170" t="str">
        <f t="shared" si="14"/>
        <v>14.-11.-60.0.0.0.-2.00.00.00</v>
      </c>
      <c r="AL170" t="str">
        <f t="shared" si="10"/>
        <v>60.00.00.00</v>
      </c>
      <c r="AM170">
        <f t="shared" si="11"/>
        <v>14</v>
      </c>
      <c r="AN170">
        <f t="shared" si="12"/>
        <v>11</v>
      </c>
      <c r="AO170" s="118">
        <v>60</v>
      </c>
      <c r="AP170" s="118">
        <v>0</v>
      </c>
      <c r="AQ170" s="118">
        <v>0</v>
      </c>
      <c r="AR170" s="118">
        <v>0</v>
      </c>
      <c r="AS170" t="str">
        <f t="shared" si="13"/>
        <v>2.00.00.00</v>
      </c>
    </row>
    <row r="171" spans="1:45" customFormat="1">
      <c r="A171">
        <v>2021</v>
      </c>
      <c r="B171">
        <v>14</v>
      </c>
      <c r="C171" t="s">
        <v>1232</v>
      </c>
      <c r="D171" t="s">
        <v>19</v>
      </c>
      <c r="E171" t="s">
        <v>1227</v>
      </c>
      <c r="F171" t="s">
        <v>2660</v>
      </c>
      <c r="G171" t="s">
        <v>2661</v>
      </c>
      <c r="H171">
        <v>11</v>
      </c>
      <c r="I171" t="s">
        <v>25</v>
      </c>
      <c r="J171">
        <v>60</v>
      </c>
      <c r="K171" t="s">
        <v>78</v>
      </c>
      <c r="L171">
        <v>0</v>
      </c>
      <c r="M171" t="s">
        <v>2149</v>
      </c>
      <c r="N171">
        <v>0</v>
      </c>
      <c r="O171" t="s">
        <v>2149</v>
      </c>
      <c r="P171">
        <v>1</v>
      </c>
      <c r="Q171" t="s">
        <v>2741</v>
      </c>
      <c r="R171">
        <v>30</v>
      </c>
      <c r="S171" t="s">
        <v>2163</v>
      </c>
      <c r="T171">
        <v>31</v>
      </c>
      <c r="U171" t="s">
        <v>22</v>
      </c>
      <c r="V171">
        <v>0</v>
      </c>
      <c r="W171" t="s">
        <v>79</v>
      </c>
      <c r="X171">
        <v>2</v>
      </c>
      <c r="Y171" t="s">
        <v>2687</v>
      </c>
      <c r="Z171" t="s">
        <v>2688</v>
      </c>
      <c r="AA171" t="s">
        <v>2687</v>
      </c>
      <c r="AB171" t="s">
        <v>2689</v>
      </c>
      <c r="AC171" t="s">
        <v>2687</v>
      </c>
      <c r="AD171" t="s">
        <v>39</v>
      </c>
      <c r="AE171" t="s">
        <v>40</v>
      </c>
      <c r="AF171" s="169">
        <v>20000000</v>
      </c>
      <c r="AG171" s="36" t="s">
        <v>1683</v>
      </c>
      <c r="AH171" s="127" t="s">
        <v>25</v>
      </c>
      <c r="AI171" s="36">
        <v>16</v>
      </c>
      <c r="AJ171" t="s">
        <v>19</v>
      </c>
      <c r="AK171" t="str">
        <f t="shared" si="14"/>
        <v>14.-11.-60.0.0.1.-2.00.00.00</v>
      </c>
      <c r="AL171" t="str">
        <f t="shared" si="10"/>
        <v>60.00.00.01</v>
      </c>
      <c r="AM171">
        <f t="shared" si="11"/>
        <v>14</v>
      </c>
      <c r="AN171">
        <f t="shared" si="12"/>
        <v>11</v>
      </c>
      <c r="AO171" s="118">
        <v>60</v>
      </c>
      <c r="AP171" s="118">
        <v>0</v>
      </c>
      <c r="AQ171" s="118">
        <v>0</v>
      </c>
      <c r="AR171" s="118">
        <v>1</v>
      </c>
      <c r="AS171" t="str">
        <f t="shared" si="13"/>
        <v>2.00.00.00</v>
      </c>
    </row>
    <row r="172" spans="1:45" customFormat="1">
      <c r="A172">
        <v>2021</v>
      </c>
      <c r="B172">
        <v>14</v>
      </c>
      <c r="C172" t="s">
        <v>1232</v>
      </c>
      <c r="D172" t="s">
        <v>19</v>
      </c>
      <c r="E172" t="s">
        <v>1227</v>
      </c>
      <c r="F172" t="s">
        <v>2660</v>
      </c>
      <c r="G172" t="s">
        <v>2661</v>
      </c>
      <c r="H172">
        <v>11</v>
      </c>
      <c r="I172" t="s">
        <v>25</v>
      </c>
      <c r="J172">
        <v>60</v>
      </c>
      <c r="K172" t="s">
        <v>78</v>
      </c>
      <c r="L172">
        <v>0</v>
      </c>
      <c r="M172" t="s">
        <v>2149</v>
      </c>
      <c r="N172">
        <v>0</v>
      </c>
      <c r="O172" t="s">
        <v>2149</v>
      </c>
      <c r="P172">
        <v>0</v>
      </c>
      <c r="Q172" t="s">
        <v>2149</v>
      </c>
      <c r="R172">
        <v>30</v>
      </c>
      <c r="S172" t="s">
        <v>2163</v>
      </c>
      <c r="T172">
        <v>31</v>
      </c>
      <c r="U172" t="s">
        <v>22</v>
      </c>
      <c r="V172">
        <v>0</v>
      </c>
      <c r="W172" t="s">
        <v>79</v>
      </c>
      <c r="X172">
        <v>3</v>
      </c>
      <c r="Y172" t="s">
        <v>2690</v>
      </c>
      <c r="Z172" t="s">
        <v>2691</v>
      </c>
      <c r="AA172" t="s">
        <v>2690</v>
      </c>
      <c r="AB172" t="s">
        <v>2692</v>
      </c>
      <c r="AC172" t="s">
        <v>2690</v>
      </c>
      <c r="AD172" t="s">
        <v>41</v>
      </c>
      <c r="AE172" t="s">
        <v>42</v>
      </c>
      <c r="AF172" s="169">
        <v>5000000</v>
      </c>
      <c r="AG172" s="36" t="s">
        <v>1683</v>
      </c>
      <c r="AH172" s="127" t="s">
        <v>25</v>
      </c>
      <c r="AI172" s="36">
        <v>16</v>
      </c>
      <c r="AJ172" t="s">
        <v>19</v>
      </c>
      <c r="AK172" t="str">
        <f t="shared" si="14"/>
        <v>14.-11.-60.0.0.0.-3.00.00.00</v>
      </c>
      <c r="AL172" t="str">
        <f t="shared" si="10"/>
        <v>60.00.00.00</v>
      </c>
      <c r="AM172">
        <f t="shared" si="11"/>
        <v>14</v>
      </c>
      <c r="AN172">
        <f t="shared" si="12"/>
        <v>11</v>
      </c>
      <c r="AO172" s="118">
        <v>60</v>
      </c>
      <c r="AP172" s="118">
        <v>0</v>
      </c>
      <c r="AQ172" s="118">
        <v>0</v>
      </c>
      <c r="AR172" s="118">
        <v>0</v>
      </c>
      <c r="AS172" t="str">
        <f t="shared" si="13"/>
        <v>3.00.00.00</v>
      </c>
    </row>
    <row r="173" spans="1:45" customFormat="1">
      <c r="A173">
        <v>2021</v>
      </c>
      <c r="B173">
        <v>14</v>
      </c>
      <c r="C173" t="s">
        <v>1232</v>
      </c>
      <c r="D173" t="s">
        <v>19</v>
      </c>
      <c r="E173" t="s">
        <v>1227</v>
      </c>
      <c r="F173" t="s">
        <v>2693</v>
      </c>
      <c r="G173" t="s">
        <v>2694</v>
      </c>
      <c r="H173">
        <v>11</v>
      </c>
      <c r="I173" t="s">
        <v>25</v>
      </c>
      <c r="J173">
        <v>60</v>
      </c>
      <c r="K173" t="s">
        <v>78</v>
      </c>
      <c r="L173">
        <v>0</v>
      </c>
      <c r="M173" t="s">
        <v>2149</v>
      </c>
      <c r="N173">
        <v>1</v>
      </c>
      <c r="O173" t="s">
        <v>43</v>
      </c>
      <c r="P173">
        <v>0</v>
      </c>
      <c r="Q173" t="s">
        <v>2149</v>
      </c>
      <c r="R173">
        <v>30</v>
      </c>
      <c r="S173" t="s">
        <v>2163</v>
      </c>
      <c r="T173">
        <v>31</v>
      </c>
      <c r="U173" t="s">
        <v>22</v>
      </c>
      <c r="V173">
        <v>0</v>
      </c>
      <c r="W173" t="s">
        <v>79</v>
      </c>
      <c r="X173">
        <v>4</v>
      </c>
      <c r="Y173" t="s">
        <v>2695</v>
      </c>
      <c r="Z173" t="s">
        <v>2696</v>
      </c>
      <c r="AA173" t="s">
        <v>2697</v>
      </c>
      <c r="AB173" t="s">
        <v>2698</v>
      </c>
      <c r="AC173" t="s">
        <v>2697</v>
      </c>
      <c r="AD173" t="s">
        <v>44</v>
      </c>
      <c r="AE173" t="s">
        <v>43</v>
      </c>
      <c r="AF173" s="169">
        <v>35000000</v>
      </c>
      <c r="AG173" s="36" t="s">
        <v>1683</v>
      </c>
      <c r="AH173" s="127" t="s">
        <v>25</v>
      </c>
      <c r="AI173" s="36">
        <v>16</v>
      </c>
      <c r="AJ173" t="s">
        <v>19</v>
      </c>
      <c r="AK173" t="str">
        <f t="shared" si="14"/>
        <v>14.-11.-60.0.1.0.-4.03.00.00</v>
      </c>
      <c r="AL173" t="str">
        <f t="shared" si="10"/>
        <v>60.00.01.00</v>
      </c>
      <c r="AM173">
        <f t="shared" si="11"/>
        <v>14</v>
      </c>
      <c r="AN173">
        <f t="shared" si="12"/>
        <v>11</v>
      </c>
      <c r="AO173" s="118">
        <v>60</v>
      </c>
      <c r="AP173" s="118">
        <v>0</v>
      </c>
      <c r="AQ173" s="118">
        <v>1</v>
      </c>
      <c r="AR173" s="118">
        <v>0</v>
      </c>
      <c r="AS173" t="str">
        <f t="shared" si="13"/>
        <v>4.03.00.00</v>
      </c>
    </row>
    <row r="174" spans="1:45" customFormat="1">
      <c r="A174">
        <v>2021</v>
      </c>
      <c r="B174">
        <v>13</v>
      </c>
      <c r="C174" t="s">
        <v>1231</v>
      </c>
      <c r="D174" t="s">
        <v>1207</v>
      </c>
      <c r="E174" t="s">
        <v>1227</v>
      </c>
      <c r="F174" t="s">
        <v>2660</v>
      </c>
      <c r="G174" t="s">
        <v>2661</v>
      </c>
      <c r="H174">
        <v>11</v>
      </c>
      <c r="I174" t="s">
        <v>25</v>
      </c>
      <c r="J174">
        <v>1</v>
      </c>
      <c r="K174" t="s">
        <v>2634</v>
      </c>
      <c r="L174">
        <v>0</v>
      </c>
      <c r="M174" t="s">
        <v>2149</v>
      </c>
      <c r="N174">
        <v>0</v>
      </c>
      <c r="O174" t="s">
        <v>2149</v>
      </c>
      <c r="P174">
        <v>0</v>
      </c>
      <c r="Q174" t="s">
        <v>2149</v>
      </c>
      <c r="R174">
        <v>10</v>
      </c>
      <c r="S174" t="s">
        <v>2150</v>
      </c>
      <c r="T174">
        <v>13</v>
      </c>
      <c r="U174" t="s">
        <v>2164</v>
      </c>
      <c r="V174">
        <v>0</v>
      </c>
      <c r="W174" t="s">
        <v>79</v>
      </c>
      <c r="X174">
        <v>1</v>
      </c>
      <c r="Y174" t="s">
        <v>2662</v>
      </c>
      <c r="Z174" t="s">
        <v>2663</v>
      </c>
      <c r="AA174" t="s">
        <v>2664</v>
      </c>
      <c r="AB174" t="s">
        <v>2665</v>
      </c>
      <c r="AC174" t="s">
        <v>2666</v>
      </c>
      <c r="AD174" t="s">
        <v>23</v>
      </c>
      <c r="AE174" t="s">
        <v>24</v>
      </c>
      <c r="AF174" s="115">
        <v>35753539</v>
      </c>
      <c r="AG174" s="36" t="s">
        <v>1683</v>
      </c>
      <c r="AH174" s="127" t="s">
        <v>25</v>
      </c>
      <c r="AI174" s="36">
        <v>8</v>
      </c>
      <c r="AJ174" t="s">
        <v>1207</v>
      </c>
      <c r="AK174" t="str">
        <f t="shared" si="14"/>
        <v>13.-11.-1.0.0.0.-1.01.01.00</v>
      </c>
      <c r="AL174" t="str">
        <f t="shared" si="10"/>
        <v>01.00.00.00</v>
      </c>
      <c r="AM174">
        <f t="shared" si="11"/>
        <v>13</v>
      </c>
      <c r="AN174">
        <f t="shared" si="12"/>
        <v>11</v>
      </c>
      <c r="AO174" s="118">
        <v>1</v>
      </c>
      <c r="AP174" s="118">
        <v>0</v>
      </c>
      <c r="AQ174" s="118">
        <v>0</v>
      </c>
      <c r="AR174" s="118">
        <v>0</v>
      </c>
      <c r="AS174" t="str">
        <f t="shared" si="13"/>
        <v>1.01.01.00</v>
      </c>
    </row>
    <row r="175" spans="1:45" customFormat="1">
      <c r="A175">
        <v>2021</v>
      </c>
      <c r="B175">
        <v>13</v>
      </c>
      <c r="C175" t="s">
        <v>1231</v>
      </c>
      <c r="D175" t="s">
        <v>1207</v>
      </c>
      <c r="E175" t="s">
        <v>1227</v>
      </c>
      <c r="F175" t="s">
        <v>2660</v>
      </c>
      <c r="G175" t="s">
        <v>2661</v>
      </c>
      <c r="H175">
        <v>11</v>
      </c>
      <c r="I175" t="s">
        <v>25</v>
      </c>
      <c r="J175">
        <v>1</v>
      </c>
      <c r="K175" t="s">
        <v>2634</v>
      </c>
      <c r="L175">
        <v>0</v>
      </c>
      <c r="M175" t="s">
        <v>2149</v>
      </c>
      <c r="N175">
        <v>0</v>
      </c>
      <c r="O175" t="s">
        <v>2149</v>
      </c>
      <c r="P175">
        <v>0</v>
      </c>
      <c r="Q175" t="s">
        <v>2149</v>
      </c>
      <c r="R175">
        <v>10</v>
      </c>
      <c r="S175" t="s">
        <v>2150</v>
      </c>
      <c r="T175">
        <v>13</v>
      </c>
      <c r="U175" t="s">
        <v>2164</v>
      </c>
      <c r="V175">
        <v>0</v>
      </c>
      <c r="W175" t="s">
        <v>79</v>
      </c>
      <c r="X175">
        <v>1</v>
      </c>
      <c r="Y175" t="s">
        <v>2662</v>
      </c>
      <c r="Z175" t="s">
        <v>2663</v>
      </c>
      <c r="AA175" t="s">
        <v>2664</v>
      </c>
      <c r="AB175" t="s">
        <v>2667</v>
      </c>
      <c r="AC175" t="s">
        <v>2668</v>
      </c>
      <c r="AD175" t="s">
        <v>26</v>
      </c>
      <c r="AE175" t="s">
        <v>27</v>
      </c>
      <c r="AF175" s="115">
        <v>990233</v>
      </c>
      <c r="AG175" s="36" t="s">
        <v>1683</v>
      </c>
      <c r="AH175" s="127" t="s">
        <v>25</v>
      </c>
      <c r="AI175" s="36">
        <v>8</v>
      </c>
      <c r="AJ175" t="s">
        <v>1207</v>
      </c>
      <c r="AK175" t="str">
        <f t="shared" si="14"/>
        <v>13.-11.-1.0.0.0.-1.01.04.00</v>
      </c>
      <c r="AL175" t="str">
        <f t="shared" si="10"/>
        <v>01.00.00.00</v>
      </c>
      <c r="AM175">
        <f t="shared" si="11"/>
        <v>13</v>
      </c>
      <c r="AN175">
        <f t="shared" si="12"/>
        <v>11</v>
      </c>
      <c r="AO175" s="118">
        <v>1</v>
      </c>
      <c r="AP175" s="118">
        <v>0</v>
      </c>
      <c r="AQ175" s="118">
        <v>0</v>
      </c>
      <c r="AR175" s="118">
        <v>0</v>
      </c>
      <c r="AS175" t="str">
        <f t="shared" si="13"/>
        <v>1.01.04.00</v>
      </c>
    </row>
    <row r="176" spans="1:45" customFormat="1">
      <c r="A176">
        <v>2021</v>
      </c>
      <c r="B176">
        <v>13</v>
      </c>
      <c r="C176" t="s">
        <v>1231</v>
      </c>
      <c r="D176" t="s">
        <v>1207</v>
      </c>
      <c r="E176" t="s">
        <v>1227</v>
      </c>
      <c r="F176" t="s">
        <v>2660</v>
      </c>
      <c r="G176" t="s">
        <v>2661</v>
      </c>
      <c r="H176">
        <v>11</v>
      </c>
      <c r="I176" t="s">
        <v>25</v>
      </c>
      <c r="J176">
        <v>1</v>
      </c>
      <c r="K176" t="s">
        <v>2634</v>
      </c>
      <c r="L176">
        <v>0</v>
      </c>
      <c r="M176" t="s">
        <v>2149</v>
      </c>
      <c r="N176">
        <v>0</v>
      </c>
      <c r="O176" t="s">
        <v>2149</v>
      </c>
      <c r="P176">
        <v>0</v>
      </c>
      <c r="Q176" t="s">
        <v>2149</v>
      </c>
      <c r="R176">
        <v>10</v>
      </c>
      <c r="S176" t="s">
        <v>2150</v>
      </c>
      <c r="T176">
        <v>13</v>
      </c>
      <c r="U176" t="s">
        <v>2164</v>
      </c>
      <c r="V176">
        <v>0</v>
      </c>
      <c r="W176" t="s">
        <v>79</v>
      </c>
      <c r="X176">
        <v>1</v>
      </c>
      <c r="Y176" t="s">
        <v>2662</v>
      </c>
      <c r="Z176" t="s">
        <v>2663</v>
      </c>
      <c r="AA176" t="s">
        <v>2664</v>
      </c>
      <c r="AB176" t="s">
        <v>2669</v>
      </c>
      <c r="AC176" t="s">
        <v>2670</v>
      </c>
      <c r="AD176" t="s">
        <v>28</v>
      </c>
      <c r="AE176" t="s">
        <v>29</v>
      </c>
      <c r="AF176" s="115">
        <v>5659648</v>
      </c>
      <c r="AG176" s="36" t="s">
        <v>1683</v>
      </c>
      <c r="AH176" s="127" t="s">
        <v>25</v>
      </c>
      <c r="AI176" s="36">
        <v>8</v>
      </c>
      <c r="AJ176" t="s">
        <v>1207</v>
      </c>
      <c r="AK176" t="str">
        <f t="shared" si="14"/>
        <v>13.-11.-1.0.0.0.-1.01.06.00</v>
      </c>
      <c r="AL176" t="str">
        <f t="shared" si="10"/>
        <v>01.00.00.00</v>
      </c>
      <c r="AM176">
        <f t="shared" si="11"/>
        <v>13</v>
      </c>
      <c r="AN176">
        <f t="shared" si="12"/>
        <v>11</v>
      </c>
      <c r="AO176" s="118">
        <v>1</v>
      </c>
      <c r="AP176" s="118">
        <v>0</v>
      </c>
      <c r="AQ176" s="118">
        <v>0</v>
      </c>
      <c r="AR176" s="118">
        <v>0</v>
      </c>
      <c r="AS176" t="str">
        <f t="shared" si="13"/>
        <v>1.01.06.00</v>
      </c>
    </row>
    <row r="177" spans="1:45" customFormat="1">
      <c r="A177">
        <v>2021</v>
      </c>
      <c r="B177">
        <v>13</v>
      </c>
      <c r="C177" t="s">
        <v>1231</v>
      </c>
      <c r="D177" t="s">
        <v>1207</v>
      </c>
      <c r="E177" t="s">
        <v>1227</v>
      </c>
      <c r="F177" t="s">
        <v>2660</v>
      </c>
      <c r="G177" t="s">
        <v>2661</v>
      </c>
      <c r="H177">
        <v>11</v>
      </c>
      <c r="I177" t="s">
        <v>25</v>
      </c>
      <c r="J177">
        <v>1</v>
      </c>
      <c r="K177" t="s">
        <v>2634</v>
      </c>
      <c r="L177">
        <v>0</v>
      </c>
      <c r="M177" t="s">
        <v>2149</v>
      </c>
      <c r="N177">
        <v>0</v>
      </c>
      <c r="O177" t="s">
        <v>2149</v>
      </c>
      <c r="P177">
        <v>0</v>
      </c>
      <c r="Q177" t="s">
        <v>2149</v>
      </c>
      <c r="R177">
        <v>10</v>
      </c>
      <c r="S177" t="s">
        <v>2150</v>
      </c>
      <c r="T177">
        <v>13</v>
      </c>
      <c r="U177" t="s">
        <v>2164</v>
      </c>
      <c r="V177">
        <v>0</v>
      </c>
      <c r="W177" t="s">
        <v>79</v>
      </c>
      <c r="X177">
        <v>1</v>
      </c>
      <c r="Y177" t="s">
        <v>2662</v>
      </c>
      <c r="Z177" t="s">
        <v>2663</v>
      </c>
      <c r="AA177" t="s">
        <v>2664</v>
      </c>
      <c r="AB177" t="s">
        <v>2671</v>
      </c>
      <c r="AC177" t="s">
        <v>31</v>
      </c>
      <c r="AD177" t="s">
        <v>30</v>
      </c>
      <c r="AE177" t="s">
        <v>31</v>
      </c>
      <c r="AF177" s="115">
        <v>1463908</v>
      </c>
      <c r="AG177" s="36" t="s">
        <v>1683</v>
      </c>
      <c r="AH177" s="127" t="s">
        <v>25</v>
      </c>
      <c r="AI177" s="36">
        <v>8</v>
      </c>
      <c r="AJ177" t="s">
        <v>1207</v>
      </c>
      <c r="AK177" t="str">
        <f t="shared" si="14"/>
        <v>13.-11.-1.0.0.0.-1.01.07.00</v>
      </c>
      <c r="AL177" t="str">
        <f t="shared" si="10"/>
        <v>01.00.00.00</v>
      </c>
      <c r="AM177">
        <f t="shared" si="11"/>
        <v>13</v>
      </c>
      <c r="AN177">
        <f t="shared" si="12"/>
        <v>11</v>
      </c>
      <c r="AO177" s="118">
        <v>1</v>
      </c>
      <c r="AP177" s="118">
        <v>0</v>
      </c>
      <c r="AQ177" s="118">
        <v>0</v>
      </c>
      <c r="AR177" s="118">
        <v>0</v>
      </c>
      <c r="AS177" t="str">
        <f t="shared" si="13"/>
        <v>1.01.07.00</v>
      </c>
    </row>
    <row r="178" spans="1:45" customFormat="1">
      <c r="A178">
        <v>2021</v>
      </c>
      <c r="B178">
        <v>13</v>
      </c>
      <c r="C178" t="s">
        <v>1231</v>
      </c>
      <c r="D178" t="s">
        <v>1207</v>
      </c>
      <c r="E178" t="s">
        <v>1227</v>
      </c>
      <c r="F178" t="s">
        <v>2660</v>
      </c>
      <c r="G178" t="s">
        <v>2661</v>
      </c>
      <c r="H178">
        <v>11</v>
      </c>
      <c r="I178" t="s">
        <v>25</v>
      </c>
      <c r="J178">
        <v>1</v>
      </c>
      <c r="K178" t="s">
        <v>2634</v>
      </c>
      <c r="L178">
        <v>0</v>
      </c>
      <c r="M178" t="s">
        <v>2149</v>
      </c>
      <c r="N178">
        <v>0</v>
      </c>
      <c r="O178" t="s">
        <v>2149</v>
      </c>
      <c r="P178">
        <v>0</v>
      </c>
      <c r="Q178" t="s">
        <v>2149</v>
      </c>
      <c r="R178">
        <v>10</v>
      </c>
      <c r="S178" t="s">
        <v>2150</v>
      </c>
      <c r="T178">
        <v>13</v>
      </c>
      <c r="U178" t="s">
        <v>2164</v>
      </c>
      <c r="V178">
        <v>0</v>
      </c>
      <c r="W178" t="s">
        <v>79</v>
      </c>
      <c r="X178">
        <v>1</v>
      </c>
      <c r="Y178" t="s">
        <v>2662</v>
      </c>
      <c r="Z178" t="s">
        <v>2672</v>
      </c>
      <c r="AA178" t="s">
        <v>2673</v>
      </c>
      <c r="AB178" t="s">
        <v>2674</v>
      </c>
      <c r="AC178" t="s">
        <v>2666</v>
      </c>
      <c r="AD178" t="s">
        <v>32</v>
      </c>
      <c r="AE178" t="s">
        <v>24</v>
      </c>
      <c r="AF178" s="115">
        <v>3000806</v>
      </c>
      <c r="AG178" s="36" t="s">
        <v>1683</v>
      </c>
      <c r="AH178" s="127" t="s">
        <v>25</v>
      </c>
      <c r="AI178" s="36">
        <v>8</v>
      </c>
      <c r="AJ178" t="s">
        <v>1207</v>
      </c>
      <c r="AK178" t="str">
        <f t="shared" si="14"/>
        <v>13.-11.-1.0.0.0.-1.02.01.00</v>
      </c>
      <c r="AL178" t="str">
        <f t="shared" si="10"/>
        <v>01.00.00.00</v>
      </c>
      <c r="AM178">
        <f t="shared" si="11"/>
        <v>13</v>
      </c>
      <c r="AN178">
        <f t="shared" si="12"/>
        <v>11</v>
      </c>
      <c r="AO178" s="118">
        <v>1</v>
      </c>
      <c r="AP178" s="118">
        <v>0</v>
      </c>
      <c r="AQ178" s="118">
        <v>0</v>
      </c>
      <c r="AR178" s="118">
        <v>0</v>
      </c>
      <c r="AS178" t="str">
        <f t="shared" si="13"/>
        <v>1.02.01.00</v>
      </c>
    </row>
    <row r="179" spans="1:45" customFormat="1">
      <c r="A179">
        <v>2021</v>
      </c>
      <c r="B179">
        <v>13</v>
      </c>
      <c r="C179" t="s">
        <v>1231</v>
      </c>
      <c r="D179" t="s">
        <v>1207</v>
      </c>
      <c r="E179" t="s">
        <v>1227</v>
      </c>
      <c r="F179" t="s">
        <v>2660</v>
      </c>
      <c r="G179" t="s">
        <v>2661</v>
      </c>
      <c r="H179">
        <v>11</v>
      </c>
      <c r="I179" t="s">
        <v>25</v>
      </c>
      <c r="J179">
        <v>1</v>
      </c>
      <c r="K179" t="s">
        <v>2634</v>
      </c>
      <c r="L179">
        <v>0</v>
      </c>
      <c r="M179" t="s">
        <v>2149</v>
      </c>
      <c r="N179">
        <v>0</v>
      </c>
      <c r="O179" t="s">
        <v>2149</v>
      </c>
      <c r="P179">
        <v>0</v>
      </c>
      <c r="Q179" t="s">
        <v>2149</v>
      </c>
      <c r="R179">
        <v>10</v>
      </c>
      <c r="S179" t="s">
        <v>2150</v>
      </c>
      <c r="T179">
        <v>13</v>
      </c>
      <c r="U179" t="s">
        <v>2164</v>
      </c>
      <c r="V179">
        <v>0</v>
      </c>
      <c r="W179" t="s">
        <v>79</v>
      </c>
      <c r="X179">
        <v>1</v>
      </c>
      <c r="Y179" t="s">
        <v>2662</v>
      </c>
      <c r="Z179" t="s">
        <v>2672</v>
      </c>
      <c r="AA179" t="s">
        <v>2673</v>
      </c>
      <c r="AB179" t="s">
        <v>2675</v>
      </c>
      <c r="AC179" t="s">
        <v>2668</v>
      </c>
      <c r="AD179" t="s">
        <v>33</v>
      </c>
      <c r="AE179" t="s">
        <v>27</v>
      </c>
      <c r="AF179" s="115">
        <v>141166</v>
      </c>
      <c r="AG179" s="36" t="s">
        <v>1683</v>
      </c>
      <c r="AH179" s="127" t="s">
        <v>25</v>
      </c>
      <c r="AI179" s="36">
        <v>8</v>
      </c>
      <c r="AJ179" t="s">
        <v>1207</v>
      </c>
      <c r="AK179" t="str">
        <f t="shared" si="14"/>
        <v>13.-11.-1.0.0.0.-1.02.03.00</v>
      </c>
      <c r="AL179" t="str">
        <f t="shared" si="10"/>
        <v>01.00.00.00</v>
      </c>
      <c r="AM179">
        <f t="shared" si="11"/>
        <v>13</v>
      </c>
      <c r="AN179">
        <f t="shared" si="12"/>
        <v>11</v>
      </c>
      <c r="AO179" s="118">
        <v>1</v>
      </c>
      <c r="AP179" s="118">
        <v>0</v>
      </c>
      <c r="AQ179" s="118">
        <v>0</v>
      </c>
      <c r="AR179" s="118">
        <v>0</v>
      </c>
      <c r="AS179" t="str">
        <f t="shared" si="13"/>
        <v>1.02.03.00</v>
      </c>
    </row>
    <row r="180" spans="1:45" customFormat="1">
      <c r="A180">
        <v>2021</v>
      </c>
      <c r="B180">
        <v>13</v>
      </c>
      <c r="C180" t="s">
        <v>1231</v>
      </c>
      <c r="D180" t="s">
        <v>1207</v>
      </c>
      <c r="E180" t="s">
        <v>1227</v>
      </c>
      <c r="F180" t="s">
        <v>2660</v>
      </c>
      <c r="G180" t="s">
        <v>2661</v>
      </c>
      <c r="H180">
        <v>11</v>
      </c>
      <c r="I180" t="s">
        <v>25</v>
      </c>
      <c r="J180">
        <v>1</v>
      </c>
      <c r="K180" t="s">
        <v>2634</v>
      </c>
      <c r="L180">
        <v>0</v>
      </c>
      <c r="M180" t="s">
        <v>2149</v>
      </c>
      <c r="N180">
        <v>0</v>
      </c>
      <c r="O180" t="s">
        <v>2149</v>
      </c>
      <c r="P180">
        <v>0</v>
      </c>
      <c r="Q180" t="s">
        <v>2149</v>
      </c>
      <c r="R180">
        <v>10</v>
      </c>
      <c r="S180" t="s">
        <v>2150</v>
      </c>
      <c r="T180">
        <v>13</v>
      </c>
      <c r="U180" t="s">
        <v>2164</v>
      </c>
      <c r="V180">
        <v>0</v>
      </c>
      <c r="W180" t="s">
        <v>79</v>
      </c>
      <c r="X180">
        <v>1</v>
      </c>
      <c r="Y180" t="s">
        <v>2662</v>
      </c>
      <c r="Z180" t="s">
        <v>2672</v>
      </c>
      <c r="AA180" t="s">
        <v>2673</v>
      </c>
      <c r="AB180" t="s">
        <v>2676</v>
      </c>
      <c r="AC180" t="s">
        <v>2670</v>
      </c>
      <c r="AD180" t="s">
        <v>34</v>
      </c>
      <c r="AE180" t="s">
        <v>29</v>
      </c>
      <c r="AF180" s="115">
        <v>621589</v>
      </c>
      <c r="AG180" s="36" t="s">
        <v>1683</v>
      </c>
      <c r="AH180" s="127" t="s">
        <v>25</v>
      </c>
      <c r="AI180" s="36">
        <v>8</v>
      </c>
      <c r="AJ180" t="s">
        <v>1207</v>
      </c>
      <c r="AK180" t="str">
        <f t="shared" si="14"/>
        <v>13.-11.-1.0.0.0.-1.02.05.00</v>
      </c>
      <c r="AL180" t="str">
        <f t="shared" si="10"/>
        <v>01.00.00.00</v>
      </c>
      <c r="AM180">
        <f t="shared" si="11"/>
        <v>13</v>
      </c>
      <c r="AN180">
        <f t="shared" si="12"/>
        <v>11</v>
      </c>
      <c r="AO180" s="118">
        <v>1</v>
      </c>
      <c r="AP180" s="118">
        <v>0</v>
      </c>
      <c r="AQ180" s="118">
        <v>0</v>
      </c>
      <c r="AR180" s="118">
        <v>0</v>
      </c>
      <c r="AS180" t="str">
        <f t="shared" si="13"/>
        <v>1.02.05.00</v>
      </c>
    </row>
    <row r="181" spans="1:45" customFormat="1">
      <c r="A181">
        <v>2021</v>
      </c>
      <c r="B181">
        <v>13</v>
      </c>
      <c r="C181" t="s">
        <v>1231</v>
      </c>
      <c r="D181" t="s">
        <v>1207</v>
      </c>
      <c r="E181" t="s">
        <v>1227</v>
      </c>
      <c r="F181" t="s">
        <v>2660</v>
      </c>
      <c r="G181" t="s">
        <v>2661</v>
      </c>
      <c r="H181">
        <v>11</v>
      </c>
      <c r="I181" t="s">
        <v>25</v>
      </c>
      <c r="J181">
        <v>1</v>
      </c>
      <c r="K181" t="s">
        <v>2634</v>
      </c>
      <c r="L181">
        <v>0</v>
      </c>
      <c r="M181" t="s">
        <v>2149</v>
      </c>
      <c r="N181">
        <v>0</v>
      </c>
      <c r="O181" t="s">
        <v>2149</v>
      </c>
      <c r="P181">
        <v>0</v>
      </c>
      <c r="Q181" t="s">
        <v>2149</v>
      </c>
      <c r="R181">
        <v>10</v>
      </c>
      <c r="S181" t="s">
        <v>2150</v>
      </c>
      <c r="T181">
        <v>13</v>
      </c>
      <c r="U181" t="s">
        <v>2164</v>
      </c>
      <c r="V181">
        <v>0</v>
      </c>
      <c r="W181" t="s">
        <v>79</v>
      </c>
      <c r="X181">
        <v>1</v>
      </c>
      <c r="Y181" t="s">
        <v>2662</v>
      </c>
      <c r="Z181" t="s">
        <v>2677</v>
      </c>
      <c r="AA181" t="s">
        <v>2678</v>
      </c>
      <c r="AB181" t="s">
        <v>2679</v>
      </c>
      <c r="AC181" t="s">
        <v>2678</v>
      </c>
      <c r="AD181" t="s">
        <v>35</v>
      </c>
      <c r="AE181" t="s">
        <v>36</v>
      </c>
      <c r="AF181" s="115">
        <v>1549172</v>
      </c>
      <c r="AG181" s="36" t="s">
        <v>1683</v>
      </c>
      <c r="AH181" s="127" t="s">
        <v>25</v>
      </c>
      <c r="AI181" s="36">
        <v>8</v>
      </c>
      <c r="AJ181" t="s">
        <v>1207</v>
      </c>
      <c r="AK181" t="str">
        <f t="shared" si="14"/>
        <v>13.-11.-1.0.0.0.-1.04.00.00</v>
      </c>
      <c r="AL181" t="str">
        <f t="shared" si="10"/>
        <v>01.00.00.00</v>
      </c>
      <c r="AM181">
        <f t="shared" si="11"/>
        <v>13</v>
      </c>
      <c r="AN181">
        <f t="shared" si="12"/>
        <v>11</v>
      </c>
      <c r="AO181" s="118">
        <v>1</v>
      </c>
      <c r="AP181" s="118">
        <v>0</v>
      </c>
      <c r="AQ181" s="118">
        <v>0</v>
      </c>
      <c r="AR181" s="118">
        <v>0</v>
      </c>
      <c r="AS181" t="str">
        <f t="shared" si="13"/>
        <v>1.04.00.00</v>
      </c>
    </row>
    <row r="182" spans="1:45" customFormat="1">
      <c r="A182">
        <v>2021</v>
      </c>
      <c r="B182">
        <v>13</v>
      </c>
      <c r="C182" t="s">
        <v>1231</v>
      </c>
      <c r="D182" t="s">
        <v>1207</v>
      </c>
      <c r="E182" t="s">
        <v>1227</v>
      </c>
      <c r="F182" t="s">
        <v>2660</v>
      </c>
      <c r="G182" t="s">
        <v>2661</v>
      </c>
      <c r="H182">
        <v>11</v>
      </c>
      <c r="I182" t="s">
        <v>25</v>
      </c>
      <c r="J182">
        <v>1</v>
      </c>
      <c r="K182" t="s">
        <v>2634</v>
      </c>
      <c r="L182">
        <v>0</v>
      </c>
      <c r="M182" t="s">
        <v>2149</v>
      </c>
      <c r="N182">
        <v>0</v>
      </c>
      <c r="O182" t="s">
        <v>2149</v>
      </c>
      <c r="P182">
        <v>0</v>
      </c>
      <c r="Q182" t="s">
        <v>2149</v>
      </c>
      <c r="R182">
        <v>10</v>
      </c>
      <c r="S182" t="s">
        <v>2150</v>
      </c>
      <c r="T182">
        <v>13</v>
      </c>
      <c r="U182" t="s">
        <v>2164</v>
      </c>
      <c r="V182">
        <v>0</v>
      </c>
      <c r="W182" t="s">
        <v>79</v>
      </c>
      <c r="X182">
        <v>2</v>
      </c>
      <c r="Y182" t="s">
        <v>2687</v>
      </c>
      <c r="Z182" t="s">
        <v>2688</v>
      </c>
      <c r="AA182" t="s">
        <v>2687</v>
      </c>
      <c r="AB182" t="s">
        <v>2689</v>
      </c>
      <c r="AC182" t="s">
        <v>2687</v>
      </c>
      <c r="AD182" t="s">
        <v>39</v>
      </c>
      <c r="AE182" t="s">
        <v>40</v>
      </c>
      <c r="AF182" s="115">
        <v>7765650</v>
      </c>
      <c r="AG182" s="36" t="s">
        <v>1683</v>
      </c>
      <c r="AH182" s="127" t="s">
        <v>25</v>
      </c>
      <c r="AI182" s="36">
        <v>8</v>
      </c>
      <c r="AJ182" t="s">
        <v>1207</v>
      </c>
      <c r="AK182" t="str">
        <f t="shared" si="14"/>
        <v>13.-11.-1.0.0.0.-2.00.00.00</v>
      </c>
      <c r="AL182" t="str">
        <f t="shared" si="10"/>
        <v>01.00.00.00</v>
      </c>
      <c r="AM182">
        <f t="shared" si="11"/>
        <v>13</v>
      </c>
      <c r="AN182">
        <f t="shared" si="12"/>
        <v>11</v>
      </c>
      <c r="AO182" s="118">
        <v>1</v>
      </c>
      <c r="AP182" s="118">
        <v>0</v>
      </c>
      <c r="AQ182" s="118">
        <v>0</v>
      </c>
      <c r="AR182" s="118">
        <v>0</v>
      </c>
      <c r="AS182" t="str">
        <f t="shared" si="13"/>
        <v>2.00.00.00</v>
      </c>
    </row>
    <row r="183" spans="1:45" customFormat="1">
      <c r="A183">
        <v>2021</v>
      </c>
      <c r="B183">
        <v>13</v>
      </c>
      <c r="C183" t="s">
        <v>1231</v>
      </c>
      <c r="D183" t="s">
        <v>1207</v>
      </c>
      <c r="E183" t="s">
        <v>1227</v>
      </c>
      <c r="F183" t="s">
        <v>2660</v>
      </c>
      <c r="G183" t="s">
        <v>2661</v>
      </c>
      <c r="H183">
        <v>11</v>
      </c>
      <c r="I183" t="s">
        <v>25</v>
      </c>
      <c r="J183">
        <v>1</v>
      </c>
      <c r="K183" t="s">
        <v>2634</v>
      </c>
      <c r="L183">
        <v>0</v>
      </c>
      <c r="M183" t="s">
        <v>2149</v>
      </c>
      <c r="N183">
        <v>0</v>
      </c>
      <c r="O183" t="s">
        <v>2149</v>
      </c>
      <c r="P183">
        <v>0</v>
      </c>
      <c r="Q183" t="s">
        <v>2149</v>
      </c>
      <c r="R183">
        <v>10</v>
      </c>
      <c r="S183" t="s">
        <v>2150</v>
      </c>
      <c r="T183">
        <v>13</v>
      </c>
      <c r="U183" t="s">
        <v>2164</v>
      </c>
      <c r="V183">
        <v>0</v>
      </c>
      <c r="W183" t="s">
        <v>79</v>
      </c>
      <c r="X183">
        <v>3</v>
      </c>
      <c r="Y183" t="s">
        <v>2690</v>
      </c>
      <c r="Z183" t="s">
        <v>2691</v>
      </c>
      <c r="AA183" t="s">
        <v>2690</v>
      </c>
      <c r="AB183" t="s">
        <v>2692</v>
      </c>
      <c r="AC183" t="s">
        <v>2690</v>
      </c>
      <c r="AD183" t="s">
        <v>41</v>
      </c>
      <c r="AE183" t="s">
        <v>42</v>
      </c>
      <c r="AF183" s="115">
        <v>19587499</v>
      </c>
      <c r="AG183" s="36" t="s">
        <v>1683</v>
      </c>
      <c r="AH183" s="127" t="s">
        <v>25</v>
      </c>
      <c r="AI183" s="36">
        <v>8</v>
      </c>
      <c r="AJ183" t="s">
        <v>1207</v>
      </c>
      <c r="AK183" t="str">
        <f t="shared" si="14"/>
        <v>13.-11.-1.0.0.0.-3.00.00.00</v>
      </c>
      <c r="AL183" t="str">
        <f t="shared" si="10"/>
        <v>01.00.00.00</v>
      </c>
      <c r="AM183">
        <f t="shared" si="11"/>
        <v>13</v>
      </c>
      <c r="AN183">
        <f t="shared" si="12"/>
        <v>11</v>
      </c>
      <c r="AO183" s="118">
        <v>1</v>
      </c>
      <c r="AP183" s="118">
        <v>0</v>
      </c>
      <c r="AQ183" s="118">
        <v>0</v>
      </c>
      <c r="AR183" s="118">
        <v>0</v>
      </c>
      <c r="AS183" t="str">
        <f t="shared" si="13"/>
        <v>3.00.00.00</v>
      </c>
    </row>
    <row r="184" spans="1:45" customFormat="1">
      <c r="A184">
        <v>2021</v>
      </c>
      <c r="B184">
        <v>13</v>
      </c>
      <c r="C184" t="s">
        <v>1231</v>
      </c>
      <c r="D184" t="s">
        <v>1207</v>
      </c>
      <c r="E184" t="s">
        <v>1227</v>
      </c>
      <c r="F184" t="s">
        <v>2693</v>
      </c>
      <c r="G184" t="s">
        <v>2694</v>
      </c>
      <c r="H184">
        <v>11</v>
      </c>
      <c r="I184" t="s">
        <v>25</v>
      </c>
      <c r="J184">
        <v>1</v>
      </c>
      <c r="K184" t="s">
        <v>2634</v>
      </c>
      <c r="L184">
        <v>0</v>
      </c>
      <c r="M184" t="s">
        <v>2149</v>
      </c>
      <c r="N184">
        <v>1</v>
      </c>
      <c r="O184" t="s">
        <v>43</v>
      </c>
      <c r="P184">
        <v>0</v>
      </c>
      <c r="Q184" t="s">
        <v>2149</v>
      </c>
      <c r="R184">
        <v>10</v>
      </c>
      <c r="S184" t="s">
        <v>2150</v>
      </c>
      <c r="T184">
        <v>13</v>
      </c>
      <c r="U184" t="s">
        <v>2164</v>
      </c>
      <c r="V184">
        <v>0</v>
      </c>
      <c r="W184" t="s">
        <v>79</v>
      </c>
      <c r="X184">
        <v>4</v>
      </c>
      <c r="Y184" t="s">
        <v>2695</v>
      </c>
      <c r="Z184" t="s">
        <v>2696</v>
      </c>
      <c r="AA184" t="s">
        <v>2697</v>
      </c>
      <c r="AB184" t="s">
        <v>2698</v>
      </c>
      <c r="AC184" t="s">
        <v>2697</v>
      </c>
      <c r="AD184" t="s">
        <v>44</v>
      </c>
      <c r="AE184" t="s">
        <v>43</v>
      </c>
      <c r="AF184" s="115">
        <v>19794189</v>
      </c>
      <c r="AG184" s="36" t="s">
        <v>1683</v>
      </c>
      <c r="AH184" s="127" t="s">
        <v>25</v>
      </c>
      <c r="AI184" s="36">
        <v>8</v>
      </c>
      <c r="AJ184" t="s">
        <v>1207</v>
      </c>
      <c r="AK184" t="str">
        <f t="shared" si="14"/>
        <v>13.-11.-1.0.1.0.-4.03.00.00</v>
      </c>
      <c r="AL184" t="str">
        <f t="shared" si="10"/>
        <v>01.00.01.00</v>
      </c>
      <c r="AM184">
        <f t="shared" si="11"/>
        <v>13</v>
      </c>
      <c r="AN184">
        <f t="shared" si="12"/>
        <v>11</v>
      </c>
      <c r="AO184" s="118">
        <v>1</v>
      </c>
      <c r="AP184" s="118">
        <v>0</v>
      </c>
      <c r="AQ184" s="118">
        <v>1</v>
      </c>
      <c r="AR184" s="118">
        <v>0</v>
      </c>
      <c r="AS184" t="str">
        <f t="shared" si="13"/>
        <v>4.03.00.00</v>
      </c>
    </row>
    <row r="185" spans="1:45" customFormat="1">
      <c r="A185">
        <v>2021</v>
      </c>
      <c r="B185">
        <v>13</v>
      </c>
      <c r="C185" t="s">
        <v>1231</v>
      </c>
      <c r="D185" t="s">
        <v>1207</v>
      </c>
      <c r="E185" t="s">
        <v>1227</v>
      </c>
      <c r="F185" t="s">
        <v>2660</v>
      </c>
      <c r="G185" t="s">
        <v>2661</v>
      </c>
      <c r="H185">
        <v>11</v>
      </c>
      <c r="I185" t="s">
        <v>25</v>
      </c>
      <c r="J185">
        <v>60</v>
      </c>
      <c r="K185" t="s">
        <v>78</v>
      </c>
      <c r="L185">
        <v>0</v>
      </c>
      <c r="M185" t="s">
        <v>2149</v>
      </c>
      <c r="N185">
        <v>0</v>
      </c>
      <c r="O185" t="s">
        <v>2149</v>
      </c>
      <c r="P185">
        <v>0</v>
      </c>
      <c r="Q185" t="s">
        <v>2149</v>
      </c>
      <c r="R185">
        <v>10</v>
      </c>
      <c r="S185" t="s">
        <v>2150</v>
      </c>
      <c r="T185">
        <v>13</v>
      </c>
      <c r="U185" t="s">
        <v>2164</v>
      </c>
      <c r="V185">
        <v>0</v>
      </c>
      <c r="W185" t="s">
        <v>79</v>
      </c>
      <c r="X185">
        <v>2</v>
      </c>
      <c r="Y185" t="s">
        <v>2687</v>
      </c>
      <c r="Z185" t="s">
        <v>2688</v>
      </c>
      <c r="AA185" t="s">
        <v>2687</v>
      </c>
      <c r="AB185" t="s">
        <v>2689</v>
      </c>
      <c r="AC185" t="s">
        <v>2687</v>
      </c>
      <c r="AD185" t="s">
        <v>39</v>
      </c>
      <c r="AE185" t="s">
        <v>40</v>
      </c>
      <c r="AF185" s="115">
        <v>250000</v>
      </c>
      <c r="AG185" s="36" t="s">
        <v>1683</v>
      </c>
      <c r="AH185" s="127" t="s">
        <v>25</v>
      </c>
      <c r="AI185" s="36">
        <v>8</v>
      </c>
      <c r="AJ185" t="s">
        <v>1207</v>
      </c>
      <c r="AK185" t="str">
        <f t="shared" si="14"/>
        <v>13.-11.-60.0.0.0.-2.00.00.00</v>
      </c>
      <c r="AL185" t="str">
        <f t="shared" si="10"/>
        <v>60.00.00.00</v>
      </c>
      <c r="AM185">
        <f t="shared" si="11"/>
        <v>13</v>
      </c>
      <c r="AN185">
        <f t="shared" si="12"/>
        <v>11</v>
      </c>
      <c r="AO185" s="118">
        <v>60</v>
      </c>
      <c r="AP185" s="118">
        <v>0</v>
      </c>
      <c r="AQ185" s="118">
        <v>0</v>
      </c>
      <c r="AR185" s="118">
        <v>0</v>
      </c>
      <c r="AS185" t="str">
        <f t="shared" si="13"/>
        <v>2.00.00.00</v>
      </c>
    </row>
    <row r="186" spans="1:45" customFormat="1">
      <c r="A186">
        <v>2021</v>
      </c>
      <c r="B186">
        <v>13</v>
      </c>
      <c r="C186" t="s">
        <v>1231</v>
      </c>
      <c r="D186" t="s">
        <v>1207</v>
      </c>
      <c r="E186" t="s">
        <v>1227</v>
      </c>
      <c r="F186" t="s">
        <v>2660</v>
      </c>
      <c r="G186" t="s">
        <v>2661</v>
      </c>
      <c r="H186">
        <v>11</v>
      </c>
      <c r="I186" t="s">
        <v>25</v>
      </c>
      <c r="J186">
        <v>60</v>
      </c>
      <c r="K186" t="s">
        <v>78</v>
      </c>
      <c r="L186">
        <v>0</v>
      </c>
      <c r="M186" t="s">
        <v>2149</v>
      </c>
      <c r="N186">
        <v>0</v>
      </c>
      <c r="O186" t="s">
        <v>2149</v>
      </c>
      <c r="P186">
        <v>0</v>
      </c>
      <c r="Q186" t="s">
        <v>2149</v>
      </c>
      <c r="R186">
        <v>10</v>
      </c>
      <c r="S186" t="s">
        <v>2150</v>
      </c>
      <c r="T186">
        <v>13</v>
      </c>
      <c r="U186" t="s">
        <v>2164</v>
      </c>
      <c r="V186">
        <v>0</v>
      </c>
      <c r="W186" t="s">
        <v>79</v>
      </c>
      <c r="X186">
        <v>3</v>
      </c>
      <c r="Y186" t="s">
        <v>2690</v>
      </c>
      <c r="Z186" t="s">
        <v>2691</v>
      </c>
      <c r="AA186" t="s">
        <v>2690</v>
      </c>
      <c r="AB186" t="s">
        <v>2692</v>
      </c>
      <c r="AC186" t="s">
        <v>2690</v>
      </c>
      <c r="AD186" t="s">
        <v>41</v>
      </c>
      <c r="AE186" t="s">
        <v>42</v>
      </c>
      <c r="AF186" s="115">
        <v>600000</v>
      </c>
      <c r="AG186" s="36" t="s">
        <v>1683</v>
      </c>
      <c r="AH186" s="127" t="s">
        <v>25</v>
      </c>
      <c r="AI186" s="36">
        <v>8</v>
      </c>
      <c r="AJ186" t="s">
        <v>1207</v>
      </c>
      <c r="AK186" t="str">
        <f t="shared" si="14"/>
        <v>13.-11.-60.0.0.0.-3.00.00.00</v>
      </c>
      <c r="AL186" t="str">
        <f t="shared" si="10"/>
        <v>60.00.00.00</v>
      </c>
      <c r="AM186">
        <f t="shared" si="11"/>
        <v>13</v>
      </c>
      <c r="AN186">
        <f t="shared" si="12"/>
        <v>11</v>
      </c>
      <c r="AO186" s="118">
        <v>60</v>
      </c>
      <c r="AP186" s="118">
        <v>0</v>
      </c>
      <c r="AQ186" s="118">
        <v>0</v>
      </c>
      <c r="AR186" s="118">
        <v>0</v>
      </c>
      <c r="AS186" t="str">
        <f t="shared" si="13"/>
        <v>3.00.00.00</v>
      </c>
    </row>
    <row r="187" spans="1:45" customFormat="1">
      <c r="A187">
        <v>2021</v>
      </c>
      <c r="B187">
        <v>13</v>
      </c>
      <c r="C187" t="s">
        <v>1231</v>
      </c>
      <c r="D187" t="s">
        <v>1207</v>
      </c>
      <c r="E187" t="s">
        <v>1227</v>
      </c>
      <c r="F187" t="s">
        <v>2693</v>
      </c>
      <c r="G187" t="s">
        <v>2694</v>
      </c>
      <c r="H187">
        <v>11</v>
      </c>
      <c r="I187" t="s">
        <v>25</v>
      </c>
      <c r="J187">
        <v>60</v>
      </c>
      <c r="K187" t="s">
        <v>78</v>
      </c>
      <c r="L187">
        <v>0</v>
      </c>
      <c r="M187" t="s">
        <v>2149</v>
      </c>
      <c r="N187">
        <v>1</v>
      </c>
      <c r="O187" t="s">
        <v>43</v>
      </c>
      <c r="P187">
        <v>0</v>
      </c>
      <c r="Q187" t="s">
        <v>2149</v>
      </c>
      <c r="R187">
        <v>10</v>
      </c>
      <c r="S187" t="s">
        <v>2150</v>
      </c>
      <c r="T187">
        <v>13</v>
      </c>
      <c r="U187" t="s">
        <v>2164</v>
      </c>
      <c r="V187">
        <v>0</v>
      </c>
      <c r="W187" t="s">
        <v>79</v>
      </c>
      <c r="X187">
        <v>4</v>
      </c>
      <c r="Y187" t="s">
        <v>2695</v>
      </c>
      <c r="Z187" t="s">
        <v>2696</v>
      </c>
      <c r="AA187" t="s">
        <v>2697</v>
      </c>
      <c r="AB187" t="s">
        <v>2698</v>
      </c>
      <c r="AC187" t="s">
        <v>2697</v>
      </c>
      <c r="AD187" t="s">
        <v>44</v>
      </c>
      <c r="AE187" t="s">
        <v>43</v>
      </c>
      <c r="AF187" s="115">
        <v>1000000</v>
      </c>
      <c r="AG187" s="36" t="s">
        <v>1683</v>
      </c>
      <c r="AH187" s="127" t="s">
        <v>25</v>
      </c>
      <c r="AI187" s="36">
        <v>8</v>
      </c>
      <c r="AJ187" t="s">
        <v>1207</v>
      </c>
      <c r="AK187" t="str">
        <f t="shared" si="14"/>
        <v>13.-11.-60.0.1.0.-4.03.00.00</v>
      </c>
      <c r="AL187" t="str">
        <f t="shared" si="10"/>
        <v>60.00.01.00</v>
      </c>
      <c r="AM187">
        <f t="shared" si="11"/>
        <v>13</v>
      </c>
      <c r="AN187">
        <f t="shared" si="12"/>
        <v>11</v>
      </c>
      <c r="AO187" s="118">
        <v>60</v>
      </c>
      <c r="AP187" s="118">
        <v>0</v>
      </c>
      <c r="AQ187" s="118">
        <v>1</v>
      </c>
      <c r="AR187" s="118">
        <v>0</v>
      </c>
      <c r="AS187" t="str">
        <f t="shared" si="13"/>
        <v>4.03.00.00</v>
      </c>
    </row>
    <row r="188" spans="1:45" customFormat="1" ht="62.4">
      <c r="A188">
        <v>2021</v>
      </c>
      <c r="B188">
        <v>15</v>
      </c>
      <c r="C188" t="s">
        <v>1233</v>
      </c>
      <c r="D188" t="s">
        <v>566</v>
      </c>
      <c r="E188" t="s">
        <v>1227</v>
      </c>
      <c r="F188" t="s">
        <v>2660</v>
      </c>
      <c r="G188" t="s">
        <v>2661</v>
      </c>
      <c r="H188">
        <v>11</v>
      </c>
      <c r="I188" t="s">
        <v>25</v>
      </c>
      <c r="J188">
        <v>1</v>
      </c>
      <c r="K188" t="s">
        <v>2634</v>
      </c>
      <c r="L188">
        <v>0</v>
      </c>
      <c r="M188" t="s">
        <v>2149</v>
      </c>
      <c r="N188">
        <v>0</v>
      </c>
      <c r="O188" t="s">
        <v>2149</v>
      </c>
      <c r="P188">
        <v>0</v>
      </c>
      <c r="Q188" t="s">
        <v>2149</v>
      </c>
      <c r="R188">
        <v>30</v>
      </c>
      <c r="S188" t="s">
        <v>2163</v>
      </c>
      <c r="T188">
        <v>32</v>
      </c>
      <c r="U188" t="s">
        <v>2198</v>
      </c>
      <c r="V188">
        <v>0</v>
      </c>
      <c r="W188" t="s">
        <v>79</v>
      </c>
      <c r="X188">
        <v>1</v>
      </c>
      <c r="Y188" t="s">
        <v>2662</v>
      </c>
      <c r="Z188" t="s">
        <v>2663</v>
      </c>
      <c r="AA188" t="s">
        <v>2664</v>
      </c>
      <c r="AB188" t="s">
        <v>2665</v>
      </c>
      <c r="AC188" t="s">
        <v>2666</v>
      </c>
      <c r="AD188" t="s">
        <v>23</v>
      </c>
      <c r="AE188" t="s">
        <v>24</v>
      </c>
      <c r="AF188" s="115">
        <v>682172328</v>
      </c>
      <c r="AG188" s="36" t="s">
        <v>1683</v>
      </c>
      <c r="AH188" s="127" t="s">
        <v>25</v>
      </c>
      <c r="AI188" s="172">
        <v>15</v>
      </c>
      <c r="AJ188" s="173" t="s">
        <v>566</v>
      </c>
      <c r="AK188" t="str">
        <f t="shared" si="14"/>
        <v>15.-11.-1.0.0.0.-1.01.01.00</v>
      </c>
      <c r="AL188" t="str">
        <f t="shared" si="10"/>
        <v>01.00.00.00</v>
      </c>
      <c r="AM188">
        <f t="shared" si="11"/>
        <v>15</v>
      </c>
      <c r="AN188">
        <f t="shared" si="12"/>
        <v>11</v>
      </c>
      <c r="AO188" s="118">
        <v>1</v>
      </c>
      <c r="AP188" s="118">
        <v>0</v>
      </c>
      <c r="AQ188" s="118">
        <v>0</v>
      </c>
      <c r="AR188" s="118">
        <v>0</v>
      </c>
      <c r="AS188" t="str">
        <f t="shared" si="13"/>
        <v>1.01.01.00</v>
      </c>
    </row>
    <row r="189" spans="1:45" customFormat="1" ht="62.4">
      <c r="A189">
        <v>2021</v>
      </c>
      <c r="B189">
        <v>15</v>
      </c>
      <c r="C189" t="s">
        <v>1233</v>
      </c>
      <c r="D189" t="s">
        <v>566</v>
      </c>
      <c r="E189" t="s">
        <v>1227</v>
      </c>
      <c r="F189" t="s">
        <v>2660</v>
      </c>
      <c r="G189" t="s">
        <v>2661</v>
      </c>
      <c r="H189">
        <v>11</v>
      </c>
      <c r="I189" t="s">
        <v>25</v>
      </c>
      <c r="J189">
        <v>1</v>
      </c>
      <c r="K189" t="s">
        <v>2634</v>
      </c>
      <c r="L189">
        <v>0</v>
      </c>
      <c r="M189" t="s">
        <v>2149</v>
      </c>
      <c r="N189">
        <v>0</v>
      </c>
      <c r="O189" t="s">
        <v>2149</v>
      </c>
      <c r="P189">
        <v>0</v>
      </c>
      <c r="Q189" t="s">
        <v>2149</v>
      </c>
      <c r="R189">
        <v>30</v>
      </c>
      <c r="S189" t="s">
        <v>2163</v>
      </c>
      <c r="T189">
        <v>32</v>
      </c>
      <c r="U189" t="s">
        <v>2198</v>
      </c>
      <c r="V189">
        <v>0</v>
      </c>
      <c r="W189" t="s">
        <v>79</v>
      </c>
      <c r="X189">
        <v>1</v>
      </c>
      <c r="Y189" t="s">
        <v>2662</v>
      </c>
      <c r="Z189" t="s">
        <v>2663</v>
      </c>
      <c r="AA189" t="s">
        <v>2664</v>
      </c>
      <c r="AB189" t="s">
        <v>2667</v>
      </c>
      <c r="AC189" t="s">
        <v>2668</v>
      </c>
      <c r="AD189" t="s">
        <v>26</v>
      </c>
      <c r="AE189" t="s">
        <v>27</v>
      </c>
      <c r="AF189" s="115">
        <v>52000000</v>
      </c>
      <c r="AG189" s="36" t="s">
        <v>1683</v>
      </c>
      <c r="AH189" s="127" t="s">
        <v>25</v>
      </c>
      <c r="AI189" s="172">
        <v>15</v>
      </c>
      <c r="AJ189" s="173" t="s">
        <v>566</v>
      </c>
      <c r="AK189" t="str">
        <f t="shared" si="14"/>
        <v>15.-11.-1.0.0.0.-1.01.04.00</v>
      </c>
      <c r="AL189" t="str">
        <f t="shared" si="10"/>
        <v>01.00.00.00</v>
      </c>
      <c r="AM189">
        <f t="shared" si="11"/>
        <v>15</v>
      </c>
      <c r="AN189">
        <f t="shared" si="12"/>
        <v>11</v>
      </c>
      <c r="AO189" s="118">
        <v>1</v>
      </c>
      <c r="AP189" s="118">
        <v>0</v>
      </c>
      <c r="AQ189" s="118">
        <v>0</v>
      </c>
      <c r="AR189" s="118">
        <v>0</v>
      </c>
      <c r="AS189" t="str">
        <f t="shared" si="13"/>
        <v>1.01.04.00</v>
      </c>
    </row>
    <row r="190" spans="1:45" customFormat="1" ht="62.4">
      <c r="A190">
        <v>2021</v>
      </c>
      <c r="B190">
        <v>15</v>
      </c>
      <c r="C190" t="s">
        <v>1233</v>
      </c>
      <c r="D190" t="s">
        <v>566</v>
      </c>
      <c r="E190" t="s">
        <v>1227</v>
      </c>
      <c r="F190" t="s">
        <v>2660</v>
      </c>
      <c r="G190" t="s">
        <v>2661</v>
      </c>
      <c r="H190">
        <v>11</v>
      </c>
      <c r="I190" t="s">
        <v>25</v>
      </c>
      <c r="J190">
        <v>1</v>
      </c>
      <c r="K190" t="s">
        <v>2634</v>
      </c>
      <c r="L190">
        <v>0</v>
      </c>
      <c r="M190" t="s">
        <v>2149</v>
      </c>
      <c r="N190">
        <v>0</v>
      </c>
      <c r="O190" t="s">
        <v>2149</v>
      </c>
      <c r="P190">
        <v>0</v>
      </c>
      <c r="Q190" t="s">
        <v>2149</v>
      </c>
      <c r="R190">
        <v>30</v>
      </c>
      <c r="S190" t="s">
        <v>2163</v>
      </c>
      <c r="T190">
        <v>32</v>
      </c>
      <c r="U190" t="s">
        <v>2198</v>
      </c>
      <c r="V190">
        <v>0</v>
      </c>
      <c r="W190" t="s">
        <v>79</v>
      </c>
      <c r="X190">
        <v>1</v>
      </c>
      <c r="Y190" t="s">
        <v>2662</v>
      </c>
      <c r="Z190" t="s">
        <v>2663</v>
      </c>
      <c r="AA190" t="s">
        <v>2664</v>
      </c>
      <c r="AB190" t="s">
        <v>2669</v>
      </c>
      <c r="AC190" t="s">
        <v>2670</v>
      </c>
      <c r="AD190" t="s">
        <v>28</v>
      </c>
      <c r="AE190" t="s">
        <v>29</v>
      </c>
      <c r="AF190" s="115">
        <v>166381960</v>
      </c>
      <c r="AG190" s="36" t="s">
        <v>1683</v>
      </c>
      <c r="AH190" s="127" t="s">
        <v>25</v>
      </c>
      <c r="AI190" s="172">
        <v>15</v>
      </c>
      <c r="AJ190" s="173" t="s">
        <v>566</v>
      </c>
      <c r="AK190" t="str">
        <f t="shared" si="14"/>
        <v>15.-11.-1.0.0.0.-1.01.06.00</v>
      </c>
      <c r="AL190" t="str">
        <f t="shared" si="10"/>
        <v>01.00.00.00</v>
      </c>
      <c r="AM190">
        <f t="shared" si="11"/>
        <v>15</v>
      </c>
      <c r="AN190">
        <f t="shared" si="12"/>
        <v>11</v>
      </c>
      <c r="AO190" s="118">
        <v>1</v>
      </c>
      <c r="AP190" s="118">
        <v>0</v>
      </c>
      <c r="AQ190" s="118">
        <v>0</v>
      </c>
      <c r="AR190" s="118">
        <v>0</v>
      </c>
      <c r="AS190" t="str">
        <f t="shared" si="13"/>
        <v>1.01.06.00</v>
      </c>
    </row>
    <row r="191" spans="1:45" customFormat="1" ht="62.4">
      <c r="A191">
        <v>2021</v>
      </c>
      <c r="B191">
        <v>15</v>
      </c>
      <c r="C191" t="s">
        <v>1233</v>
      </c>
      <c r="D191" t="s">
        <v>566</v>
      </c>
      <c r="E191" t="s">
        <v>1227</v>
      </c>
      <c r="F191" t="s">
        <v>2660</v>
      </c>
      <c r="G191" t="s">
        <v>2661</v>
      </c>
      <c r="H191">
        <v>11</v>
      </c>
      <c r="I191" t="s">
        <v>25</v>
      </c>
      <c r="J191">
        <v>1</v>
      </c>
      <c r="K191" t="s">
        <v>2634</v>
      </c>
      <c r="L191">
        <v>0</v>
      </c>
      <c r="M191" t="s">
        <v>2149</v>
      </c>
      <c r="N191">
        <v>0</v>
      </c>
      <c r="O191" t="s">
        <v>2149</v>
      </c>
      <c r="P191">
        <v>0</v>
      </c>
      <c r="Q191" t="s">
        <v>2149</v>
      </c>
      <c r="R191">
        <v>30</v>
      </c>
      <c r="S191" t="s">
        <v>2163</v>
      </c>
      <c r="T191">
        <v>32</v>
      </c>
      <c r="U191" t="s">
        <v>2198</v>
      </c>
      <c r="V191">
        <v>0</v>
      </c>
      <c r="W191" t="s">
        <v>79</v>
      </c>
      <c r="X191">
        <v>1</v>
      </c>
      <c r="Y191" t="s">
        <v>2662</v>
      </c>
      <c r="Z191" t="s">
        <v>2663</v>
      </c>
      <c r="AA191" t="s">
        <v>2664</v>
      </c>
      <c r="AB191" t="s">
        <v>2671</v>
      </c>
      <c r="AC191" t="s">
        <v>31</v>
      </c>
      <c r="AD191" t="s">
        <v>30</v>
      </c>
      <c r="AE191" t="s">
        <v>31</v>
      </c>
      <c r="AF191" s="115">
        <v>1197037</v>
      </c>
      <c r="AG191" s="36" t="s">
        <v>1683</v>
      </c>
      <c r="AH191" s="127" t="s">
        <v>25</v>
      </c>
      <c r="AI191" s="172">
        <v>15</v>
      </c>
      <c r="AJ191" s="173" t="s">
        <v>566</v>
      </c>
      <c r="AK191" t="str">
        <f t="shared" si="14"/>
        <v>15.-11.-1.0.0.0.-1.01.07.00</v>
      </c>
      <c r="AL191" t="str">
        <f t="shared" si="10"/>
        <v>01.00.00.00</v>
      </c>
      <c r="AM191">
        <f t="shared" si="11"/>
        <v>15</v>
      </c>
      <c r="AN191">
        <f t="shared" si="12"/>
        <v>11</v>
      </c>
      <c r="AO191" s="118">
        <v>1</v>
      </c>
      <c r="AP191" s="118">
        <v>0</v>
      </c>
      <c r="AQ191" s="118">
        <v>0</v>
      </c>
      <c r="AR191" s="118">
        <v>0</v>
      </c>
      <c r="AS191" t="str">
        <f t="shared" si="13"/>
        <v>1.01.07.00</v>
      </c>
    </row>
    <row r="192" spans="1:45" customFormat="1" ht="62.4">
      <c r="A192">
        <v>2021</v>
      </c>
      <c r="B192">
        <v>15</v>
      </c>
      <c r="C192" t="s">
        <v>1233</v>
      </c>
      <c r="D192" t="s">
        <v>566</v>
      </c>
      <c r="E192" t="s">
        <v>1227</v>
      </c>
      <c r="F192" t="s">
        <v>2660</v>
      </c>
      <c r="G192" t="s">
        <v>2661</v>
      </c>
      <c r="H192">
        <v>11</v>
      </c>
      <c r="I192" t="s">
        <v>25</v>
      </c>
      <c r="J192">
        <v>1</v>
      </c>
      <c r="K192" t="s">
        <v>2634</v>
      </c>
      <c r="L192">
        <v>0</v>
      </c>
      <c r="M192" t="s">
        <v>2149</v>
      </c>
      <c r="N192">
        <v>0</v>
      </c>
      <c r="O192" t="s">
        <v>2149</v>
      </c>
      <c r="P192">
        <v>0</v>
      </c>
      <c r="Q192" t="s">
        <v>2149</v>
      </c>
      <c r="R192">
        <v>30</v>
      </c>
      <c r="S192" t="s">
        <v>2163</v>
      </c>
      <c r="T192">
        <v>32</v>
      </c>
      <c r="U192" t="s">
        <v>2198</v>
      </c>
      <c r="V192">
        <v>0</v>
      </c>
      <c r="W192" t="s">
        <v>79</v>
      </c>
      <c r="X192">
        <v>1</v>
      </c>
      <c r="Y192" t="s">
        <v>2662</v>
      </c>
      <c r="Z192" t="s">
        <v>2672</v>
      </c>
      <c r="AA192" t="s">
        <v>2673</v>
      </c>
      <c r="AB192" t="s">
        <v>2674</v>
      </c>
      <c r="AC192" t="s">
        <v>2666</v>
      </c>
      <c r="AD192" t="s">
        <v>32</v>
      </c>
      <c r="AE192" t="s">
        <v>24</v>
      </c>
      <c r="AF192" s="115">
        <v>50348225</v>
      </c>
      <c r="AG192" s="36" t="s">
        <v>1683</v>
      </c>
      <c r="AH192" s="127" t="s">
        <v>25</v>
      </c>
      <c r="AI192" s="172">
        <v>15</v>
      </c>
      <c r="AJ192" s="173" t="s">
        <v>566</v>
      </c>
      <c r="AK192" t="str">
        <f t="shared" si="14"/>
        <v>15.-11.-1.0.0.0.-1.02.01.00</v>
      </c>
      <c r="AL192" t="str">
        <f t="shared" si="10"/>
        <v>01.00.00.00</v>
      </c>
      <c r="AM192">
        <f t="shared" si="11"/>
        <v>15</v>
      </c>
      <c r="AN192">
        <f t="shared" si="12"/>
        <v>11</v>
      </c>
      <c r="AO192" s="118">
        <v>1</v>
      </c>
      <c r="AP192" s="118">
        <v>0</v>
      </c>
      <c r="AQ192" s="118">
        <v>0</v>
      </c>
      <c r="AR192" s="118">
        <v>0</v>
      </c>
      <c r="AS192" t="str">
        <f t="shared" si="13"/>
        <v>1.02.01.00</v>
      </c>
    </row>
    <row r="193" spans="1:45" customFormat="1" ht="62.4">
      <c r="A193">
        <v>2021</v>
      </c>
      <c r="B193">
        <v>15</v>
      </c>
      <c r="C193" t="s">
        <v>1233</v>
      </c>
      <c r="D193" t="s">
        <v>566</v>
      </c>
      <c r="E193" t="s">
        <v>1227</v>
      </c>
      <c r="F193" t="s">
        <v>2660</v>
      </c>
      <c r="G193" t="s">
        <v>2661</v>
      </c>
      <c r="H193">
        <v>11</v>
      </c>
      <c r="I193" t="s">
        <v>25</v>
      </c>
      <c r="J193">
        <v>1</v>
      </c>
      <c r="K193" t="s">
        <v>2634</v>
      </c>
      <c r="L193">
        <v>0</v>
      </c>
      <c r="M193" t="s">
        <v>2149</v>
      </c>
      <c r="N193">
        <v>0</v>
      </c>
      <c r="O193" t="s">
        <v>2149</v>
      </c>
      <c r="P193">
        <v>0</v>
      </c>
      <c r="Q193" t="s">
        <v>2149</v>
      </c>
      <c r="R193">
        <v>30</v>
      </c>
      <c r="S193" t="s">
        <v>2163</v>
      </c>
      <c r="T193">
        <v>32</v>
      </c>
      <c r="U193" t="s">
        <v>2198</v>
      </c>
      <c r="V193">
        <v>0</v>
      </c>
      <c r="W193" t="s">
        <v>79</v>
      </c>
      <c r="X193">
        <v>1</v>
      </c>
      <c r="Y193" t="s">
        <v>2662</v>
      </c>
      <c r="Z193" t="s">
        <v>2672</v>
      </c>
      <c r="AA193" t="s">
        <v>2673</v>
      </c>
      <c r="AB193" t="s">
        <v>2675</v>
      </c>
      <c r="AC193" t="s">
        <v>2668</v>
      </c>
      <c r="AD193" t="s">
        <v>33</v>
      </c>
      <c r="AE193" t="s">
        <v>27</v>
      </c>
      <c r="AF193" s="115">
        <v>1970747</v>
      </c>
      <c r="AG193" s="36" t="s">
        <v>1683</v>
      </c>
      <c r="AH193" s="127" t="s">
        <v>25</v>
      </c>
      <c r="AI193" s="172">
        <v>15</v>
      </c>
      <c r="AJ193" s="173" t="s">
        <v>566</v>
      </c>
      <c r="AK193" t="str">
        <f t="shared" si="14"/>
        <v>15.-11.-1.0.0.0.-1.02.03.00</v>
      </c>
      <c r="AL193" t="str">
        <f t="shared" si="10"/>
        <v>01.00.00.00</v>
      </c>
      <c r="AM193">
        <f t="shared" si="11"/>
        <v>15</v>
      </c>
      <c r="AN193">
        <f t="shared" si="12"/>
        <v>11</v>
      </c>
      <c r="AO193" s="118">
        <v>1</v>
      </c>
      <c r="AP193" s="118">
        <v>0</v>
      </c>
      <c r="AQ193" s="118">
        <v>0</v>
      </c>
      <c r="AR193" s="118">
        <v>0</v>
      </c>
      <c r="AS193" t="str">
        <f t="shared" si="13"/>
        <v>1.02.03.00</v>
      </c>
    </row>
    <row r="194" spans="1:45" customFormat="1" ht="62.4">
      <c r="A194">
        <v>2021</v>
      </c>
      <c r="B194">
        <v>15</v>
      </c>
      <c r="C194" t="s">
        <v>1233</v>
      </c>
      <c r="D194" t="s">
        <v>566</v>
      </c>
      <c r="E194" t="s">
        <v>1227</v>
      </c>
      <c r="F194" t="s">
        <v>2660</v>
      </c>
      <c r="G194" t="s">
        <v>2661</v>
      </c>
      <c r="H194">
        <v>11</v>
      </c>
      <c r="I194" t="s">
        <v>25</v>
      </c>
      <c r="J194">
        <v>1</v>
      </c>
      <c r="K194" t="s">
        <v>2634</v>
      </c>
      <c r="L194">
        <v>0</v>
      </c>
      <c r="M194" t="s">
        <v>2149</v>
      </c>
      <c r="N194">
        <v>0</v>
      </c>
      <c r="O194" t="s">
        <v>2149</v>
      </c>
      <c r="P194">
        <v>0</v>
      </c>
      <c r="Q194" t="s">
        <v>2149</v>
      </c>
      <c r="R194">
        <v>30</v>
      </c>
      <c r="S194" t="s">
        <v>2163</v>
      </c>
      <c r="T194">
        <v>32</v>
      </c>
      <c r="U194" t="s">
        <v>2198</v>
      </c>
      <c r="V194">
        <v>0</v>
      </c>
      <c r="W194" t="s">
        <v>79</v>
      </c>
      <c r="X194">
        <v>1</v>
      </c>
      <c r="Y194" t="s">
        <v>2662</v>
      </c>
      <c r="Z194" t="s">
        <v>2672</v>
      </c>
      <c r="AA194" t="s">
        <v>2673</v>
      </c>
      <c r="AB194" t="s">
        <v>2676</v>
      </c>
      <c r="AC194" t="s">
        <v>2670</v>
      </c>
      <c r="AD194" t="s">
        <v>34</v>
      </c>
      <c r="AE194" t="s">
        <v>29</v>
      </c>
      <c r="AF194" s="115">
        <v>12347323</v>
      </c>
      <c r="AG194" s="36" t="s">
        <v>1683</v>
      </c>
      <c r="AH194" s="127" t="s">
        <v>25</v>
      </c>
      <c r="AI194" s="172">
        <v>15</v>
      </c>
      <c r="AJ194" s="173" t="s">
        <v>566</v>
      </c>
      <c r="AK194" t="str">
        <f t="shared" si="14"/>
        <v>15.-11.-1.0.0.0.-1.02.05.00</v>
      </c>
      <c r="AL194" t="str">
        <f t="shared" si="10"/>
        <v>01.00.00.00</v>
      </c>
      <c r="AM194">
        <f t="shared" si="11"/>
        <v>15</v>
      </c>
      <c r="AN194">
        <f t="shared" si="12"/>
        <v>11</v>
      </c>
      <c r="AO194" s="118">
        <v>1</v>
      </c>
      <c r="AP194" s="118">
        <v>0</v>
      </c>
      <c r="AQ194" s="118">
        <v>0</v>
      </c>
      <c r="AR194" s="118">
        <v>0</v>
      </c>
      <c r="AS194" t="str">
        <f t="shared" si="13"/>
        <v>1.02.05.00</v>
      </c>
    </row>
    <row r="195" spans="1:45" customFormat="1" ht="62.4">
      <c r="A195">
        <v>2021</v>
      </c>
      <c r="B195">
        <v>15</v>
      </c>
      <c r="C195" t="s">
        <v>1233</v>
      </c>
      <c r="D195" t="s">
        <v>566</v>
      </c>
      <c r="E195" t="s">
        <v>1227</v>
      </c>
      <c r="F195" t="s">
        <v>2660</v>
      </c>
      <c r="G195" t="s">
        <v>2661</v>
      </c>
      <c r="H195">
        <v>11</v>
      </c>
      <c r="I195" t="s">
        <v>25</v>
      </c>
      <c r="J195">
        <v>1</v>
      </c>
      <c r="K195" t="s">
        <v>2634</v>
      </c>
      <c r="L195">
        <v>0</v>
      </c>
      <c r="M195" t="s">
        <v>2149</v>
      </c>
      <c r="N195">
        <v>0</v>
      </c>
      <c r="O195" t="s">
        <v>2149</v>
      </c>
      <c r="P195">
        <v>0</v>
      </c>
      <c r="Q195" t="s">
        <v>2149</v>
      </c>
      <c r="R195">
        <v>30</v>
      </c>
      <c r="S195" t="s">
        <v>2163</v>
      </c>
      <c r="T195">
        <v>32</v>
      </c>
      <c r="U195" t="s">
        <v>2198</v>
      </c>
      <c r="V195">
        <v>0</v>
      </c>
      <c r="W195" t="s">
        <v>79</v>
      </c>
      <c r="X195">
        <v>1</v>
      </c>
      <c r="Y195" t="s">
        <v>2662</v>
      </c>
      <c r="Z195" t="s">
        <v>2677</v>
      </c>
      <c r="AA195" t="s">
        <v>2678</v>
      </c>
      <c r="AB195" t="s">
        <v>2679</v>
      </c>
      <c r="AC195" t="s">
        <v>2678</v>
      </c>
      <c r="AD195" t="s">
        <v>35</v>
      </c>
      <c r="AE195" t="s">
        <v>36</v>
      </c>
      <c r="AF195" s="115">
        <v>46412695</v>
      </c>
      <c r="AG195" s="36" t="s">
        <v>1683</v>
      </c>
      <c r="AH195" s="127" t="s">
        <v>25</v>
      </c>
      <c r="AI195" s="172">
        <v>15</v>
      </c>
      <c r="AJ195" s="173" t="s">
        <v>566</v>
      </c>
      <c r="AK195" t="str">
        <f t="shared" si="14"/>
        <v>15.-11.-1.0.0.0.-1.04.00.00</v>
      </c>
      <c r="AL195" t="str">
        <f t="shared" ref="AL195:AL258" si="15">CONCATENATE(TEXT(AO195,"00"),".",TEXT(AP195,"00"),".",TEXT(AQ195,"00"),".",TEXT(AR195,"00"))</f>
        <v>01.00.00.00</v>
      </c>
      <c r="AM195">
        <f t="shared" ref="AM195:AM258" si="16">+B195</f>
        <v>15</v>
      </c>
      <c r="AN195">
        <f t="shared" ref="AN195:AN258" si="17">+H195</f>
        <v>11</v>
      </c>
      <c r="AO195" s="118">
        <v>1</v>
      </c>
      <c r="AP195" s="118">
        <v>0</v>
      </c>
      <c r="AQ195" s="118">
        <v>0</v>
      </c>
      <c r="AR195" s="118">
        <v>0</v>
      </c>
      <c r="AS195" t="str">
        <f t="shared" ref="AS195:AS258" si="18">+AD195</f>
        <v>1.04.00.00</v>
      </c>
    </row>
    <row r="196" spans="1:45" customFormat="1" ht="62.4">
      <c r="A196">
        <v>2021</v>
      </c>
      <c r="B196">
        <v>15</v>
      </c>
      <c r="C196" t="s">
        <v>1233</v>
      </c>
      <c r="D196" t="s">
        <v>566</v>
      </c>
      <c r="E196" t="s">
        <v>1227</v>
      </c>
      <c r="F196" t="s">
        <v>2660</v>
      </c>
      <c r="G196" t="s">
        <v>2661</v>
      </c>
      <c r="H196">
        <v>11</v>
      </c>
      <c r="I196" t="s">
        <v>25</v>
      </c>
      <c r="J196">
        <v>1</v>
      </c>
      <c r="K196" t="s">
        <v>2634</v>
      </c>
      <c r="L196">
        <v>0</v>
      </c>
      <c r="M196" t="s">
        <v>2149</v>
      </c>
      <c r="N196">
        <v>0</v>
      </c>
      <c r="O196" t="s">
        <v>2149</v>
      </c>
      <c r="P196">
        <v>0</v>
      </c>
      <c r="Q196" t="s">
        <v>2149</v>
      </c>
      <c r="R196">
        <v>30</v>
      </c>
      <c r="S196" t="s">
        <v>2163</v>
      </c>
      <c r="T196">
        <v>32</v>
      </c>
      <c r="U196" t="s">
        <v>2198</v>
      </c>
      <c r="V196">
        <v>0</v>
      </c>
      <c r="W196" t="s">
        <v>79</v>
      </c>
      <c r="X196">
        <v>1</v>
      </c>
      <c r="Y196" t="s">
        <v>2662</v>
      </c>
      <c r="Z196" t="s">
        <v>2684</v>
      </c>
      <c r="AA196" t="s">
        <v>2685</v>
      </c>
      <c r="AB196" t="s">
        <v>2686</v>
      </c>
      <c r="AC196" t="s">
        <v>2685</v>
      </c>
      <c r="AD196" t="s">
        <v>2235</v>
      </c>
      <c r="AE196" t="s">
        <v>2236</v>
      </c>
      <c r="AF196" s="115">
        <v>14679</v>
      </c>
      <c r="AG196" s="36" t="s">
        <v>1683</v>
      </c>
      <c r="AH196" s="127" t="s">
        <v>25</v>
      </c>
      <c r="AI196" s="172">
        <v>15</v>
      </c>
      <c r="AJ196" s="173" t="s">
        <v>566</v>
      </c>
      <c r="AK196" t="str">
        <f t="shared" ref="AK196:AK259" si="19">+CONCATENATE(AM196,".-",AN196,".-",AO196,".",AP196,".",AQ196,".",AR196,".-",AS196)</f>
        <v>15.-11.-1.0.0.0.-1.06.00.00</v>
      </c>
      <c r="AL196" t="str">
        <f t="shared" si="15"/>
        <v>01.00.00.00</v>
      </c>
      <c r="AM196">
        <f t="shared" si="16"/>
        <v>15</v>
      </c>
      <c r="AN196">
        <f t="shared" si="17"/>
        <v>11</v>
      </c>
      <c r="AO196" s="118">
        <v>1</v>
      </c>
      <c r="AP196" s="118">
        <v>0</v>
      </c>
      <c r="AQ196" s="118">
        <v>0</v>
      </c>
      <c r="AR196" s="118">
        <v>0</v>
      </c>
      <c r="AS196" t="str">
        <f t="shared" si="18"/>
        <v>1.06.00.00</v>
      </c>
    </row>
    <row r="197" spans="1:45" customFormat="1" ht="62.4">
      <c r="A197">
        <v>2021</v>
      </c>
      <c r="B197">
        <v>15</v>
      </c>
      <c r="C197" t="s">
        <v>1233</v>
      </c>
      <c r="D197" t="s">
        <v>566</v>
      </c>
      <c r="E197" t="s">
        <v>1227</v>
      </c>
      <c r="F197" t="s">
        <v>2660</v>
      </c>
      <c r="G197" t="s">
        <v>2661</v>
      </c>
      <c r="H197">
        <v>11</v>
      </c>
      <c r="I197" t="s">
        <v>25</v>
      </c>
      <c r="J197">
        <v>1</v>
      </c>
      <c r="K197" t="s">
        <v>2634</v>
      </c>
      <c r="L197">
        <v>0</v>
      </c>
      <c r="M197" t="s">
        <v>2149</v>
      </c>
      <c r="N197">
        <v>0</v>
      </c>
      <c r="O197" t="s">
        <v>2149</v>
      </c>
      <c r="P197">
        <v>0</v>
      </c>
      <c r="Q197" t="s">
        <v>2149</v>
      </c>
      <c r="R197">
        <v>30</v>
      </c>
      <c r="S197" t="s">
        <v>2163</v>
      </c>
      <c r="T197">
        <v>32</v>
      </c>
      <c r="U197" t="s">
        <v>2198</v>
      </c>
      <c r="V197">
        <v>0</v>
      </c>
      <c r="W197" t="s">
        <v>79</v>
      </c>
      <c r="X197">
        <v>2</v>
      </c>
      <c r="Y197" t="s">
        <v>2687</v>
      </c>
      <c r="Z197" t="s">
        <v>2688</v>
      </c>
      <c r="AA197" t="s">
        <v>2687</v>
      </c>
      <c r="AB197" t="s">
        <v>2689</v>
      </c>
      <c r="AC197" t="s">
        <v>2687</v>
      </c>
      <c r="AD197" t="s">
        <v>39</v>
      </c>
      <c r="AE197" t="s">
        <v>40</v>
      </c>
      <c r="AF197" s="115">
        <v>92595409</v>
      </c>
      <c r="AG197" s="36" t="s">
        <v>1683</v>
      </c>
      <c r="AH197" s="127" t="s">
        <v>25</v>
      </c>
      <c r="AI197" s="172">
        <v>15</v>
      </c>
      <c r="AJ197" s="173" t="s">
        <v>566</v>
      </c>
      <c r="AK197" t="str">
        <f t="shared" si="19"/>
        <v>15.-11.-1.0.0.0.-2.00.00.00</v>
      </c>
      <c r="AL197" t="str">
        <f t="shared" si="15"/>
        <v>01.00.00.00</v>
      </c>
      <c r="AM197">
        <f t="shared" si="16"/>
        <v>15</v>
      </c>
      <c r="AN197">
        <f t="shared" si="17"/>
        <v>11</v>
      </c>
      <c r="AO197" s="118">
        <v>1</v>
      </c>
      <c r="AP197" s="118">
        <v>0</v>
      </c>
      <c r="AQ197" s="118">
        <v>0</v>
      </c>
      <c r="AR197" s="118">
        <v>0</v>
      </c>
      <c r="AS197" t="str">
        <f t="shared" si="18"/>
        <v>2.00.00.00</v>
      </c>
    </row>
    <row r="198" spans="1:45" customFormat="1" ht="62.4">
      <c r="A198">
        <v>2021</v>
      </c>
      <c r="B198">
        <v>15</v>
      </c>
      <c r="C198" t="s">
        <v>1233</v>
      </c>
      <c r="D198" t="s">
        <v>566</v>
      </c>
      <c r="E198" t="s">
        <v>1227</v>
      </c>
      <c r="F198" t="s">
        <v>2660</v>
      </c>
      <c r="G198" t="s">
        <v>2661</v>
      </c>
      <c r="H198">
        <v>11</v>
      </c>
      <c r="I198" t="s">
        <v>25</v>
      </c>
      <c r="J198">
        <v>1</v>
      </c>
      <c r="K198" t="s">
        <v>2634</v>
      </c>
      <c r="L198">
        <v>0</v>
      </c>
      <c r="M198" t="s">
        <v>2149</v>
      </c>
      <c r="N198">
        <v>0</v>
      </c>
      <c r="O198" t="s">
        <v>2149</v>
      </c>
      <c r="P198">
        <v>0</v>
      </c>
      <c r="Q198" t="s">
        <v>2149</v>
      </c>
      <c r="R198">
        <v>30</v>
      </c>
      <c r="S198" t="s">
        <v>2163</v>
      </c>
      <c r="T198">
        <v>32</v>
      </c>
      <c r="U198" t="s">
        <v>2198</v>
      </c>
      <c r="V198">
        <v>0</v>
      </c>
      <c r="W198" t="s">
        <v>79</v>
      </c>
      <c r="X198">
        <v>3</v>
      </c>
      <c r="Y198" t="s">
        <v>2690</v>
      </c>
      <c r="Z198" t="s">
        <v>2691</v>
      </c>
      <c r="AA198" t="s">
        <v>2690</v>
      </c>
      <c r="AB198" t="s">
        <v>2692</v>
      </c>
      <c r="AC198" t="s">
        <v>2690</v>
      </c>
      <c r="AD198" t="s">
        <v>41</v>
      </c>
      <c r="AE198" t="s">
        <v>42</v>
      </c>
      <c r="AF198" s="115">
        <v>157344775</v>
      </c>
      <c r="AG198" s="36" t="s">
        <v>1683</v>
      </c>
      <c r="AH198" s="127" t="s">
        <v>25</v>
      </c>
      <c r="AI198" s="172">
        <v>15</v>
      </c>
      <c r="AJ198" s="173" t="s">
        <v>566</v>
      </c>
      <c r="AK198" t="str">
        <f t="shared" si="19"/>
        <v>15.-11.-1.0.0.0.-3.00.00.00</v>
      </c>
      <c r="AL198" t="str">
        <f t="shared" si="15"/>
        <v>01.00.00.00</v>
      </c>
      <c r="AM198">
        <f t="shared" si="16"/>
        <v>15</v>
      </c>
      <c r="AN198">
        <f t="shared" si="17"/>
        <v>11</v>
      </c>
      <c r="AO198" s="118">
        <v>1</v>
      </c>
      <c r="AP198" s="118">
        <v>0</v>
      </c>
      <c r="AQ198" s="118">
        <v>0</v>
      </c>
      <c r="AR198" s="118">
        <v>0</v>
      </c>
      <c r="AS198" t="str">
        <f t="shared" si="18"/>
        <v>3.00.00.00</v>
      </c>
    </row>
    <row r="199" spans="1:45" customFormat="1" ht="62.4">
      <c r="A199">
        <v>2021</v>
      </c>
      <c r="B199">
        <v>15</v>
      </c>
      <c r="C199" t="s">
        <v>1233</v>
      </c>
      <c r="D199" t="s">
        <v>566</v>
      </c>
      <c r="E199" t="s">
        <v>1227</v>
      </c>
      <c r="F199" t="s">
        <v>2693</v>
      </c>
      <c r="G199" t="s">
        <v>2694</v>
      </c>
      <c r="H199">
        <v>11</v>
      </c>
      <c r="I199" t="s">
        <v>25</v>
      </c>
      <c r="J199">
        <v>1</v>
      </c>
      <c r="K199" t="s">
        <v>2634</v>
      </c>
      <c r="L199">
        <v>0</v>
      </c>
      <c r="M199" t="s">
        <v>2149</v>
      </c>
      <c r="N199">
        <v>1</v>
      </c>
      <c r="O199" t="s">
        <v>43</v>
      </c>
      <c r="P199">
        <v>0</v>
      </c>
      <c r="Q199" t="s">
        <v>2149</v>
      </c>
      <c r="R199">
        <v>30</v>
      </c>
      <c r="S199" t="s">
        <v>2163</v>
      </c>
      <c r="T199">
        <v>32</v>
      </c>
      <c r="U199" t="s">
        <v>2198</v>
      </c>
      <c r="V199">
        <v>0</v>
      </c>
      <c r="W199" t="s">
        <v>79</v>
      </c>
      <c r="X199">
        <v>4</v>
      </c>
      <c r="Y199" t="s">
        <v>2695</v>
      </c>
      <c r="Z199" t="s">
        <v>2696</v>
      </c>
      <c r="AA199" t="s">
        <v>2697</v>
      </c>
      <c r="AB199" t="s">
        <v>2698</v>
      </c>
      <c r="AC199" t="s">
        <v>2697</v>
      </c>
      <c r="AD199" t="s">
        <v>44</v>
      </c>
      <c r="AE199" t="s">
        <v>43</v>
      </c>
      <c r="AF199" s="115">
        <v>13968918</v>
      </c>
      <c r="AG199" s="36" t="s">
        <v>1683</v>
      </c>
      <c r="AH199" s="127" t="s">
        <v>25</v>
      </c>
      <c r="AI199" s="172">
        <v>15</v>
      </c>
      <c r="AJ199" s="173" t="s">
        <v>566</v>
      </c>
      <c r="AK199" t="str">
        <f t="shared" si="19"/>
        <v>15.-11.-1.0.1.0.-4.03.00.00</v>
      </c>
      <c r="AL199" t="str">
        <f t="shared" si="15"/>
        <v>01.00.01.00</v>
      </c>
      <c r="AM199">
        <f t="shared" si="16"/>
        <v>15</v>
      </c>
      <c r="AN199">
        <f t="shared" si="17"/>
        <v>11</v>
      </c>
      <c r="AO199" s="118">
        <v>1</v>
      </c>
      <c r="AP199" s="118">
        <v>0</v>
      </c>
      <c r="AQ199" s="118">
        <v>1</v>
      </c>
      <c r="AR199" s="118">
        <v>0</v>
      </c>
      <c r="AS199" t="str">
        <f t="shared" si="18"/>
        <v>4.03.00.00</v>
      </c>
    </row>
    <row r="200" spans="1:45" customFormat="1" ht="62.4">
      <c r="A200">
        <v>2021</v>
      </c>
      <c r="B200">
        <v>15</v>
      </c>
      <c r="C200" t="s">
        <v>1233</v>
      </c>
      <c r="D200" t="s">
        <v>566</v>
      </c>
      <c r="E200" t="s">
        <v>1227</v>
      </c>
      <c r="F200" t="s">
        <v>2693</v>
      </c>
      <c r="G200" t="s">
        <v>2694</v>
      </c>
      <c r="H200">
        <v>11</v>
      </c>
      <c r="I200" t="s">
        <v>25</v>
      </c>
      <c r="J200">
        <v>1</v>
      </c>
      <c r="K200" t="s">
        <v>2634</v>
      </c>
      <c r="L200">
        <v>0</v>
      </c>
      <c r="M200" t="s">
        <v>2149</v>
      </c>
      <c r="N200">
        <v>2</v>
      </c>
      <c r="O200" t="s">
        <v>2742</v>
      </c>
      <c r="P200">
        <v>0</v>
      </c>
      <c r="Q200" t="s">
        <v>79</v>
      </c>
      <c r="R200">
        <v>30</v>
      </c>
      <c r="S200" t="s">
        <v>2163</v>
      </c>
      <c r="T200">
        <v>32</v>
      </c>
      <c r="U200" t="s">
        <v>2198</v>
      </c>
      <c r="V200">
        <v>0</v>
      </c>
      <c r="W200" t="s">
        <v>79</v>
      </c>
      <c r="X200">
        <v>4</v>
      </c>
      <c r="Y200" t="s">
        <v>2695</v>
      </c>
      <c r="Z200" t="s">
        <v>2743</v>
      </c>
      <c r="AA200" t="s">
        <v>2744</v>
      </c>
      <c r="AB200" t="s">
        <v>2745</v>
      </c>
      <c r="AC200" t="s">
        <v>2744</v>
      </c>
      <c r="AD200" t="s">
        <v>2746</v>
      </c>
      <c r="AE200" t="s">
        <v>2742</v>
      </c>
      <c r="AF200" s="115">
        <v>150000</v>
      </c>
      <c r="AG200" s="36" t="s">
        <v>1683</v>
      </c>
      <c r="AH200" s="127" t="s">
        <v>25</v>
      </c>
      <c r="AI200" s="172">
        <v>15</v>
      </c>
      <c r="AJ200" s="173" t="s">
        <v>566</v>
      </c>
      <c r="AK200" t="str">
        <f t="shared" si="19"/>
        <v>15.-11.-1.0.2.0.-4.05.00.00</v>
      </c>
      <c r="AL200" t="str">
        <f t="shared" si="15"/>
        <v>01.00.02.00</v>
      </c>
      <c r="AM200">
        <f t="shared" si="16"/>
        <v>15</v>
      </c>
      <c r="AN200">
        <f t="shared" si="17"/>
        <v>11</v>
      </c>
      <c r="AO200" s="118">
        <v>1</v>
      </c>
      <c r="AP200" s="118">
        <v>0</v>
      </c>
      <c r="AQ200" s="118">
        <v>2</v>
      </c>
      <c r="AR200" s="118">
        <v>0</v>
      </c>
      <c r="AS200" t="str">
        <f t="shared" si="18"/>
        <v>4.05.00.00</v>
      </c>
    </row>
    <row r="201" spans="1:45" customFormat="1" ht="62.4">
      <c r="A201">
        <v>2021</v>
      </c>
      <c r="B201">
        <v>15</v>
      </c>
      <c r="C201" t="s">
        <v>1233</v>
      </c>
      <c r="D201" t="s">
        <v>566</v>
      </c>
      <c r="E201" t="s">
        <v>1227</v>
      </c>
      <c r="F201" t="s">
        <v>2660</v>
      </c>
      <c r="G201" t="s">
        <v>2747</v>
      </c>
      <c r="H201">
        <v>11</v>
      </c>
      <c r="I201" t="s">
        <v>25</v>
      </c>
      <c r="J201">
        <v>1</v>
      </c>
      <c r="K201" t="s">
        <v>2634</v>
      </c>
      <c r="L201">
        <v>0</v>
      </c>
      <c r="M201" t="s">
        <v>2149</v>
      </c>
      <c r="N201">
        <v>0</v>
      </c>
      <c r="O201" t="s">
        <v>2149</v>
      </c>
      <c r="P201">
        <v>0</v>
      </c>
      <c r="Q201" t="s">
        <v>2149</v>
      </c>
      <c r="R201">
        <v>30</v>
      </c>
      <c r="S201" t="s">
        <v>2163</v>
      </c>
      <c r="T201">
        <v>32</v>
      </c>
      <c r="U201" t="s">
        <v>2198</v>
      </c>
      <c r="V201">
        <v>0</v>
      </c>
      <c r="W201" t="s">
        <v>79</v>
      </c>
      <c r="X201">
        <v>5</v>
      </c>
      <c r="Y201" t="s">
        <v>2700</v>
      </c>
      <c r="Z201" t="s">
        <v>2701</v>
      </c>
      <c r="AA201" t="s">
        <v>2702</v>
      </c>
      <c r="AB201" t="s">
        <v>2748</v>
      </c>
      <c r="AC201" t="s">
        <v>2749</v>
      </c>
      <c r="AD201" t="s">
        <v>2275</v>
      </c>
      <c r="AE201" t="s">
        <v>2276</v>
      </c>
      <c r="AF201" s="115">
        <v>491279598</v>
      </c>
      <c r="AG201" s="36" t="s">
        <v>1683</v>
      </c>
      <c r="AH201" s="127" t="s">
        <v>25</v>
      </c>
      <c r="AI201" s="172">
        <v>15</v>
      </c>
      <c r="AJ201" s="173" t="s">
        <v>566</v>
      </c>
      <c r="AK201" t="str">
        <f t="shared" si="19"/>
        <v>15.-11.-1.0.0.0.-5.01.02.01</v>
      </c>
      <c r="AL201" t="str">
        <f t="shared" si="15"/>
        <v>01.00.00.00</v>
      </c>
      <c r="AM201">
        <f t="shared" si="16"/>
        <v>15</v>
      </c>
      <c r="AN201">
        <f t="shared" si="17"/>
        <v>11</v>
      </c>
      <c r="AO201" s="118">
        <v>1</v>
      </c>
      <c r="AP201" s="118">
        <v>0</v>
      </c>
      <c r="AQ201" s="118">
        <v>0</v>
      </c>
      <c r="AR201" s="118">
        <v>0</v>
      </c>
      <c r="AS201" t="str">
        <f t="shared" si="18"/>
        <v>5.01.02.01</v>
      </c>
    </row>
    <row r="202" spans="1:45" customFormat="1" ht="62.4">
      <c r="A202">
        <v>2021</v>
      </c>
      <c r="B202">
        <v>15</v>
      </c>
      <c r="C202" t="s">
        <v>1233</v>
      </c>
      <c r="D202" t="s">
        <v>566</v>
      </c>
      <c r="E202" t="s">
        <v>1227</v>
      </c>
      <c r="F202" t="s">
        <v>2660</v>
      </c>
      <c r="G202" t="s">
        <v>2699</v>
      </c>
      <c r="H202">
        <v>11</v>
      </c>
      <c r="I202" t="s">
        <v>25</v>
      </c>
      <c r="J202">
        <v>1</v>
      </c>
      <c r="K202" t="s">
        <v>2634</v>
      </c>
      <c r="L202">
        <v>0</v>
      </c>
      <c r="M202" t="s">
        <v>2149</v>
      </c>
      <c r="N202">
        <v>0</v>
      </c>
      <c r="O202" t="s">
        <v>2149</v>
      </c>
      <c r="P202">
        <v>0</v>
      </c>
      <c r="Q202" t="s">
        <v>2149</v>
      </c>
      <c r="R202">
        <v>30</v>
      </c>
      <c r="S202" t="s">
        <v>2163</v>
      </c>
      <c r="T202">
        <v>32</v>
      </c>
      <c r="U202" t="s">
        <v>2198</v>
      </c>
      <c r="V202">
        <v>0</v>
      </c>
      <c r="W202" t="s">
        <v>79</v>
      </c>
      <c r="X202">
        <v>5</v>
      </c>
      <c r="Y202" t="s">
        <v>2700</v>
      </c>
      <c r="Z202" t="s">
        <v>2701</v>
      </c>
      <c r="AA202" t="s">
        <v>2702</v>
      </c>
      <c r="AB202" t="s">
        <v>2719</v>
      </c>
      <c r="AC202" t="s">
        <v>2720</v>
      </c>
      <c r="AD202" t="s">
        <v>2296</v>
      </c>
      <c r="AE202" t="s">
        <v>2297</v>
      </c>
      <c r="AF202" s="115">
        <v>52080000</v>
      </c>
      <c r="AG202" s="36" t="s">
        <v>1683</v>
      </c>
      <c r="AH202" s="127" t="s">
        <v>25</v>
      </c>
      <c r="AI202" s="172">
        <v>15</v>
      </c>
      <c r="AJ202" s="173" t="s">
        <v>566</v>
      </c>
      <c r="AK202" t="str">
        <f t="shared" si="19"/>
        <v>15.-11.-1.0.0.0.-5.01.04.01</v>
      </c>
      <c r="AL202" t="str">
        <f t="shared" si="15"/>
        <v>01.00.00.00</v>
      </c>
      <c r="AM202">
        <f t="shared" si="16"/>
        <v>15</v>
      </c>
      <c r="AN202">
        <f t="shared" si="17"/>
        <v>11</v>
      </c>
      <c r="AO202" s="118">
        <v>1</v>
      </c>
      <c r="AP202" s="118">
        <v>0</v>
      </c>
      <c r="AQ202" s="118">
        <v>0</v>
      </c>
      <c r="AR202" s="118">
        <v>0</v>
      </c>
      <c r="AS202" t="str">
        <f t="shared" si="18"/>
        <v>5.01.04.01</v>
      </c>
    </row>
    <row r="203" spans="1:45" customFormat="1" ht="62.4">
      <c r="A203">
        <v>2021</v>
      </c>
      <c r="B203">
        <v>15</v>
      </c>
      <c r="C203" t="s">
        <v>1233</v>
      </c>
      <c r="D203" t="s">
        <v>566</v>
      </c>
      <c r="E203" t="s">
        <v>1227</v>
      </c>
      <c r="F203" t="s">
        <v>2660</v>
      </c>
      <c r="G203" t="s">
        <v>2699</v>
      </c>
      <c r="H203">
        <v>11</v>
      </c>
      <c r="I203" t="s">
        <v>25</v>
      </c>
      <c r="J203">
        <v>1</v>
      </c>
      <c r="K203" t="s">
        <v>2634</v>
      </c>
      <c r="L203">
        <v>0</v>
      </c>
      <c r="M203" t="s">
        <v>2149</v>
      </c>
      <c r="N203">
        <v>0</v>
      </c>
      <c r="O203" t="s">
        <v>2149</v>
      </c>
      <c r="P203">
        <v>0</v>
      </c>
      <c r="Q203" t="s">
        <v>2149</v>
      </c>
      <c r="R203">
        <v>30</v>
      </c>
      <c r="S203" t="s">
        <v>2163</v>
      </c>
      <c r="T203">
        <v>32</v>
      </c>
      <c r="U203" t="s">
        <v>2198</v>
      </c>
      <c r="V203">
        <v>0</v>
      </c>
      <c r="W203" t="s">
        <v>79</v>
      </c>
      <c r="X203">
        <v>5</v>
      </c>
      <c r="Y203" t="s">
        <v>2700</v>
      </c>
      <c r="Z203" t="s">
        <v>2701</v>
      </c>
      <c r="AA203" t="s">
        <v>2702</v>
      </c>
      <c r="AB203" t="s">
        <v>2719</v>
      </c>
      <c r="AC203" t="s">
        <v>2720</v>
      </c>
      <c r="AD203" t="s">
        <v>2301</v>
      </c>
      <c r="AE203" t="s">
        <v>2302</v>
      </c>
      <c r="AF203" s="115">
        <v>502231856</v>
      </c>
      <c r="AG203" s="36" t="s">
        <v>1683</v>
      </c>
      <c r="AH203" s="127" t="s">
        <v>25</v>
      </c>
      <c r="AI203" s="172">
        <v>15</v>
      </c>
      <c r="AJ203" s="173" t="s">
        <v>566</v>
      </c>
      <c r="AK203" t="str">
        <f t="shared" si="19"/>
        <v>15.-11.-1.0.0.0.-5.01.04.07</v>
      </c>
      <c r="AL203" t="str">
        <f t="shared" si="15"/>
        <v>01.00.00.00</v>
      </c>
      <c r="AM203">
        <f t="shared" si="16"/>
        <v>15</v>
      </c>
      <c r="AN203">
        <f t="shared" si="17"/>
        <v>11</v>
      </c>
      <c r="AO203" s="118">
        <v>1</v>
      </c>
      <c r="AP203" s="118">
        <v>0</v>
      </c>
      <c r="AQ203" s="118">
        <v>0</v>
      </c>
      <c r="AR203" s="118">
        <v>0</v>
      </c>
      <c r="AS203" t="str">
        <f t="shared" si="18"/>
        <v>5.01.04.07</v>
      </c>
    </row>
    <row r="204" spans="1:45" customFormat="1" ht="62.4">
      <c r="A204">
        <v>2021</v>
      </c>
      <c r="B204">
        <v>15</v>
      </c>
      <c r="C204" t="s">
        <v>1233</v>
      </c>
      <c r="D204" t="s">
        <v>566</v>
      </c>
      <c r="E204" t="s">
        <v>1227</v>
      </c>
      <c r="F204" t="s">
        <v>2660</v>
      </c>
      <c r="G204" t="s">
        <v>2699</v>
      </c>
      <c r="H204">
        <v>11</v>
      </c>
      <c r="I204" t="s">
        <v>25</v>
      </c>
      <c r="J204">
        <v>1</v>
      </c>
      <c r="K204" t="s">
        <v>2634</v>
      </c>
      <c r="L204">
        <v>0</v>
      </c>
      <c r="M204" t="s">
        <v>2149</v>
      </c>
      <c r="N204">
        <v>0</v>
      </c>
      <c r="O204" t="s">
        <v>2149</v>
      </c>
      <c r="P204">
        <v>0</v>
      </c>
      <c r="Q204" t="s">
        <v>2149</v>
      </c>
      <c r="R204">
        <v>30</v>
      </c>
      <c r="S204" t="s">
        <v>2163</v>
      </c>
      <c r="T204">
        <v>32</v>
      </c>
      <c r="U204" t="s">
        <v>2198</v>
      </c>
      <c r="V204">
        <v>0</v>
      </c>
      <c r="W204" t="s">
        <v>79</v>
      </c>
      <c r="X204">
        <v>5</v>
      </c>
      <c r="Y204" t="s">
        <v>2700</v>
      </c>
      <c r="Z204" t="s">
        <v>2701</v>
      </c>
      <c r="AA204" t="s">
        <v>2702</v>
      </c>
      <c r="AB204" t="s">
        <v>2719</v>
      </c>
      <c r="AC204" t="s">
        <v>2720</v>
      </c>
      <c r="AD204" t="s">
        <v>2312</v>
      </c>
      <c r="AE204" t="s">
        <v>2313</v>
      </c>
      <c r="AF204" s="115">
        <v>316316569</v>
      </c>
      <c r="AG204" s="36" t="s">
        <v>1683</v>
      </c>
      <c r="AH204" s="127" t="s">
        <v>25</v>
      </c>
      <c r="AI204" s="172">
        <v>15</v>
      </c>
      <c r="AJ204" s="173" t="s">
        <v>566</v>
      </c>
      <c r="AK204" t="str">
        <f t="shared" si="19"/>
        <v>15.-11.-1.0.0.0.-5.01.04.25</v>
      </c>
      <c r="AL204" t="str">
        <f t="shared" si="15"/>
        <v>01.00.00.00</v>
      </c>
      <c r="AM204">
        <f t="shared" si="16"/>
        <v>15</v>
      </c>
      <c r="AN204">
        <f t="shared" si="17"/>
        <v>11</v>
      </c>
      <c r="AO204" s="118">
        <v>1</v>
      </c>
      <c r="AP204" s="118">
        <v>0</v>
      </c>
      <c r="AQ204" s="118">
        <v>0</v>
      </c>
      <c r="AR204" s="118">
        <v>0</v>
      </c>
      <c r="AS204" t="str">
        <f t="shared" si="18"/>
        <v>5.01.04.25</v>
      </c>
    </row>
    <row r="205" spans="1:45" customFormat="1" ht="62.4">
      <c r="A205">
        <v>2021</v>
      </c>
      <c r="B205">
        <v>15</v>
      </c>
      <c r="C205" t="s">
        <v>1233</v>
      </c>
      <c r="D205" t="s">
        <v>566</v>
      </c>
      <c r="E205" t="s">
        <v>1227</v>
      </c>
      <c r="F205" t="s">
        <v>2660</v>
      </c>
      <c r="G205" t="s">
        <v>2699</v>
      </c>
      <c r="H205">
        <v>11</v>
      </c>
      <c r="I205" t="s">
        <v>25</v>
      </c>
      <c r="J205">
        <v>1</v>
      </c>
      <c r="K205" t="s">
        <v>2634</v>
      </c>
      <c r="L205">
        <v>0</v>
      </c>
      <c r="M205" t="s">
        <v>2149</v>
      </c>
      <c r="N205">
        <v>0</v>
      </c>
      <c r="O205" t="s">
        <v>2149</v>
      </c>
      <c r="P205">
        <v>0</v>
      </c>
      <c r="Q205" t="s">
        <v>2149</v>
      </c>
      <c r="R205">
        <v>30</v>
      </c>
      <c r="S205" t="s">
        <v>2163</v>
      </c>
      <c r="T205">
        <v>32</v>
      </c>
      <c r="U205" t="s">
        <v>2198</v>
      </c>
      <c r="V205">
        <v>0</v>
      </c>
      <c r="W205" t="s">
        <v>79</v>
      </c>
      <c r="X205">
        <v>5</v>
      </c>
      <c r="Y205" t="s">
        <v>2700</v>
      </c>
      <c r="Z205" t="s">
        <v>2701</v>
      </c>
      <c r="AA205" t="s">
        <v>2702</v>
      </c>
      <c r="AB205" t="s">
        <v>2719</v>
      </c>
      <c r="AC205" t="s">
        <v>2720</v>
      </c>
      <c r="AD205" t="s">
        <v>2318</v>
      </c>
      <c r="AE205" t="s">
        <v>2319</v>
      </c>
      <c r="AF205" s="115">
        <v>4248552</v>
      </c>
      <c r="AG205" s="36" t="s">
        <v>1683</v>
      </c>
      <c r="AH205" s="127" t="s">
        <v>25</v>
      </c>
      <c r="AI205" s="172">
        <v>15</v>
      </c>
      <c r="AJ205" s="173" t="s">
        <v>566</v>
      </c>
      <c r="AK205" t="str">
        <f t="shared" si="19"/>
        <v>15.-11.-1.0.0.0.-5.01.04.42</v>
      </c>
      <c r="AL205" t="str">
        <f t="shared" si="15"/>
        <v>01.00.00.00</v>
      </c>
      <c r="AM205">
        <f t="shared" si="16"/>
        <v>15</v>
      </c>
      <c r="AN205">
        <f t="shared" si="17"/>
        <v>11</v>
      </c>
      <c r="AO205" s="118">
        <v>1</v>
      </c>
      <c r="AP205" s="118">
        <v>0</v>
      </c>
      <c r="AQ205" s="118">
        <v>0</v>
      </c>
      <c r="AR205" s="118">
        <v>0</v>
      </c>
      <c r="AS205" t="str">
        <f t="shared" si="18"/>
        <v>5.01.04.42</v>
      </c>
    </row>
    <row r="206" spans="1:45" customFormat="1" ht="62.4">
      <c r="A206">
        <v>2021</v>
      </c>
      <c r="B206">
        <v>15</v>
      </c>
      <c r="C206" t="s">
        <v>1233</v>
      </c>
      <c r="D206" t="s">
        <v>566</v>
      </c>
      <c r="E206" t="s">
        <v>1227</v>
      </c>
      <c r="F206" t="s">
        <v>2660</v>
      </c>
      <c r="G206" t="s">
        <v>2699</v>
      </c>
      <c r="H206">
        <v>11</v>
      </c>
      <c r="I206" t="s">
        <v>25</v>
      </c>
      <c r="J206">
        <v>1</v>
      </c>
      <c r="K206" t="s">
        <v>2634</v>
      </c>
      <c r="L206">
        <v>0</v>
      </c>
      <c r="M206" t="s">
        <v>2149</v>
      </c>
      <c r="N206">
        <v>0</v>
      </c>
      <c r="O206" t="s">
        <v>2149</v>
      </c>
      <c r="P206">
        <v>0</v>
      </c>
      <c r="Q206" t="s">
        <v>2149</v>
      </c>
      <c r="R206">
        <v>30</v>
      </c>
      <c r="S206" t="s">
        <v>2163</v>
      </c>
      <c r="T206">
        <v>32</v>
      </c>
      <c r="U206" t="s">
        <v>2198</v>
      </c>
      <c r="V206">
        <v>0</v>
      </c>
      <c r="W206" t="s">
        <v>79</v>
      </c>
      <c r="X206">
        <v>5</v>
      </c>
      <c r="Y206" t="s">
        <v>2700</v>
      </c>
      <c r="Z206" t="s">
        <v>2701</v>
      </c>
      <c r="AA206" t="s">
        <v>2702</v>
      </c>
      <c r="AB206" t="s">
        <v>2719</v>
      </c>
      <c r="AC206" t="s">
        <v>2720</v>
      </c>
      <c r="AD206" t="s">
        <v>2322</v>
      </c>
      <c r="AE206" t="s">
        <v>2323</v>
      </c>
      <c r="AF206" s="115">
        <v>54600000</v>
      </c>
      <c r="AG206" s="36" t="s">
        <v>1683</v>
      </c>
      <c r="AH206" s="127" t="s">
        <v>25</v>
      </c>
      <c r="AI206" s="172">
        <v>15</v>
      </c>
      <c r="AJ206" s="173" t="s">
        <v>566</v>
      </c>
      <c r="AK206" t="str">
        <f t="shared" si="19"/>
        <v>15.-11.-1.0.0.0.-5.01.04.45</v>
      </c>
      <c r="AL206" t="str">
        <f t="shared" si="15"/>
        <v>01.00.00.00</v>
      </c>
      <c r="AM206">
        <f t="shared" si="16"/>
        <v>15</v>
      </c>
      <c r="AN206">
        <f t="shared" si="17"/>
        <v>11</v>
      </c>
      <c r="AO206" s="118">
        <v>1</v>
      </c>
      <c r="AP206" s="118">
        <v>0</v>
      </c>
      <c r="AQ206" s="118">
        <v>0</v>
      </c>
      <c r="AR206" s="118">
        <v>0</v>
      </c>
      <c r="AS206" t="str">
        <f t="shared" si="18"/>
        <v>5.01.04.45</v>
      </c>
    </row>
    <row r="207" spans="1:45" customFormat="1" ht="62.4">
      <c r="A207">
        <v>2021</v>
      </c>
      <c r="B207">
        <v>15</v>
      </c>
      <c r="C207" t="s">
        <v>1233</v>
      </c>
      <c r="D207" t="s">
        <v>566</v>
      </c>
      <c r="E207" t="s">
        <v>1227</v>
      </c>
      <c r="F207" t="s">
        <v>2660</v>
      </c>
      <c r="G207" t="s">
        <v>2699</v>
      </c>
      <c r="H207">
        <v>11</v>
      </c>
      <c r="I207" t="s">
        <v>25</v>
      </c>
      <c r="J207">
        <v>1</v>
      </c>
      <c r="K207" t="s">
        <v>2634</v>
      </c>
      <c r="L207">
        <v>0</v>
      </c>
      <c r="M207" t="s">
        <v>2149</v>
      </c>
      <c r="N207">
        <v>0</v>
      </c>
      <c r="O207" t="s">
        <v>2149</v>
      </c>
      <c r="P207">
        <v>0</v>
      </c>
      <c r="Q207" t="s">
        <v>2149</v>
      </c>
      <c r="R207">
        <v>30</v>
      </c>
      <c r="S207" t="s">
        <v>2163</v>
      </c>
      <c r="T207">
        <v>32</v>
      </c>
      <c r="U207" t="s">
        <v>2198</v>
      </c>
      <c r="V207">
        <v>0</v>
      </c>
      <c r="W207" t="s">
        <v>79</v>
      </c>
      <c r="X207">
        <v>5</v>
      </c>
      <c r="Y207" t="s">
        <v>2700</v>
      </c>
      <c r="Z207" t="s">
        <v>2701</v>
      </c>
      <c r="AA207" t="s">
        <v>2702</v>
      </c>
      <c r="AB207" t="s">
        <v>2719</v>
      </c>
      <c r="AC207" t="s">
        <v>2720</v>
      </c>
      <c r="AD207" t="s">
        <v>2326</v>
      </c>
      <c r="AE207" t="s">
        <v>2327</v>
      </c>
      <c r="AF207" s="115">
        <v>980000</v>
      </c>
      <c r="AG207" s="36" t="s">
        <v>1683</v>
      </c>
      <c r="AH207" s="127" t="s">
        <v>25</v>
      </c>
      <c r="AI207" s="172">
        <v>15</v>
      </c>
      <c r="AJ207" s="173" t="s">
        <v>566</v>
      </c>
      <c r="AK207" t="str">
        <f t="shared" si="19"/>
        <v>15.-11.-1.0.0.0.-5.01.04.46</v>
      </c>
      <c r="AL207" t="str">
        <f t="shared" si="15"/>
        <v>01.00.00.00</v>
      </c>
      <c r="AM207">
        <f t="shared" si="16"/>
        <v>15</v>
      </c>
      <c r="AN207">
        <f t="shared" si="17"/>
        <v>11</v>
      </c>
      <c r="AO207" s="118">
        <v>1</v>
      </c>
      <c r="AP207" s="118">
        <v>0</v>
      </c>
      <c r="AQ207" s="118">
        <v>0</v>
      </c>
      <c r="AR207" s="118">
        <v>0</v>
      </c>
      <c r="AS207" t="str">
        <f t="shared" si="18"/>
        <v>5.01.04.46</v>
      </c>
    </row>
    <row r="208" spans="1:45" customFormat="1" ht="62.4">
      <c r="A208">
        <v>2021</v>
      </c>
      <c r="B208">
        <v>15</v>
      </c>
      <c r="C208" t="s">
        <v>1233</v>
      </c>
      <c r="D208" t="s">
        <v>566</v>
      </c>
      <c r="E208" t="s">
        <v>1227</v>
      </c>
      <c r="F208" t="s">
        <v>2660</v>
      </c>
      <c r="G208" t="s">
        <v>2699</v>
      </c>
      <c r="H208">
        <v>11</v>
      </c>
      <c r="I208" t="s">
        <v>25</v>
      </c>
      <c r="J208">
        <v>1</v>
      </c>
      <c r="K208" t="s">
        <v>2634</v>
      </c>
      <c r="L208">
        <v>0</v>
      </c>
      <c r="M208" t="s">
        <v>2149</v>
      </c>
      <c r="N208">
        <v>0</v>
      </c>
      <c r="O208" t="s">
        <v>2149</v>
      </c>
      <c r="P208">
        <v>0</v>
      </c>
      <c r="Q208" t="s">
        <v>2149</v>
      </c>
      <c r="R208">
        <v>30</v>
      </c>
      <c r="S208" t="s">
        <v>2163</v>
      </c>
      <c r="T208">
        <v>32</v>
      </c>
      <c r="U208" t="s">
        <v>2198</v>
      </c>
      <c r="V208">
        <v>0</v>
      </c>
      <c r="W208" t="s">
        <v>79</v>
      </c>
      <c r="X208">
        <v>5</v>
      </c>
      <c r="Y208" t="s">
        <v>2700</v>
      </c>
      <c r="Z208" t="s">
        <v>2701</v>
      </c>
      <c r="AA208" t="s">
        <v>2702</v>
      </c>
      <c r="AB208" t="s">
        <v>2719</v>
      </c>
      <c r="AC208" t="s">
        <v>2720</v>
      </c>
      <c r="AD208" t="s">
        <v>2347</v>
      </c>
      <c r="AE208" t="s">
        <v>2348</v>
      </c>
      <c r="AF208" s="115">
        <v>33306000</v>
      </c>
      <c r="AG208" s="36" t="s">
        <v>1683</v>
      </c>
      <c r="AH208" s="127" t="s">
        <v>25</v>
      </c>
      <c r="AI208" s="172">
        <v>15</v>
      </c>
      <c r="AJ208" s="173" t="s">
        <v>566</v>
      </c>
      <c r="AK208" t="str">
        <f t="shared" si="19"/>
        <v>15.-11.-1.0.0.0.-5.01.04.98</v>
      </c>
      <c r="AL208" t="str">
        <f t="shared" si="15"/>
        <v>01.00.00.00</v>
      </c>
      <c r="AM208">
        <f t="shared" si="16"/>
        <v>15</v>
      </c>
      <c r="AN208">
        <f t="shared" si="17"/>
        <v>11</v>
      </c>
      <c r="AO208" s="118">
        <v>1</v>
      </c>
      <c r="AP208" s="118">
        <v>0</v>
      </c>
      <c r="AQ208" s="118">
        <v>0</v>
      </c>
      <c r="AR208" s="118">
        <v>0</v>
      </c>
      <c r="AS208" t="str">
        <f t="shared" si="18"/>
        <v>5.01.04.98</v>
      </c>
    </row>
    <row r="209" spans="1:45" customFormat="1" ht="62.4">
      <c r="A209">
        <v>2021</v>
      </c>
      <c r="B209">
        <v>15</v>
      </c>
      <c r="C209" t="s">
        <v>1233</v>
      </c>
      <c r="D209" t="s">
        <v>566</v>
      </c>
      <c r="E209" t="s">
        <v>1227</v>
      </c>
      <c r="F209" t="s">
        <v>2660</v>
      </c>
      <c r="G209" t="s">
        <v>2699</v>
      </c>
      <c r="H209">
        <v>11</v>
      </c>
      <c r="I209" t="s">
        <v>25</v>
      </c>
      <c r="J209">
        <v>1</v>
      </c>
      <c r="K209" t="s">
        <v>2634</v>
      </c>
      <c r="L209">
        <v>0</v>
      </c>
      <c r="M209" t="s">
        <v>2149</v>
      </c>
      <c r="N209">
        <v>0</v>
      </c>
      <c r="O209" t="s">
        <v>2149</v>
      </c>
      <c r="P209">
        <v>0</v>
      </c>
      <c r="Q209" t="s">
        <v>2149</v>
      </c>
      <c r="R209">
        <v>30</v>
      </c>
      <c r="S209" t="s">
        <v>2163</v>
      </c>
      <c r="T209">
        <v>32</v>
      </c>
      <c r="U209" t="s">
        <v>2198</v>
      </c>
      <c r="V209">
        <v>0</v>
      </c>
      <c r="W209" t="s">
        <v>79</v>
      </c>
      <c r="X209">
        <v>5</v>
      </c>
      <c r="Y209" t="s">
        <v>2700</v>
      </c>
      <c r="Z209" t="s">
        <v>2701</v>
      </c>
      <c r="AA209" t="s">
        <v>2702</v>
      </c>
      <c r="AB209" t="s">
        <v>2750</v>
      </c>
      <c r="AC209" t="s">
        <v>2751</v>
      </c>
      <c r="AD209" t="s">
        <v>2379</v>
      </c>
      <c r="AE209" t="s">
        <v>2380</v>
      </c>
      <c r="AF209" s="115">
        <v>2100000</v>
      </c>
      <c r="AG209" s="36" t="s">
        <v>1683</v>
      </c>
      <c r="AH209" s="127" t="s">
        <v>25</v>
      </c>
      <c r="AI209" s="172">
        <v>15</v>
      </c>
      <c r="AJ209" s="173" t="s">
        <v>566</v>
      </c>
      <c r="AK209" t="str">
        <f t="shared" si="19"/>
        <v>15.-11.-1.0.0.0.-5.01.05.13</v>
      </c>
      <c r="AL209" t="str">
        <f t="shared" si="15"/>
        <v>01.00.00.00</v>
      </c>
      <c r="AM209">
        <f t="shared" si="16"/>
        <v>15</v>
      </c>
      <c r="AN209">
        <f t="shared" si="17"/>
        <v>11</v>
      </c>
      <c r="AO209" s="118">
        <v>1</v>
      </c>
      <c r="AP209" s="118">
        <v>0</v>
      </c>
      <c r="AQ209" s="118">
        <v>0</v>
      </c>
      <c r="AR209" s="118">
        <v>0</v>
      </c>
      <c r="AS209" t="str">
        <f t="shared" si="18"/>
        <v>5.01.05.13</v>
      </c>
    </row>
    <row r="210" spans="1:45" customFormat="1" ht="62.4">
      <c r="A210">
        <v>2021</v>
      </c>
      <c r="B210">
        <v>15</v>
      </c>
      <c r="C210" t="s">
        <v>1233</v>
      </c>
      <c r="D210" t="s">
        <v>566</v>
      </c>
      <c r="E210" t="s">
        <v>1227</v>
      </c>
      <c r="F210" t="s">
        <v>2660</v>
      </c>
      <c r="G210" t="s">
        <v>2699</v>
      </c>
      <c r="H210">
        <v>11</v>
      </c>
      <c r="I210" t="s">
        <v>25</v>
      </c>
      <c r="J210">
        <v>1</v>
      </c>
      <c r="K210" t="s">
        <v>2634</v>
      </c>
      <c r="L210">
        <v>0</v>
      </c>
      <c r="M210" t="s">
        <v>2149</v>
      </c>
      <c r="N210">
        <v>0</v>
      </c>
      <c r="O210" t="s">
        <v>2149</v>
      </c>
      <c r="P210">
        <v>0</v>
      </c>
      <c r="Q210" t="s">
        <v>2149</v>
      </c>
      <c r="R210">
        <v>30</v>
      </c>
      <c r="S210" t="s">
        <v>2163</v>
      </c>
      <c r="T210">
        <v>32</v>
      </c>
      <c r="U210" t="s">
        <v>2198</v>
      </c>
      <c r="V210">
        <v>0</v>
      </c>
      <c r="W210" t="s">
        <v>79</v>
      </c>
      <c r="X210">
        <v>5</v>
      </c>
      <c r="Y210" t="s">
        <v>2700</v>
      </c>
      <c r="Z210" t="s">
        <v>2701</v>
      </c>
      <c r="AA210" t="s">
        <v>2702</v>
      </c>
      <c r="AB210" t="s">
        <v>2752</v>
      </c>
      <c r="AC210" t="s">
        <v>2753</v>
      </c>
      <c r="AD210" t="s">
        <v>2387</v>
      </c>
      <c r="AE210" t="s">
        <v>2388</v>
      </c>
      <c r="AF210" s="115">
        <v>1800000</v>
      </c>
      <c r="AG210" s="36" t="s">
        <v>1683</v>
      </c>
      <c r="AH210" s="127" t="s">
        <v>25</v>
      </c>
      <c r="AI210" s="172">
        <v>15</v>
      </c>
      <c r="AJ210" s="173" t="s">
        <v>566</v>
      </c>
      <c r="AK210" t="str">
        <f t="shared" si="19"/>
        <v>15.-11.-1.0.0.0.-5.01.06.02</v>
      </c>
      <c r="AL210" t="str">
        <f t="shared" si="15"/>
        <v>01.00.00.00</v>
      </c>
      <c r="AM210">
        <f t="shared" si="16"/>
        <v>15</v>
      </c>
      <c r="AN210">
        <f t="shared" si="17"/>
        <v>11</v>
      </c>
      <c r="AO210" s="118">
        <v>1</v>
      </c>
      <c r="AP210" s="118">
        <v>0</v>
      </c>
      <c r="AQ210" s="118">
        <v>0</v>
      </c>
      <c r="AR210" s="118">
        <v>0</v>
      </c>
      <c r="AS210" t="str">
        <f t="shared" si="18"/>
        <v>5.01.06.02</v>
      </c>
    </row>
    <row r="211" spans="1:45" customFormat="1" ht="62.4">
      <c r="A211">
        <v>2021</v>
      </c>
      <c r="B211">
        <v>15</v>
      </c>
      <c r="C211" t="s">
        <v>1233</v>
      </c>
      <c r="D211" t="s">
        <v>566</v>
      </c>
      <c r="E211" t="s">
        <v>1227</v>
      </c>
      <c r="F211" t="s">
        <v>2660</v>
      </c>
      <c r="G211" t="s">
        <v>2699</v>
      </c>
      <c r="H211">
        <v>11</v>
      </c>
      <c r="I211" t="s">
        <v>25</v>
      </c>
      <c r="J211">
        <v>1</v>
      </c>
      <c r="K211" t="s">
        <v>2634</v>
      </c>
      <c r="L211">
        <v>0</v>
      </c>
      <c r="M211" t="s">
        <v>2149</v>
      </c>
      <c r="N211">
        <v>0</v>
      </c>
      <c r="O211" t="s">
        <v>2149</v>
      </c>
      <c r="P211">
        <v>0</v>
      </c>
      <c r="Q211" t="s">
        <v>2149</v>
      </c>
      <c r="R211">
        <v>30</v>
      </c>
      <c r="S211" t="s">
        <v>2163</v>
      </c>
      <c r="T211">
        <v>32</v>
      </c>
      <c r="U211" t="s">
        <v>2198</v>
      </c>
      <c r="V211">
        <v>0</v>
      </c>
      <c r="W211" t="s">
        <v>79</v>
      </c>
      <c r="X211">
        <v>5</v>
      </c>
      <c r="Y211" t="s">
        <v>2700</v>
      </c>
      <c r="Z211" t="s">
        <v>2701</v>
      </c>
      <c r="AA211" t="s">
        <v>2702</v>
      </c>
      <c r="AB211" t="s">
        <v>2752</v>
      </c>
      <c r="AC211" t="s">
        <v>2753</v>
      </c>
      <c r="AD211" t="s">
        <v>2395</v>
      </c>
      <c r="AE211" t="s">
        <v>2396</v>
      </c>
      <c r="AF211" s="115">
        <v>2800000</v>
      </c>
      <c r="AG211" s="36" t="s">
        <v>1683</v>
      </c>
      <c r="AH211" s="127" t="s">
        <v>25</v>
      </c>
      <c r="AI211" s="172">
        <v>15</v>
      </c>
      <c r="AJ211" s="173" t="s">
        <v>566</v>
      </c>
      <c r="AK211" t="str">
        <f t="shared" si="19"/>
        <v>15.-11.-1.0.0.0.-5.01.06.04</v>
      </c>
      <c r="AL211" t="str">
        <f t="shared" si="15"/>
        <v>01.00.00.00</v>
      </c>
      <c r="AM211">
        <f t="shared" si="16"/>
        <v>15</v>
      </c>
      <c r="AN211">
        <f t="shared" si="17"/>
        <v>11</v>
      </c>
      <c r="AO211" s="118">
        <v>1</v>
      </c>
      <c r="AP211" s="118">
        <v>0</v>
      </c>
      <c r="AQ211" s="118">
        <v>0</v>
      </c>
      <c r="AR211" s="118">
        <v>0</v>
      </c>
      <c r="AS211" t="str">
        <f t="shared" si="18"/>
        <v>5.01.06.04</v>
      </c>
    </row>
    <row r="212" spans="1:45" customFormat="1" ht="62.4">
      <c r="A212">
        <v>2021</v>
      </c>
      <c r="B212">
        <v>15</v>
      </c>
      <c r="C212" t="s">
        <v>1233</v>
      </c>
      <c r="D212" t="s">
        <v>566</v>
      </c>
      <c r="E212" t="s">
        <v>1227</v>
      </c>
      <c r="F212" t="s">
        <v>2660</v>
      </c>
      <c r="G212" t="s">
        <v>2699</v>
      </c>
      <c r="H212">
        <v>11</v>
      </c>
      <c r="I212" t="s">
        <v>25</v>
      </c>
      <c r="J212">
        <v>1</v>
      </c>
      <c r="K212" t="s">
        <v>2634</v>
      </c>
      <c r="L212">
        <v>0</v>
      </c>
      <c r="M212" t="s">
        <v>2149</v>
      </c>
      <c r="N212">
        <v>0</v>
      </c>
      <c r="O212" t="s">
        <v>2149</v>
      </c>
      <c r="P212">
        <v>0</v>
      </c>
      <c r="Q212" t="s">
        <v>2149</v>
      </c>
      <c r="R212">
        <v>30</v>
      </c>
      <c r="S212" t="s">
        <v>2163</v>
      </c>
      <c r="T212">
        <v>32</v>
      </c>
      <c r="U212" t="s">
        <v>2198</v>
      </c>
      <c r="V212">
        <v>0</v>
      </c>
      <c r="W212" t="s">
        <v>79</v>
      </c>
      <c r="X212">
        <v>5</v>
      </c>
      <c r="Y212" t="s">
        <v>2700</v>
      </c>
      <c r="Z212" t="s">
        <v>2701</v>
      </c>
      <c r="AA212" t="s">
        <v>2702</v>
      </c>
      <c r="AB212" t="s">
        <v>2711</v>
      </c>
      <c r="AC212" t="s">
        <v>54</v>
      </c>
      <c r="AD212" t="s">
        <v>2415</v>
      </c>
      <c r="AE212" t="s">
        <v>2416</v>
      </c>
      <c r="AF212" s="115">
        <v>65940000</v>
      </c>
      <c r="AG212" s="36" t="s">
        <v>1683</v>
      </c>
      <c r="AH212" s="127" t="s">
        <v>25</v>
      </c>
      <c r="AI212" s="172">
        <v>15</v>
      </c>
      <c r="AJ212" s="173" t="s">
        <v>566</v>
      </c>
      <c r="AK212" t="str">
        <f t="shared" si="19"/>
        <v>15.-11.-1.0.0.0.-5.01.07.10</v>
      </c>
      <c r="AL212" t="str">
        <f t="shared" si="15"/>
        <v>01.00.00.00</v>
      </c>
      <c r="AM212">
        <f t="shared" si="16"/>
        <v>15</v>
      </c>
      <c r="AN212">
        <f t="shared" si="17"/>
        <v>11</v>
      </c>
      <c r="AO212" s="118">
        <v>1</v>
      </c>
      <c r="AP212" s="118">
        <v>0</v>
      </c>
      <c r="AQ212" s="118">
        <v>0</v>
      </c>
      <c r="AR212" s="118">
        <v>0</v>
      </c>
      <c r="AS212" t="str">
        <f t="shared" si="18"/>
        <v>5.01.07.10</v>
      </c>
    </row>
    <row r="213" spans="1:45" customFormat="1" ht="62.4">
      <c r="A213">
        <v>2021</v>
      </c>
      <c r="B213">
        <v>15</v>
      </c>
      <c r="C213" t="s">
        <v>1233</v>
      </c>
      <c r="D213" t="s">
        <v>566</v>
      </c>
      <c r="E213" t="s">
        <v>1227</v>
      </c>
      <c r="F213" t="s">
        <v>2660</v>
      </c>
      <c r="G213" t="s">
        <v>2699</v>
      </c>
      <c r="H213">
        <v>11</v>
      </c>
      <c r="I213" t="s">
        <v>25</v>
      </c>
      <c r="J213">
        <v>1</v>
      </c>
      <c r="K213" t="s">
        <v>2634</v>
      </c>
      <c r="L213">
        <v>0</v>
      </c>
      <c r="M213" t="s">
        <v>2149</v>
      </c>
      <c r="N213">
        <v>0</v>
      </c>
      <c r="O213" t="s">
        <v>2149</v>
      </c>
      <c r="P213">
        <v>0</v>
      </c>
      <c r="Q213" t="s">
        <v>2149</v>
      </c>
      <c r="R213">
        <v>30</v>
      </c>
      <c r="S213" t="s">
        <v>2163</v>
      </c>
      <c r="T213">
        <v>32</v>
      </c>
      <c r="U213" t="s">
        <v>2198</v>
      </c>
      <c r="V213">
        <v>0</v>
      </c>
      <c r="W213" t="s">
        <v>79</v>
      </c>
      <c r="X213">
        <v>5</v>
      </c>
      <c r="Y213" t="s">
        <v>2700</v>
      </c>
      <c r="Z213" t="s">
        <v>2701</v>
      </c>
      <c r="AA213" t="s">
        <v>2702</v>
      </c>
      <c r="AB213" t="s">
        <v>2711</v>
      </c>
      <c r="AC213" t="s">
        <v>54</v>
      </c>
      <c r="AD213" t="s">
        <v>2423</v>
      </c>
      <c r="AE213" t="s">
        <v>2424</v>
      </c>
      <c r="AF213" s="115">
        <v>8064000</v>
      </c>
      <c r="AG213" s="36" t="s">
        <v>1683</v>
      </c>
      <c r="AH213" s="127" t="s">
        <v>25</v>
      </c>
      <c r="AI213" s="172">
        <v>15</v>
      </c>
      <c r="AJ213" s="173" t="s">
        <v>566</v>
      </c>
      <c r="AK213" t="str">
        <f t="shared" si="19"/>
        <v>15.-11.-1.0.0.0.-5.01.07.18</v>
      </c>
      <c r="AL213" t="str">
        <f t="shared" si="15"/>
        <v>01.00.00.00</v>
      </c>
      <c r="AM213">
        <f t="shared" si="16"/>
        <v>15</v>
      </c>
      <c r="AN213">
        <f t="shared" si="17"/>
        <v>11</v>
      </c>
      <c r="AO213" s="118">
        <v>1</v>
      </c>
      <c r="AP213" s="118">
        <v>0</v>
      </c>
      <c r="AQ213" s="118">
        <v>0</v>
      </c>
      <c r="AR213" s="118">
        <v>0</v>
      </c>
      <c r="AS213" t="str">
        <f t="shared" si="18"/>
        <v>5.01.07.18</v>
      </c>
    </row>
    <row r="214" spans="1:45" customFormat="1" ht="62.4">
      <c r="A214">
        <v>2021</v>
      </c>
      <c r="B214">
        <v>15</v>
      </c>
      <c r="C214" t="s">
        <v>1233</v>
      </c>
      <c r="D214" t="s">
        <v>566</v>
      </c>
      <c r="E214" t="s">
        <v>1227</v>
      </c>
      <c r="F214" t="s">
        <v>2693</v>
      </c>
      <c r="G214" t="s">
        <v>2728</v>
      </c>
      <c r="H214">
        <v>11</v>
      </c>
      <c r="I214" t="s">
        <v>25</v>
      </c>
      <c r="J214">
        <v>1</v>
      </c>
      <c r="K214" t="s">
        <v>2634</v>
      </c>
      <c r="L214">
        <v>0</v>
      </c>
      <c r="M214" t="s">
        <v>2149</v>
      </c>
      <c r="N214">
        <v>0</v>
      </c>
      <c r="O214" t="s">
        <v>2149</v>
      </c>
      <c r="P214">
        <v>0</v>
      </c>
      <c r="Q214" t="s">
        <v>2149</v>
      </c>
      <c r="R214">
        <v>30</v>
      </c>
      <c r="S214" t="s">
        <v>2163</v>
      </c>
      <c r="T214">
        <v>32</v>
      </c>
      <c r="U214" t="s">
        <v>2198</v>
      </c>
      <c r="V214">
        <v>0</v>
      </c>
      <c r="W214" t="s">
        <v>79</v>
      </c>
      <c r="X214">
        <v>5</v>
      </c>
      <c r="Y214" t="s">
        <v>2700</v>
      </c>
      <c r="Z214" t="s">
        <v>2729</v>
      </c>
      <c r="AA214" t="s">
        <v>2730</v>
      </c>
      <c r="AB214" t="s">
        <v>2731</v>
      </c>
      <c r="AC214" t="s">
        <v>2732</v>
      </c>
      <c r="AD214" t="s">
        <v>53</v>
      </c>
      <c r="AE214" t="s">
        <v>54</v>
      </c>
      <c r="AF214" s="115">
        <v>16380000</v>
      </c>
      <c r="AG214" s="36" t="s">
        <v>1683</v>
      </c>
      <c r="AH214" s="127" t="s">
        <v>25</v>
      </c>
      <c r="AI214" s="172">
        <v>15</v>
      </c>
      <c r="AJ214" s="173" t="s">
        <v>566</v>
      </c>
      <c r="AK214" t="str">
        <f t="shared" si="19"/>
        <v>15.-11.-1.0.0.0.-5.02.04.00</v>
      </c>
      <c r="AL214" t="str">
        <f t="shared" si="15"/>
        <v>01.00.00.00</v>
      </c>
      <c r="AM214">
        <f t="shared" si="16"/>
        <v>15</v>
      </c>
      <c r="AN214">
        <f t="shared" si="17"/>
        <v>11</v>
      </c>
      <c r="AO214" s="118">
        <v>1</v>
      </c>
      <c r="AP214" s="118">
        <v>0</v>
      </c>
      <c r="AQ214" s="118">
        <v>0</v>
      </c>
      <c r="AR214" s="118">
        <v>0</v>
      </c>
      <c r="AS214" t="str">
        <f t="shared" si="18"/>
        <v>5.02.04.00</v>
      </c>
    </row>
    <row r="215" spans="1:45" customFormat="1" ht="62.4">
      <c r="A215">
        <v>2021</v>
      </c>
      <c r="B215">
        <v>15</v>
      </c>
      <c r="C215" t="s">
        <v>1233</v>
      </c>
      <c r="D215" t="s">
        <v>566</v>
      </c>
      <c r="E215" t="s">
        <v>1227</v>
      </c>
      <c r="F215" t="s">
        <v>2660</v>
      </c>
      <c r="G215" t="s">
        <v>2699</v>
      </c>
      <c r="H215">
        <v>11</v>
      </c>
      <c r="I215" t="s">
        <v>25</v>
      </c>
      <c r="J215">
        <v>1</v>
      </c>
      <c r="K215" t="s">
        <v>2634</v>
      </c>
      <c r="L215">
        <v>0</v>
      </c>
      <c r="M215" t="s">
        <v>2149</v>
      </c>
      <c r="N215">
        <v>0</v>
      </c>
      <c r="O215" t="s">
        <v>2149</v>
      </c>
      <c r="P215">
        <v>0</v>
      </c>
      <c r="Q215" t="s">
        <v>2149</v>
      </c>
      <c r="R215">
        <v>30</v>
      </c>
      <c r="S215" t="s">
        <v>2163</v>
      </c>
      <c r="T215">
        <v>32</v>
      </c>
      <c r="U215" t="s">
        <v>2198</v>
      </c>
      <c r="V215">
        <v>0</v>
      </c>
      <c r="W215" t="s">
        <v>79</v>
      </c>
      <c r="X215">
        <v>5</v>
      </c>
      <c r="Y215" t="s">
        <v>2700</v>
      </c>
      <c r="Z215" t="s">
        <v>2712</v>
      </c>
      <c r="AA215" t="s">
        <v>2713</v>
      </c>
      <c r="AB215" t="s">
        <v>2754</v>
      </c>
      <c r="AC215" t="s">
        <v>2755</v>
      </c>
      <c r="AD215" t="s">
        <v>2501</v>
      </c>
      <c r="AE215" t="s">
        <v>1488</v>
      </c>
      <c r="AF215" s="115">
        <v>227217125</v>
      </c>
      <c r="AG215" s="36" t="s">
        <v>1683</v>
      </c>
      <c r="AH215" s="127" t="s">
        <v>25</v>
      </c>
      <c r="AI215" s="172">
        <v>15</v>
      </c>
      <c r="AJ215" s="173" t="s">
        <v>566</v>
      </c>
      <c r="AK215" t="str">
        <f t="shared" si="19"/>
        <v>15.-11.-1.0.0.0.-5.07.05.04</v>
      </c>
      <c r="AL215" t="str">
        <f t="shared" si="15"/>
        <v>01.00.00.00</v>
      </c>
      <c r="AM215">
        <f t="shared" si="16"/>
        <v>15</v>
      </c>
      <c r="AN215">
        <f t="shared" si="17"/>
        <v>11</v>
      </c>
      <c r="AO215" s="118">
        <v>1</v>
      </c>
      <c r="AP215" s="118">
        <v>0</v>
      </c>
      <c r="AQ215" s="118">
        <v>0</v>
      </c>
      <c r="AR215" s="118">
        <v>0</v>
      </c>
      <c r="AS215" t="str">
        <f t="shared" si="18"/>
        <v>5.07.05.04</v>
      </c>
    </row>
    <row r="216" spans="1:45" customFormat="1" ht="62.4">
      <c r="A216">
        <v>2021</v>
      </c>
      <c r="B216">
        <v>15</v>
      </c>
      <c r="C216" t="s">
        <v>1233</v>
      </c>
      <c r="D216" t="s">
        <v>566</v>
      </c>
      <c r="E216" t="s">
        <v>1227</v>
      </c>
      <c r="F216" t="s">
        <v>2660</v>
      </c>
      <c r="G216" t="s">
        <v>2699</v>
      </c>
      <c r="H216">
        <v>11</v>
      </c>
      <c r="I216" t="s">
        <v>25</v>
      </c>
      <c r="J216">
        <v>1</v>
      </c>
      <c r="K216" t="s">
        <v>2634</v>
      </c>
      <c r="L216">
        <v>0</v>
      </c>
      <c r="M216" t="s">
        <v>2149</v>
      </c>
      <c r="N216">
        <v>0</v>
      </c>
      <c r="O216" t="s">
        <v>2149</v>
      </c>
      <c r="P216">
        <v>0</v>
      </c>
      <c r="Q216" t="s">
        <v>2149</v>
      </c>
      <c r="R216">
        <v>30</v>
      </c>
      <c r="S216" t="s">
        <v>2163</v>
      </c>
      <c r="T216">
        <v>32</v>
      </c>
      <c r="U216" t="s">
        <v>2198</v>
      </c>
      <c r="V216">
        <v>0</v>
      </c>
      <c r="W216" t="s">
        <v>79</v>
      </c>
      <c r="X216">
        <v>5</v>
      </c>
      <c r="Y216" t="s">
        <v>2700</v>
      </c>
      <c r="Z216" t="s">
        <v>2712</v>
      </c>
      <c r="AA216" t="s">
        <v>2713</v>
      </c>
      <c r="AB216" t="s">
        <v>2714</v>
      </c>
      <c r="AC216" t="s">
        <v>2715</v>
      </c>
      <c r="AD216" t="s">
        <v>2504</v>
      </c>
      <c r="AE216" t="s">
        <v>2505</v>
      </c>
      <c r="AF216" s="115">
        <v>9800000</v>
      </c>
      <c r="AG216" s="36" t="s">
        <v>1683</v>
      </c>
      <c r="AH216" s="127" t="s">
        <v>25</v>
      </c>
      <c r="AI216" s="172">
        <v>15</v>
      </c>
      <c r="AJ216" s="173" t="s">
        <v>566</v>
      </c>
      <c r="AK216" t="str">
        <f t="shared" si="19"/>
        <v>15.-11.-1.0.0.0.-5.07.06.02</v>
      </c>
      <c r="AL216" t="str">
        <f t="shared" si="15"/>
        <v>01.00.00.00</v>
      </c>
      <c r="AM216">
        <f t="shared" si="16"/>
        <v>15</v>
      </c>
      <c r="AN216">
        <f t="shared" si="17"/>
        <v>11</v>
      </c>
      <c r="AO216" s="118">
        <v>1</v>
      </c>
      <c r="AP216" s="118">
        <v>0</v>
      </c>
      <c r="AQ216" s="118">
        <v>0</v>
      </c>
      <c r="AR216" s="118">
        <v>0</v>
      </c>
      <c r="AS216" t="str">
        <f t="shared" si="18"/>
        <v>5.07.06.02</v>
      </c>
    </row>
    <row r="217" spans="1:45" customFormat="1" ht="62.4">
      <c r="A217">
        <v>2021</v>
      </c>
      <c r="B217">
        <v>15</v>
      </c>
      <c r="C217" t="s">
        <v>1233</v>
      </c>
      <c r="D217" t="s">
        <v>566</v>
      </c>
      <c r="E217" t="s">
        <v>1227</v>
      </c>
      <c r="F217" t="s">
        <v>2660</v>
      </c>
      <c r="G217" t="s">
        <v>2661</v>
      </c>
      <c r="H217">
        <v>11</v>
      </c>
      <c r="I217" t="s">
        <v>25</v>
      </c>
      <c r="J217">
        <v>2</v>
      </c>
      <c r="K217" t="s">
        <v>2328</v>
      </c>
      <c r="L217">
        <v>0</v>
      </c>
      <c r="M217" t="s">
        <v>2149</v>
      </c>
      <c r="N217">
        <v>0</v>
      </c>
      <c r="O217" t="s">
        <v>2149</v>
      </c>
      <c r="P217">
        <v>0</v>
      </c>
      <c r="Q217" t="s">
        <v>2149</v>
      </c>
      <c r="R217">
        <v>30</v>
      </c>
      <c r="S217" t="s">
        <v>2163</v>
      </c>
      <c r="T217">
        <v>34</v>
      </c>
      <c r="U217" t="s">
        <v>2209</v>
      </c>
      <c r="V217">
        <v>0</v>
      </c>
      <c r="W217" t="s">
        <v>79</v>
      </c>
      <c r="X217">
        <v>1</v>
      </c>
      <c r="Y217" t="s">
        <v>2662</v>
      </c>
      <c r="Z217" t="s">
        <v>2663</v>
      </c>
      <c r="AA217" t="s">
        <v>2664</v>
      </c>
      <c r="AB217" t="s">
        <v>2665</v>
      </c>
      <c r="AC217" t="s">
        <v>2666</v>
      </c>
      <c r="AD217" t="s">
        <v>23</v>
      </c>
      <c r="AE217" t="s">
        <v>24</v>
      </c>
      <c r="AF217" s="115">
        <v>49125020</v>
      </c>
      <c r="AG217" s="36" t="s">
        <v>1683</v>
      </c>
      <c r="AH217" s="127" t="s">
        <v>25</v>
      </c>
      <c r="AI217" s="172">
        <v>15</v>
      </c>
      <c r="AJ217" s="173" t="s">
        <v>566</v>
      </c>
      <c r="AK217" t="str">
        <f t="shared" si="19"/>
        <v>15.-11.-2.0.0.0.-1.01.01.00</v>
      </c>
      <c r="AL217" t="str">
        <f t="shared" si="15"/>
        <v>02.00.00.00</v>
      </c>
      <c r="AM217">
        <f t="shared" si="16"/>
        <v>15</v>
      </c>
      <c r="AN217">
        <f t="shared" si="17"/>
        <v>11</v>
      </c>
      <c r="AO217" s="118">
        <v>2</v>
      </c>
      <c r="AP217" s="118">
        <v>0</v>
      </c>
      <c r="AQ217" s="118">
        <v>0</v>
      </c>
      <c r="AR217" s="118">
        <v>0</v>
      </c>
      <c r="AS217" t="str">
        <f t="shared" si="18"/>
        <v>1.01.01.00</v>
      </c>
    </row>
    <row r="218" spans="1:45" customFormat="1" ht="62.4">
      <c r="A218">
        <v>2021</v>
      </c>
      <c r="B218">
        <v>15</v>
      </c>
      <c r="C218" t="s">
        <v>1233</v>
      </c>
      <c r="D218" t="s">
        <v>566</v>
      </c>
      <c r="E218" t="s">
        <v>1227</v>
      </c>
      <c r="F218" t="s">
        <v>2660</v>
      </c>
      <c r="G218" t="s">
        <v>2661</v>
      </c>
      <c r="H218">
        <v>11</v>
      </c>
      <c r="I218" t="s">
        <v>25</v>
      </c>
      <c r="J218">
        <v>2</v>
      </c>
      <c r="K218" t="s">
        <v>2328</v>
      </c>
      <c r="L218">
        <v>0</v>
      </c>
      <c r="M218" t="s">
        <v>2149</v>
      </c>
      <c r="N218">
        <v>0</v>
      </c>
      <c r="O218" t="s">
        <v>2149</v>
      </c>
      <c r="P218">
        <v>0</v>
      </c>
      <c r="Q218" t="s">
        <v>2149</v>
      </c>
      <c r="R218">
        <v>30</v>
      </c>
      <c r="S218" t="s">
        <v>2163</v>
      </c>
      <c r="T218">
        <v>34</v>
      </c>
      <c r="U218" t="s">
        <v>2209</v>
      </c>
      <c r="V218">
        <v>0</v>
      </c>
      <c r="W218" t="s">
        <v>79</v>
      </c>
      <c r="X218">
        <v>1</v>
      </c>
      <c r="Y218" t="s">
        <v>2662</v>
      </c>
      <c r="Z218" t="s">
        <v>2663</v>
      </c>
      <c r="AA218" t="s">
        <v>2664</v>
      </c>
      <c r="AB218" t="s">
        <v>2667</v>
      </c>
      <c r="AC218" t="s">
        <v>2668</v>
      </c>
      <c r="AD218" t="s">
        <v>26</v>
      </c>
      <c r="AE218" t="s">
        <v>27</v>
      </c>
      <c r="AF218" s="115">
        <v>4344054</v>
      </c>
      <c r="AG218" s="36" t="s">
        <v>1683</v>
      </c>
      <c r="AH218" s="127" t="s">
        <v>25</v>
      </c>
      <c r="AI218" s="172">
        <v>15</v>
      </c>
      <c r="AJ218" s="173" t="s">
        <v>566</v>
      </c>
      <c r="AK218" t="str">
        <f t="shared" si="19"/>
        <v>15.-11.-2.0.0.0.-1.01.04.00</v>
      </c>
      <c r="AL218" t="str">
        <f t="shared" si="15"/>
        <v>02.00.00.00</v>
      </c>
      <c r="AM218">
        <f t="shared" si="16"/>
        <v>15</v>
      </c>
      <c r="AN218">
        <f t="shared" si="17"/>
        <v>11</v>
      </c>
      <c r="AO218" s="118">
        <v>2</v>
      </c>
      <c r="AP218" s="118">
        <v>0</v>
      </c>
      <c r="AQ218" s="118">
        <v>0</v>
      </c>
      <c r="AR218" s="118">
        <v>0</v>
      </c>
      <c r="AS218" t="str">
        <f t="shared" si="18"/>
        <v>1.01.04.00</v>
      </c>
    </row>
    <row r="219" spans="1:45" customFormat="1" ht="62.4">
      <c r="A219">
        <v>2021</v>
      </c>
      <c r="B219">
        <v>15</v>
      </c>
      <c r="C219" t="s">
        <v>1233</v>
      </c>
      <c r="D219" t="s">
        <v>566</v>
      </c>
      <c r="E219" t="s">
        <v>1227</v>
      </c>
      <c r="F219" t="s">
        <v>2660</v>
      </c>
      <c r="G219" t="s">
        <v>2661</v>
      </c>
      <c r="H219">
        <v>11</v>
      </c>
      <c r="I219" t="s">
        <v>25</v>
      </c>
      <c r="J219">
        <v>2</v>
      </c>
      <c r="K219" t="s">
        <v>2328</v>
      </c>
      <c r="L219">
        <v>0</v>
      </c>
      <c r="M219" t="s">
        <v>2149</v>
      </c>
      <c r="N219">
        <v>0</v>
      </c>
      <c r="O219" t="s">
        <v>2149</v>
      </c>
      <c r="P219">
        <v>0</v>
      </c>
      <c r="Q219" t="s">
        <v>2149</v>
      </c>
      <c r="R219">
        <v>30</v>
      </c>
      <c r="S219" t="s">
        <v>2163</v>
      </c>
      <c r="T219">
        <v>34</v>
      </c>
      <c r="U219" t="s">
        <v>2209</v>
      </c>
      <c r="V219">
        <v>0</v>
      </c>
      <c r="W219" t="s">
        <v>79</v>
      </c>
      <c r="X219">
        <v>1</v>
      </c>
      <c r="Y219" t="s">
        <v>2662</v>
      </c>
      <c r="Z219" t="s">
        <v>2663</v>
      </c>
      <c r="AA219" t="s">
        <v>2664</v>
      </c>
      <c r="AB219" t="s">
        <v>2669</v>
      </c>
      <c r="AC219" t="s">
        <v>2670</v>
      </c>
      <c r="AD219" t="s">
        <v>28</v>
      </c>
      <c r="AE219" t="s">
        <v>29</v>
      </c>
      <c r="AF219" s="115">
        <v>12277060</v>
      </c>
      <c r="AG219" s="36" t="s">
        <v>1683</v>
      </c>
      <c r="AH219" s="127" t="s">
        <v>25</v>
      </c>
      <c r="AI219" s="172">
        <v>15</v>
      </c>
      <c r="AJ219" s="173" t="s">
        <v>566</v>
      </c>
      <c r="AK219" t="str">
        <f t="shared" si="19"/>
        <v>15.-11.-2.0.0.0.-1.01.06.00</v>
      </c>
      <c r="AL219" t="str">
        <f t="shared" si="15"/>
        <v>02.00.00.00</v>
      </c>
      <c r="AM219">
        <f t="shared" si="16"/>
        <v>15</v>
      </c>
      <c r="AN219">
        <f t="shared" si="17"/>
        <v>11</v>
      </c>
      <c r="AO219" s="118">
        <v>2</v>
      </c>
      <c r="AP219" s="118">
        <v>0</v>
      </c>
      <c r="AQ219" s="118">
        <v>0</v>
      </c>
      <c r="AR219" s="118">
        <v>0</v>
      </c>
      <c r="AS219" t="str">
        <f t="shared" si="18"/>
        <v>1.01.06.00</v>
      </c>
    </row>
    <row r="220" spans="1:45" customFormat="1" ht="62.4">
      <c r="A220">
        <v>2021</v>
      </c>
      <c r="B220">
        <v>15</v>
      </c>
      <c r="C220" t="s">
        <v>1233</v>
      </c>
      <c r="D220" t="s">
        <v>566</v>
      </c>
      <c r="E220" t="s">
        <v>1227</v>
      </c>
      <c r="F220" t="s">
        <v>2660</v>
      </c>
      <c r="G220" t="s">
        <v>2661</v>
      </c>
      <c r="H220">
        <v>11</v>
      </c>
      <c r="I220" t="s">
        <v>25</v>
      </c>
      <c r="J220">
        <v>2</v>
      </c>
      <c r="K220" t="s">
        <v>2328</v>
      </c>
      <c r="L220">
        <v>0</v>
      </c>
      <c r="M220" t="s">
        <v>2149</v>
      </c>
      <c r="N220">
        <v>0</v>
      </c>
      <c r="O220" t="s">
        <v>2149</v>
      </c>
      <c r="P220">
        <v>0</v>
      </c>
      <c r="Q220" t="s">
        <v>2149</v>
      </c>
      <c r="R220">
        <v>30</v>
      </c>
      <c r="S220" t="s">
        <v>2163</v>
      </c>
      <c r="T220">
        <v>34</v>
      </c>
      <c r="U220" t="s">
        <v>2209</v>
      </c>
      <c r="V220">
        <v>0</v>
      </c>
      <c r="W220" t="s">
        <v>79</v>
      </c>
      <c r="X220">
        <v>1</v>
      </c>
      <c r="Y220" t="s">
        <v>2662</v>
      </c>
      <c r="Z220" t="s">
        <v>2663</v>
      </c>
      <c r="AA220" t="s">
        <v>2664</v>
      </c>
      <c r="AB220" t="s">
        <v>2671</v>
      </c>
      <c r="AC220" t="s">
        <v>31</v>
      </c>
      <c r="AD220" t="s">
        <v>30</v>
      </c>
      <c r="AE220" t="s">
        <v>31</v>
      </c>
      <c r="AF220" s="115">
        <v>33032</v>
      </c>
      <c r="AG220" s="36" t="s">
        <v>1683</v>
      </c>
      <c r="AH220" s="127" t="s">
        <v>25</v>
      </c>
      <c r="AI220" s="172">
        <v>15</v>
      </c>
      <c r="AJ220" s="173" t="s">
        <v>566</v>
      </c>
      <c r="AK220" t="str">
        <f t="shared" si="19"/>
        <v>15.-11.-2.0.0.0.-1.01.07.00</v>
      </c>
      <c r="AL220" t="str">
        <f t="shared" si="15"/>
        <v>02.00.00.00</v>
      </c>
      <c r="AM220">
        <f t="shared" si="16"/>
        <v>15</v>
      </c>
      <c r="AN220">
        <f t="shared" si="17"/>
        <v>11</v>
      </c>
      <c r="AO220" s="118">
        <v>2</v>
      </c>
      <c r="AP220" s="118">
        <v>0</v>
      </c>
      <c r="AQ220" s="118">
        <v>0</v>
      </c>
      <c r="AR220" s="118">
        <v>0</v>
      </c>
      <c r="AS220" t="str">
        <f t="shared" si="18"/>
        <v>1.01.07.00</v>
      </c>
    </row>
    <row r="221" spans="1:45" customFormat="1" ht="62.4">
      <c r="A221">
        <v>2021</v>
      </c>
      <c r="B221">
        <v>15</v>
      </c>
      <c r="C221" t="s">
        <v>1233</v>
      </c>
      <c r="D221" t="s">
        <v>566</v>
      </c>
      <c r="E221" t="s">
        <v>1227</v>
      </c>
      <c r="F221" t="s">
        <v>2660</v>
      </c>
      <c r="G221" t="s">
        <v>2661</v>
      </c>
      <c r="H221">
        <v>11</v>
      </c>
      <c r="I221" t="s">
        <v>25</v>
      </c>
      <c r="J221">
        <v>2</v>
      </c>
      <c r="K221" t="s">
        <v>2328</v>
      </c>
      <c r="L221">
        <v>0</v>
      </c>
      <c r="M221" t="s">
        <v>2149</v>
      </c>
      <c r="N221">
        <v>0</v>
      </c>
      <c r="O221" t="s">
        <v>2149</v>
      </c>
      <c r="P221">
        <v>0</v>
      </c>
      <c r="Q221" t="s">
        <v>2149</v>
      </c>
      <c r="R221">
        <v>30</v>
      </c>
      <c r="S221" t="s">
        <v>2163</v>
      </c>
      <c r="T221">
        <v>34</v>
      </c>
      <c r="U221" t="s">
        <v>2209</v>
      </c>
      <c r="V221">
        <v>0</v>
      </c>
      <c r="W221" t="s">
        <v>79</v>
      </c>
      <c r="X221">
        <v>1</v>
      </c>
      <c r="Y221" t="s">
        <v>2662</v>
      </c>
      <c r="Z221" t="s">
        <v>2672</v>
      </c>
      <c r="AA221" t="s">
        <v>2673</v>
      </c>
      <c r="AB221" t="s">
        <v>2674</v>
      </c>
      <c r="AC221" t="s">
        <v>2666</v>
      </c>
      <c r="AD221" t="s">
        <v>32</v>
      </c>
      <c r="AE221" t="s">
        <v>24</v>
      </c>
      <c r="AF221" s="115">
        <v>1347360</v>
      </c>
      <c r="AG221" s="36" t="s">
        <v>1683</v>
      </c>
      <c r="AH221" s="127" t="s">
        <v>25</v>
      </c>
      <c r="AI221" s="172">
        <v>15</v>
      </c>
      <c r="AJ221" s="173" t="s">
        <v>566</v>
      </c>
      <c r="AK221" t="str">
        <f t="shared" si="19"/>
        <v>15.-11.-2.0.0.0.-1.02.01.00</v>
      </c>
      <c r="AL221" t="str">
        <f t="shared" si="15"/>
        <v>02.00.00.00</v>
      </c>
      <c r="AM221">
        <f t="shared" si="16"/>
        <v>15</v>
      </c>
      <c r="AN221">
        <f t="shared" si="17"/>
        <v>11</v>
      </c>
      <c r="AO221" s="118">
        <v>2</v>
      </c>
      <c r="AP221" s="118">
        <v>0</v>
      </c>
      <c r="AQ221" s="118">
        <v>0</v>
      </c>
      <c r="AR221" s="118">
        <v>0</v>
      </c>
      <c r="AS221" t="str">
        <f t="shared" si="18"/>
        <v>1.02.01.00</v>
      </c>
    </row>
    <row r="222" spans="1:45" customFormat="1" ht="62.4">
      <c r="A222">
        <v>2021</v>
      </c>
      <c r="B222">
        <v>15</v>
      </c>
      <c r="C222" t="s">
        <v>1233</v>
      </c>
      <c r="D222" t="s">
        <v>566</v>
      </c>
      <c r="E222" t="s">
        <v>1227</v>
      </c>
      <c r="F222" t="s">
        <v>2660</v>
      </c>
      <c r="G222" t="s">
        <v>2661</v>
      </c>
      <c r="H222">
        <v>11</v>
      </c>
      <c r="I222" t="s">
        <v>25</v>
      </c>
      <c r="J222">
        <v>2</v>
      </c>
      <c r="K222" t="s">
        <v>2328</v>
      </c>
      <c r="L222">
        <v>0</v>
      </c>
      <c r="M222" t="s">
        <v>2149</v>
      </c>
      <c r="N222">
        <v>0</v>
      </c>
      <c r="O222" t="s">
        <v>2149</v>
      </c>
      <c r="P222">
        <v>0</v>
      </c>
      <c r="Q222" t="s">
        <v>2149</v>
      </c>
      <c r="R222">
        <v>30</v>
      </c>
      <c r="S222" t="s">
        <v>2163</v>
      </c>
      <c r="T222">
        <v>34</v>
      </c>
      <c r="U222" t="s">
        <v>2209</v>
      </c>
      <c r="V222">
        <v>0</v>
      </c>
      <c r="W222" t="s">
        <v>79</v>
      </c>
      <c r="X222">
        <v>1</v>
      </c>
      <c r="Y222" t="s">
        <v>2662</v>
      </c>
      <c r="Z222" t="s">
        <v>2672</v>
      </c>
      <c r="AA222" t="s">
        <v>2673</v>
      </c>
      <c r="AB222" t="s">
        <v>2675</v>
      </c>
      <c r="AC222" t="s">
        <v>2668</v>
      </c>
      <c r="AD222" t="s">
        <v>33</v>
      </c>
      <c r="AE222" t="s">
        <v>27</v>
      </c>
      <c r="AF222" s="115">
        <v>55090</v>
      </c>
      <c r="AG222" s="36" t="s">
        <v>1683</v>
      </c>
      <c r="AH222" s="127" t="s">
        <v>25</v>
      </c>
      <c r="AI222" s="172">
        <v>15</v>
      </c>
      <c r="AJ222" s="173" t="s">
        <v>566</v>
      </c>
      <c r="AK222" t="str">
        <f t="shared" si="19"/>
        <v>15.-11.-2.0.0.0.-1.02.03.00</v>
      </c>
      <c r="AL222" t="str">
        <f t="shared" si="15"/>
        <v>02.00.00.00</v>
      </c>
      <c r="AM222">
        <f t="shared" si="16"/>
        <v>15</v>
      </c>
      <c r="AN222">
        <f t="shared" si="17"/>
        <v>11</v>
      </c>
      <c r="AO222" s="118">
        <v>2</v>
      </c>
      <c r="AP222" s="118">
        <v>0</v>
      </c>
      <c r="AQ222" s="118">
        <v>0</v>
      </c>
      <c r="AR222" s="118">
        <v>0</v>
      </c>
      <c r="AS222" t="str">
        <f t="shared" si="18"/>
        <v>1.02.03.00</v>
      </c>
    </row>
    <row r="223" spans="1:45" customFormat="1" ht="62.4">
      <c r="A223">
        <v>2021</v>
      </c>
      <c r="B223">
        <v>15</v>
      </c>
      <c r="C223" t="s">
        <v>1233</v>
      </c>
      <c r="D223" t="s">
        <v>566</v>
      </c>
      <c r="E223" t="s">
        <v>1227</v>
      </c>
      <c r="F223" t="s">
        <v>2660</v>
      </c>
      <c r="G223" t="s">
        <v>2661</v>
      </c>
      <c r="H223">
        <v>11</v>
      </c>
      <c r="I223" t="s">
        <v>25</v>
      </c>
      <c r="J223">
        <v>2</v>
      </c>
      <c r="K223" t="s">
        <v>2328</v>
      </c>
      <c r="L223">
        <v>0</v>
      </c>
      <c r="M223" t="s">
        <v>2149</v>
      </c>
      <c r="N223">
        <v>0</v>
      </c>
      <c r="O223" t="s">
        <v>2149</v>
      </c>
      <c r="P223">
        <v>0</v>
      </c>
      <c r="Q223" t="s">
        <v>2149</v>
      </c>
      <c r="R223">
        <v>30</v>
      </c>
      <c r="S223" t="s">
        <v>2163</v>
      </c>
      <c r="T223">
        <v>34</v>
      </c>
      <c r="U223" t="s">
        <v>2209</v>
      </c>
      <c r="V223">
        <v>0</v>
      </c>
      <c r="W223" t="s">
        <v>79</v>
      </c>
      <c r="X223">
        <v>1</v>
      </c>
      <c r="Y223" t="s">
        <v>2662</v>
      </c>
      <c r="Z223" t="s">
        <v>2672</v>
      </c>
      <c r="AA223" t="s">
        <v>2673</v>
      </c>
      <c r="AB223" t="s">
        <v>2676</v>
      </c>
      <c r="AC223" t="s">
        <v>2670</v>
      </c>
      <c r="AD223" t="s">
        <v>34</v>
      </c>
      <c r="AE223" t="s">
        <v>29</v>
      </c>
      <c r="AF223" s="115">
        <v>329918</v>
      </c>
      <c r="AG223" s="36" t="s">
        <v>1683</v>
      </c>
      <c r="AH223" s="127" t="s">
        <v>25</v>
      </c>
      <c r="AI223" s="172">
        <v>15</v>
      </c>
      <c r="AJ223" s="173" t="s">
        <v>566</v>
      </c>
      <c r="AK223" t="str">
        <f t="shared" si="19"/>
        <v>15.-11.-2.0.0.0.-1.02.05.00</v>
      </c>
      <c r="AL223" t="str">
        <f t="shared" si="15"/>
        <v>02.00.00.00</v>
      </c>
      <c r="AM223">
        <f t="shared" si="16"/>
        <v>15</v>
      </c>
      <c r="AN223">
        <f t="shared" si="17"/>
        <v>11</v>
      </c>
      <c r="AO223" s="118">
        <v>2</v>
      </c>
      <c r="AP223" s="118">
        <v>0</v>
      </c>
      <c r="AQ223" s="118">
        <v>0</v>
      </c>
      <c r="AR223" s="118">
        <v>0</v>
      </c>
      <c r="AS223" t="str">
        <f t="shared" si="18"/>
        <v>1.02.05.00</v>
      </c>
    </row>
    <row r="224" spans="1:45" customFormat="1" ht="62.4">
      <c r="A224">
        <v>2021</v>
      </c>
      <c r="B224">
        <v>15</v>
      </c>
      <c r="C224" t="s">
        <v>1233</v>
      </c>
      <c r="D224" t="s">
        <v>566</v>
      </c>
      <c r="E224" t="s">
        <v>1227</v>
      </c>
      <c r="F224" t="s">
        <v>2660</v>
      </c>
      <c r="G224" t="s">
        <v>2661</v>
      </c>
      <c r="H224">
        <v>11</v>
      </c>
      <c r="I224" t="s">
        <v>25</v>
      </c>
      <c r="J224">
        <v>2</v>
      </c>
      <c r="K224" t="s">
        <v>2328</v>
      </c>
      <c r="L224">
        <v>0</v>
      </c>
      <c r="M224" t="s">
        <v>2149</v>
      </c>
      <c r="N224">
        <v>0</v>
      </c>
      <c r="O224" t="s">
        <v>2149</v>
      </c>
      <c r="P224">
        <v>0</v>
      </c>
      <c r="Q224" t="s">
        <v>2149</v>
      </c>
      <c r="R224">
        <v>30</v>
      </c>
      <c r="S224" t="s">
        <v>2163</v>
      </c>
      <c r="T224">
        <v>34</v>
      </c>
      <c r="U224" t="s">
        <v>2209</v>
      </c>
      <c r="V224">
        <v>0</v>
      </c>
      <c r="W224" t="s">
        <v>79</v>
      </c>
      <c r="X224">
        <v>1</v>
      </c>
      <c r="Y224" t="s">
        <v>2662</v>
      </c>
      <c r="Z224" t="s">
        <v>2677</v>
      </c>
      <c r="AA224" t="s">
        <v>2678</v>
      </c>
      <c r="AB224" t="s">
        <v>2679</v>
      </c>
      <c r="AC224" t="s">
        <v>2678</v>
      </c>
      <c r="AD224" t="s">
        <v>35</v>
      </c>
      <c r="AE224" t="s">
        <v>36</v>
      </c>
      <c r="AF224" s="115">
        <v>2140814</v>
      </c>
      <c r="AG224" s="36" t="s">
        <v>1683</v>
      </c>
      <c r="AH224" s="127" t="s">
        <v>25</v>
      </c>
      <c r="AI224" s="172">
        <v>15</v>
      </c>
      <c r="AJ224" s="173" t="s">
        <v>566</v>
      </c>
      <c r="AK224" t="str">
        <f t="shared" si="19"/>
        <v>15.-11.-2.0.0.0.-1.04.00.00</v>
      </c>
      <c r="AL224" t="str">
        <f t="shared" si="15"/>
        <v>02.00.00.00</v>
      </c>
      <c r="AM224">
        <f t="shared" si="16"/>
        <v>15</v>
      </c>
      <c r="AN224">
        <f t="shared" si="17"/>
        <v>11</v>
      </c>
      <c r="AO224" s="118">
        <v>2</v>
      </c>
      <c r="AP224" s="118">
        <v>0</v>
      </c>
      <c r="AQ224" s="118">
        <v>0</v>
      </c>
      <c r="AR224" s="118">
        <v>0</v>
      </c>
      <c r="AS224" t="str">
        <f t="shared" si="18"/>
        <v>1.04.00.00</v>
      </c>
    </row>
    <row r="225" spans="1:45" customFormat="1" ht="62.4">
      <c r="A225">
        <v>2021</v>
      </c>
      <c r="B225">
        <v>15</v>
      </c>
      <c r="C225" t="s">
        <v>1233</v>
      </c>
      <c r="D225" t="s">
        <v>566</v>
      </c>
      <c r="E225" t="s">
        <v>1227</v>
      </c>
      <c r="F225" t="s">
        <v>2660</v>
      </c>
      <c r="G225" t="s">
        <v>2661</v>
      </c>
      <c r="H225">
        <v>11</v>
      </c>
      <c r="I225" t="s">
        <v>25</v>
      </c>
      <c r="J225">
        <v>2</v>
      </c>
      <c r="K225" t="s">
        <v>2328</v>
      </c>
      <c r="L225">
        <v>0</v>
      </c>
      <c r="M225" t="s">
        <v>2149</v>
      </c>
      <c r="N225">
        <v>0</v>
      </c>
      <c r="O225" t="s">
        <v>2149</v>
      </c>
      <c r="P225">
        <v>0</v>
      </c>
      <c r="Q225" t="s">
        <v>2149</v>
      </c>
      <c r="R225">
        <v>30</v>
      </c>
      <c r="S225" t="s">
        <v>2163</v>
      </c>
      <c r="T225">
        <v>34</v>
      </c>
      <c r="U225" t="s">
        <v>2209</v>
      </c>
      <c r="V225">
        <v>0</v>
      </c>
      <c r="W225" t="s">
        <v>79</v>
      </c>
      <c r="X225">
        <v>1</v>
      </c>
      <c r="Y225" t="s">
        <v>2662</v>
      </c>
      <c r="Z225" t="s">
        <v>2684</v>
      </c>
      <c r="AA225" t="s">
        <v>2685</v>
      </c>
      <c r="AB225" t="s">
        <v>2686</v>
      </c>
      <c r="AC225" t="s">
        <v>2685</v>
      </c>
      <c r="AD225" t="s">
        <v>2235</v>
      </c>
      <c r="AE225" t="s">
        <v>2236</v>
      </c>
      <c r="AF225" s="115">
        <v>333217</v>
      </c>
      <c r="AG225" s="36" t="s">
        <v>1683</v>
      </c>
      <c r="AH225" s="127" t="s">
        <v>25</v>
      </c>
      <c r="AI225" s="172">
        <v>15</v>
      </c>
      <c r="AJ225" s="173" t="s">
        <v>566</v>
      </c>
      <c r="AK225" t="str">
        <f t="shared" si="19"/>
        <v>15.-11.-2.0.0.0.-1.06.00.00</v>
      </c>
      <c r="AL225" t="str">
        <f t="shared" si="15"/>
        <v>02.00.00.00</v>
      </c>
      <c r="AM225">
        <f t="shared" si="16"/>
        <v>15</v>
      </c>
      <c r="AN225">
        <f t="shared" si="17"/>
        <v>11</v>
      </c>
      <c r="AO225" s="118">
        <v>2</v>
      </c>
      <c r="AP225" s="118">
        <v>0</v>
      </c>
      <c r="AQ225" s="118">
        <v>0</v>
      </c>
      <c r="AR225" s="118">
        <v>0</v>
      </c>
      <c r="AS225" t="str">
        <f t="shared" si="18"/>
        <v>1.06.00.00</v>
      </c>
    </row>
    <row r="226" spans="1:45" customFormat="1" ht="62.4">
      <c r="A226">
        <v>2021</v>
      </c>
      <c r="B226">
        <v>15</v>
      </c>
      <c r="C226" t="s">
        <v>1233</v>
      </c>
      <c r="D226" t="s">
        <v>566</v>
      </c>
      <c r="E226" t="s">
        <v>1227</v>
      </c>
      <c r="F226" t="s">
        <v>2660</v>
      </c>
      <c r="G226" t="s">
        <v>2661</v>
      </c>
      <c r="H226">
        <v>11</v>
      </c>
      <c r="I226" t="s">
        <v>25</v>
      </c>
      <c r="J226">
        <v>2</v>
      </c>
      <c r="K226" t="s">
        <v>2328</v>
      </c>
      <c r="L226">
        <v>0</v>
      </c>
      <c r="M226" t="s">
        <v>2149</v>
      </c>
      <c r="N226">
        <v>0</v>
      </c>
      <c r="O226" t="s">
        <v>2149</v>
      </c>
      <c r="P226">
        <v>0</v>
      </c>
      <c r="Q226" t="s">
        <v>2149</v>
      </c>
      <c r="R226">
        <v>30</v>
      </c>
      <c r="S226" t="s">
        <v>2163</v>
      </c>
      <c r="T226">
        <v>34</v>
      </c>
      <c r="U226" t="s">
        <v>2209</v>
      </c>
      <c r="V226">
        <v>0</v>
      </c>
      <c r="W226" t="s">
        <v>79</v>
      </c>
      <c r="X226">
        <v>2</v>
      </c>
      <c r="Y226" t="s">
        <v>2687</v>
      </c>
      <c r="Z226" t="s">
        <v>2688</v>
      </c>
      <c r="AA226" t="s">
        <v>2687</v>
      </c>
      <c r="AB226" t="s">
        <v>2689</v>
      </c>
      <c r="AC226" t="s">
        <v>2687</v>
      </c>
      <c r="AD226" t="s">
        <v>39</v>
      </c>
      <c r="AE226" t="s">
        <v>40</v>
      </c>
      <c r="AF226" s="115">
        <v>1873492</v>
      </c>
      <c r="AG226" s="36" t="s">
        <v>1683</v>
      </c>
      <c r="AH226" s="127" t="s">
        <v>25</v>
      </c>
      <c r="AI226" s="172">
        <v>15</v>
      </c>
      <c r="AJ226" s="173" t="s">
        <v>566</v>
      </c>
      <c r="AK226" t="str">
        <f t="shared" si="19"/>
        <v>15.-11.-2.0.0.0.-2.00.00.00</v>
      </c>
      <c r="AL226" t="str">
        <f t="shared" si="15"/>
        <v>02.00.00.00</v>
      </c>
      <c r="AM226">
        <f t="shared" si="16"/>
        <v>15</v>
      </c>
      <c r="AN226">
        <f t="shared" si="17"/>
        <v>11</v>
      </c>
      <c r="AO226" s="118">
        <v>2</v>
      </c>
      <c r="AP226" s="118">
        <v>0</v>
      </c>
      <c r="AQ226" s="118">
        <v>0</v>
      </c>
      <c r="AR226" s="118">
        <v>0</v>
      </c>
      <c r="AS226" t="str">
        <f t="shared" si="18"/>
        <v>2.00.00.00</v>
      </c>
    </row>
    <row r="227" spans="1:45" customFormat="1" ht="62.4">
      <c r="A227">
        <v>2021</v>
      </c>
      <c r="B227">
        <v>15</v>
      </c>
      <c r="C227" t="s">
        <v>1233</v>
      </c>
      <c r="D227" t="s">
        <v>566</v>
      </c>
      <c r="E227" t="s">
        <v>1227</v>
      </c>
      <c r="F227" t="s">
        <v>2660</v>
      </c>
      <c r="G227" t="s">
        <v>2661</v>
      </c>
      <c r="H227">
        <v>11</v>
      </c>
      <c r="I227" t="s">
        <v>25</v>
      </c>
      <c r="J227">
        <v>2</v>
      </c>
      <c r="K227" t="s">
        <v>2328</v>
      </c>
      <c r="L227">
        <v>0</v>
      </c>
      <c r="M227" t="s">
        <v>2149</v>
      </c>
      <c r="N227">
        <v>0</v>
      </c>
      <c r="O227" t="s">
        <v>2149</v>
      </c>
      <c r="P227">
        <v>0</v>
      </c>
      <c r="Q227" t="s">
        <v>2149</v>
      </c>
      <c r="R227">
        <v>30</v>
      </c>
      <c r="S227" t="s">
        <v>2163</v>
      </c>
      <c r="T227">
        <v>34</v>
      </c>
      <c r="U227" t="s">
        <v>2209</v>
      </c>
      <c r="V227">
        <v>0</v>
      </c>
      <c r="W227" t="s">
        <v>79</v>
      </c>
      <c r="X227">
        <v>3</v>
      </c>
      <c r="Y227" t="s">
        <v>2690</v>
      </c>
      <c r="Z227" t="s">
        <v>2691</v>
      </c>
      <c r="AA227" t="s">
        <v>2690</v>
      </c>
      <c r="AB227" t="s">
        <v>2692</v>
      </c>
      <c r="AC227" t="s">
        <v>2690</v>
      </c>
      <c r="AD227" t="s">
        <v>41</v>
      </c>
      <c r="AE227" t="s">
        <v>42</v>
      </c>
      <c r="AF227" s="115">
        <v>2839200</v>
      </c>
      <c r="AG227" s="36" t="s">
        <v>1683</v>
      </c>
      <c r="AH227" s="127" t="s">
        <v>25</v>
      </c>
      <c r="AI227" s="172">
        <v>15</v>
      </c>
      <c r="AJ227" s="173" t="s">
        <v>566</v>
      </c>
      <c r="AK227" t="str">
        <f t="shared" si="19"/>
        <v>15.-11.-2.0.0.0.-3.00.00.00</v>
      </c>
      <c r="AL227" t="str">
        <f t="shared" si="15"/>
        <v>02.00.00.00</v>
      </c>
      <c r="AM227">
        <f t="shared" si="16"/>
        <v>15</v>
      </c>
      <c r="AN227">
        <f t="shared" si="17"/>
        <v>11</v>
      </c>
      <c r="AO227" s="118">
        <v>2</v>
      </c>
      <c r="AP227" s="118">
        <v>0</v>
      </c>
      <c r="AQ227" s="118">
        <v>0</v>
      </c>
      <c r="AR227" s="118">
        <v>0</v>
      </c>
      <c r="AS227" t="str">
        <f t="shared" si="18"/>
        <v>3.00.00.00</v>
      </c>
    </row>
    <row r="228" spans="1:45" customFormat="1" ht="62.4">
      <c r="A228">
        <v>2021</v>
      </c>
      <c r="B228">
        <v>15</v>
      </c>
      <c r="C228" t="s">
        <v>1233</v>
      </c>
      <c r="D228" t="s">
        <v>566</v>
      </c>
      <c r="E228" t="s">
        <v>1227</v>
      </c>
      <c r="F228" t="s">
        <v>2693</v>
      </c>
      <c r="G228" t="s">
        <v>2694</v>
      </c>
      <c r="H228">
        <v>11</v>
      </c>
      <c r="I228" t="s">
        <v>25</v>
      </c>
      <c r="J228">
        <v>2</v>
      </c>
      <c r="K228" t="s">
        <v>2328</v>
      </c>
      <c r="L228">
        <v>0</v>
      </c>
      <c r="M228" t="s">
        <v>2149</v>
      </c>
      <c r="N228">
        <v>1</v>
      </c>
      <c r="O228" t="s">
        <v>43</v>
      </c>
      <c r="P228">
        <v>0</v>
      </c>
      <c r="Q228" t="s">
        <v>2149</v>
      </c>
      <c r="R228">
        <v>30</v>
      </c>
      <c r="S228" t="s">
        <v>2163</v>
      </c>
      <c r="T228">
        <v>34</v>
      </c>
      <c r="U228" t="s">
        <v>2209</v>
      </c>
      <c r="V228">
        <v>0</v>
      </c>
      <c r="W228" t="s">
        <v>79</v>
      </c>
      <c r="X228">
        <v>4</v>
      </c>
      <c r="Y228" t="s">
        <v>2695</v>
      </c>
      <c r="Z228" t="s">
        <v>2696</v>
      </c>
      <c r="AA228" t="s">
        <v>2697</v>
      </c>
      <c r="AB228" t="s">
        <v>2698</v>
      </c>
      <c r="AC228" t="s">
        <v>2697</v>
      </c>
      <c r="AD228" t="s">
        <v>44</v>
      </c>
      <c r="AE228" t="s">
        <v>43</v>
      </c>
      <c r="AF228" s="115">
        <v>2243636</v>
      </c>
      <c r="AG228" s="36" t="s">
        <v>1683</v>
      </c>
      <c r="AH228" s="127" t="s">
        <v>25</v>
      </c>
      <c r="AI228" s="172">
        <v>15</v>
      </c>
      <c r="AJ228" s="173" t="s">
        <v>566</v>
      </c>
      <c r="AK228" t="str">
        <f t="shared" si="19"/>
        <v>15.-11.-2.0.1.0.-4.03.00.00</v>
      </c>
      <c r="AL228" t="str">
        <f t="shared" si="15"/>
        <v>02.00.01.00</v>
      </c>
      <c r="AM228">
        <f t="shared" si="16"/>
        <v>15</v>
      </c>
      <c r="AN228">
        <f t="shared" si="17"/>
        <v>11</v>
      </c>
      <c r="AO228" s="118">
        <v>2</v>
      </c>
      <c r="AP228" s="118">
        <v>0</v>
      </c>
      <c r="AQ228" s="118">
        <v>1</v>
      </c>
      <c r="AR228" s="118">
        <v>0</v>
      </c>
      <c r="AS228" t="str">
        <f t="shared" si="18"/>
        <v>4.03.00.00</v>
      </c>
    </row>
    <row r="229" spans="1:45" customFormat="1" ht="62.4">
      <c r="A229">
        <v>2021</v>
      </c>
      <c r="B229">
        <v>15</v>
      </c>
      <c r="C229" t="s">
        <v>1233</v>
      </c>
      <c r="D229" t="s">
        <v>566</v>
      </c>
      <c r="E229" t="s">
        <v>1227</v>
      </c>
      <c r="F229" t="s">
        <v>2660</v>
      </c>
      <c r="G229" t="s">
        <v>2699</v>
      </c>
      <c r="H229">
        <v>11</v>
      </c>
      <c r="I229" t="s">
        <v>25</v>
      </c>
      <c r="J229">
        <v>2</v>
      </c>
      <c r="K229" t="s">
        <v>2328</v>
      </c>
      <c r="L229">
        <v>0</v>
      </c>
      <c r="M229" t="s">
        <v>2149</v>
      </c>
      <c r="N229">
        <v>0</v>
      </c>
      <c r="O229" t="s">
        <v>2149</v>
      </c>
      <c r="P229">
        <v>0</v>
      </c>
      <c r="Q229" t="s">
        <v>2149</v>
      </c>
      <c r="R229">
        <v>30</v>
      </c>
      <c r="S229" t="s">
        <v>2163</v>
      </c>
      <c r="T229">
        <v>34</v>
      </c>
      <c r="U229" t="s">
        <v>2209</v>
      </c>
      <c r="V229">
        <v>0</v>
      </c>
      <c r="W229" t="s">
        <v>79</v>
      </c>
      <c r="X229">
        <v>5</v>
      </c>
      <c r="Y229" t="s">
        <v>2700</v>
      </c>
      <c r="Z229" t="s">
        <v>2701</v>
      </c>
      <c r="AA229" t="s">
        <v>2702</v>
      </c>
      <c r="AB229" t="s">
        <v>2719</v>
      </c>
      <c r="AC229" t="s">
        <v>2720</v>
      </c>
      <c r="AD229" t="s">
        <v>2330</v>
      </c>
      <c r="AE229" t="s">
        <v>2331</v>
      </c>
      <c r="AF229" s="115">
        <v>14080683</v>
      </c>
      <c r="AG229" s="36" t="s">
        <v>1683</v>
      </c>
      <c r="AH229" s="127" t="s">
        <v>25</v>
      </c>
      <c r="AI229" s="172">
        <v>15</v>
      </c>
      <c r="AJ229" s="173" t="s">
        <v>566</v>
      </c>
      <c r="AK229" t="str">
        <f t="shared" si="19"/>
        <v>15.-11.-2.0.0.0.-5.01.04.47</v>
      </c>
      <c r="AL229" t="str">
        <f t="shared" si="15"/>
        <v>02.00.00.00</v>
      </c>
      <c r="AM229">
        <f t="shared" si="16"/>
        <v>15</v>
      </c>
      <c r="AN229">
        <f t="shared" si="17"/>
        <v>11</v>
      </c>
      <c r="AO229" s="118">
        <v>2</v>
      </c>
      <c r="AP229" s="118">
        <v>0</v>
      </c>
      <c r="AQ229" s="118">
        <v>0</v>
      </c>
      <c r="AR229" s="118">
        <v>0</v>
      </c>
      <c r="AS229" t="str">
        <f t="shared" si="18"/>
        <v>5.01.04.47</v>
      </c>
    </row>
    <row r="230" spans="1:45" customFormat="1" ht="62.4">
      <c r="A230">
        <v>2021</v>
      </c>
      <c r="B230">
        <v>15</v>
      </c>
      <c r="C230" t="s">
        <v>1233</v>
      </c>
      <c r="D230" t="s">
        <v>566</v>
      </c>
      <c r="E230" t="s">
        <v>1227</v>
      </c>
      <c r="F230" t="s">
        <v>2660</v>
      </c>
      <c r="G230" t="s">
        <v>2699</v>
      </c>
      <c r="H230">
        <v>11</v>
      </c>
      <c r="I230" t="s">
        <v>25</v>
      </c>
      <c r="J230">
        <v>2</v>
      </c>
      <c r="K230" t="s">
        <v>2328</v>
      </c>
      <c r="L230">
        <v>0</v>
      </c>
      <c r="M230" t="s">
        <v>2149</v>
      </c>
      <c r="N230">
        <v>0</v>
      </c>
      <c r="O230" t="s">
        <v>2149</v>
      </c>
      <c r="P230">
        <v>0</v>
      </c>
      <c r="Q230" t="s">
        <v>2149</v>
      </c>
      <c r="R230">
        <v>30</v>
      </c>
      <c r="S230" t="s">
        <v>2163</v>
      </c>
      <c r="T230">
        <v>34</v>
      </c>
      <c r="U230" t="s">
        <v>2209</v>
      </c>
      <c r="V230">
        <v>0</v>
      </c>
      <c r="W230" t="s">
        <v>79</v>
      </c>
      <c r="X230">
        <v>5</v>
      </c>
      <c r="Y230" t="s">
        <v>2700</v>
      </c>
      <c r="Z230" t="s">
        <v>2701</v>
      </c>
      <c r="AA230" t="s">
        <v>2702</v>
      </c>
      <c r="AB230" t="s">
        <v>2752</v>
      </c>
      <c r="AC230" t="s">
        <v>2753</v>
      </c>
      <c r="AD230" t="s">
        <v>2391</v>
      </c>
      <c r="AE230" t="s">
        <v>2392</v>
      </c>
      <c r="AF230" s="115">
        <v>2100000</v>
      </c>
      <c r="AG230" s="36" t="s">
        <v>1683</v>
      </c>
      <c r="AH230" s="127" t="s">
        <v>25</v>
      </c>
      <c r="AI230" s="172">
        <v>15</v>
      </c>
      <c r="AJ230" s="173" t="s">
        <v>566</v>
      </c>
      <c r="AK230" t="str">
        <f t="shared" si="19"/>
        <v>15.-11.-2.0.0.0.-5.01.06.03</v>
      </c>
      <c r="AL230" t="str">
        <f t="shared" si="15"/>
        <v>02.00.00.00</v>
      </c>
      <c r="AM230">
        <f t="shared" si="16"/>
        <v>15</v>
      </c>
      <c r="AN230">
        <f t="shared" si="17"/>
        <v>11</v>
      </c>
      <c r="AO230" s="118">
        <v>2</v>
      </c>
      <c r="AP230" s="118">
        <v>0</v>
      </c>
      <c r="AQ230" s="118">
        <v>0</v>
      </c>
      <c r="AR230" s="118">
        <v>0</v>
      </c>
      <c r="AS230" t="str">
        <f t="shared" si="18"/>
        <v>5.01.06.03</v>
      </c>
    </row>
    <row r="231" spans="1:45" customFormat="1" ht="62.4">
      <c r="A231">
        <v>2021</v>
      </c>
      <c r="B231">
        <v>15</v>
      </c>
      <c r="C231" t="s">
        <v>1233</v>
      </c>
      <c r="D231" t="s">
        <v>566</v>
      </c>
      <c r="E231" t="s">
        <v>1227</v>
      </c>
      <c r="F231" t="s">
        <v>2660</v>
      </c>
      <c r="G231" t="s">
        <v>2699</v>
      </c>
      <c r="H231">
        <v>11</v>
      </c>
      <c r="I231" t="s">
        <v>25</v>
      </c>
      <c r="J231">
        <v>2</v>
      </c>
      <c r="K231" t="s">
        <v>2328</v>
      </c>
      <c r="L231">
        <v>0</v>
      </c>
      <c r="M231" t="s">
        <v>2149</v>
      </c>
      <c r="N231">
        <v>0</v>
      </c>
      <c r="O231" t="s">
        <v>2149</v>
      </c>
      <c r="P231">
        <v>0</v>
      </c>
      <c r="Q231" t="s">
        <v>2149</v>
      </c>
      <c r="R231">
        <v>30</v>
      </c>
      <c r="S231" t="s">
        <v>2163</v>
      </c>
      <c r="T231">
        <v>34</v>
      </c>
      <c r="U231" t="s">
        <v>2209</v>
      </c>
      <c r="V231">
        <v>0</v>
      </c>
      <c r="W231" t="s">
        <v>79</v>
      </c>
      <c r="X231">
        <v>5</v>
      </c>
      <c r="Y231" t="s">
        <v>2700</v>
      </c>
      <c r="Z231" t="s">
        <v>2701</v>
      </c>
      <c r="AA231" t="s">
        <v>2702</v>
      </c>
      <c r="AB231" t="s">
        <v>2711</v>
      </c>
      <c r="AC231" t="s">
        <v>54</v>
      </c>
      <c r="AD231" t="s">
        <v>2399</v>
      </c>
      <c r="AE231" t="s">
        <v>54</v>
      </c>
      <c r="AF231" s="115">
        <v>4200000</v>
      </c>
      <c r="AG231" s="36" t="s">
        <v>1683</v>
      </c>
      <c r="AH231" s="127" t="s">
        <v>25</v>
      </c>
      <c r="AI231" s="172">
        <v>15</v>
      </c>
      <c r="AJ231" s="173" t="s">
        <v>566</v>
      </c>
      <c r="AK231" t="str">
        <f t="shared" si="19"/>
        <v>15.-11.-2.0.0.0.-5.01.07.00</v>
      </c>
      <c r="AL231" t="str">
        <f t="shared" si="15"/>
        <v>02.00.00.00</v>
      </c>
      <c r="AM231">
        <f t="shared" si="16"/>
        <v>15</v>
      </c>
      <c r="AN231">
        <f t="shared" si="17"/>
        <v>11</v>
      </c>
      <c r="AO231" s="118">
        <v>2</v>
      </c>
      <c r="AP231" s="118">
        <v>0</v>
      </c>
      <c r="AQ231" s="118">
        <v>0</v>
      </c>
      <c r="AR231" s="118">
        <v>0</v>
      </c>
      <c r="AS231" t="str">
        <f t="shared" si="18"/>
        <v>5.01.07.00</v>
      </c>
    </row>
    <row r="232" spans="1:45" customFormat="1" ht="62.4">
      <c r="A232">
        <v>2021</v>
      </c>
      <c r="B232">
        <v>15</v>
      </c>
      <c r="C232" t="s">
        <v>1233</v>
      </c>
      <c r="D232" t="s">
        <v>566</v>
      </c>
      <c r="E232" t="s">
        <v>1227</v>
      </c>
      <c r="F232" t="s">
        <v>2660</v>
      </c>
      <c r="G232" t="s">
        <v>2699</v>
      </c>
      <c r="H232">
        <v>11</v>
      </c>
      <c r="I232" t="s">
        <v>25</v>
      </c>
      <c r="J232">
        <v>2</v>
      </c>
      <c r="K232" t="s">
        <v>2328</v>
      </c>
      <c r="L232">
        <v>0</v>
      </c>
      <c r="M232" t="s">
        <v>2149</v>
      </c>
      <c r="N232">
        <v>0</v>
      </c>
      <c r="O232" t="s">
        <v>2149</v>
      </c>
      <c r="P232">
        <v>0</v>
      </c>
      <c r="Q232" t="s">
        <v>2149</v>
      </c>
      <c r="R232">
        <v>30</v>
      </c>
      <c r="S232" t="s">
        <v>2163</v>
      </c>
      <c r="T232">
        <v>34</v>
      </c>
      <c r="U232" t="s">
        <v>2209</v>
      </c>
      <c r="V232">
        <v>0</v>
      </c>
      <c r="W232" t="s">
        <v>79</v>
      </c>
      <c r="X232">
        <v>5</v>
      </c>
      <c r="Y232" t="s">
        <v>2700</v>
      </c>
      <c r="Z232" t="s">
        <v>2701</v>
      </c>
      <c r="AA232" t="s">
        <v>2702</v>
      </c>
      <c r="AB232" t="s">
        <v>2711</v>
      </c>
      <c r="AC232" t="s">
        <v>54</v>
      </c>
      <c r="AD232" t="s">
        <v>2404</v>
      </c>
      <c r="AE232" t="s">
        <v>2405</v>
      </c>
      <c r="AF232" s="115">
        <v>18144000</v>
      </c>
      <c r="AG232" s="36" t="s">
        <v>1683</v>
      </c>
      <c r="AH232" s="127" t="s">
        <v>25</v>
      </c>
      <c r="AI232" s="172">
        <v>15</v>
      </c>
      <c r="AJ232" s="173" t="s">
        <v>566</v>
      </c>
      <c r="AK232" t="str">
        <f t="shared" si="19"/>
        <v>15.-11.-2.0.0.0.-5.01.07.03</v>
      </c>
      <c r="AL232" t="str">
        <f t="shared" si="15"/>
        <v>02.00.00.00</v>
      </c>
      <c r="AM232">
        <f t="shared" si="16"/>
        <v>15</v>
      </c>
      <c r="AN232">
        <f t="shared" si="17"/>
        <v>11</v>
      </c>
      <c r="AO232" s="118">
        <v>2</v>
      </c>
      <c r="AP232" s="118">
        <v>0</v>
      </c>
      <c r="AQ232" s="118">
        <v>0</v>
      </c>
      <c r="AR232" s="118">
        <v>0</v>
      </c>
      <c r="AS232" t="str">
        <f t="shared" si="18"/>
        <v>5.01.07.03</v>
      </c>
    </row>
    <row r="233" spans="1:45" customFormat="1" ht="62.4">
      <c r="A233">
        <v>2021</v>
      </c>
      <c r="B233">
        <v>15</v>
      </c>
      <c r="C233" t="s">
        <v>1233</v>
      </c>
      <c r="D233" t="s">
        <v>566</v>
      </c>
      <c r="E233" t="s">
        <v>1227</v>
      </c>
      <c r="F233" t="s">
        <v>2660</v>
      </c>
      <c r="G233" t="s">
        <v>2699</v>
      </c>
      <c r="H233">
        <v>14</v>
      </c>
      <c r="I233" t="s">
        <v>20</v>
      </c>
      <c r="J233">
        <v>12</v>
      </c>
      <c r="K233" t="s">
        <v>1488</v>
      </c>
      <c r="L233">
        <v>0</v>
      </c>
      <c r="M233" t="s">
        <v>2149</v>
      </c>
      <c r="N233">
        <v>0</v>
      </c>
      <c r="O233" t="s">
        <v>2149</v>
      </c>
      <c r="P233">
        <v>0</v>
      </c>
      <c r="Q233" t="s">
        <v>2149</v>
      </c>
      <c r="R233">
        <v>30</v>
      </c>
      <c r="S233" t="s">
        <v>2163</v>
      </c>
      <c r="T233">
        <v>32</v>
      </c>
      <c r="U233" t="s">
        <v>2198</v>
      </c>
      <c r="V233">
        <v>0</v>
      </c>
      <c r="W233" t="s">
        <v>79</v>
      </c>
      <c r="X233">
        <v>5</v>
      </c>
      <c r="Y233" t="s">
        <v>2700</v>
      </c>
      <c r="Z233" t="s">
        <v>2712</v>
      </c>
      <c r="AA233" t="s">
        <v>2713</v>
      </c>
      <c r="AB233" t="s">
        <v>2754</v>
      </c>
      <c r="AC233" t="s">
        <v>2755</v>
      </c>
      <c r="AD233" t="s">
        <v>2501</v>
      </c>
      <c r="AE233" t="s">
        <v>1488</v>
      </c>
      <c r="AF233" s="115">
        <v>131020790</v>
      </c>
      <c r="AG233" s="167" t="s">
        <v>1490</v>
      </c>
      <c r="AH233" s="168" t="s">
        <v>566</v>
      </c>
      <c r="AI233" s="172">
        <v>15</v>
      </c>
      <c r="AJ233" s="173" t="s">
        <v>566</v>
      </c>
      <c r="AK233" t="str">
        <f t="shared" si="19"/>
        <v>15.-14.-12.0.0.0.-5.07.05.04</v>
      </c>
      <c r="AL233" t="str">
        <f t="shared" si="15"/>
        <v>12.00.00.00</v>
      </c>
      <c r="AM233">
        <f t="shared" si="16"/>
        <v>15</v>
      </c>
      <c r="AN233">
        <f t="shared" si="17"/>
        <v>14</v>
      </c>
      <c r="AO233" s="118">
        <v>12</v>
      </c>
      <c r="AP233" s="118">
        <v>0</v>
      </c>
      <c r="AQ233" s="118">
        <v>0</v>
      </c>
      <c r="AR233" s="118">
        <v>0</v>
      </c>
      <c r="AS233" t="str">
        <f t="shared" si="18"/>
        <v>5.07.05.04</v>
      </c>
    </row>
    <row r="234" spans="1:45" customFormat="1" ht="62.4">
      <c r="A234">
        <v>2021</v>
      </c>
      <c r="B234">
        <v>15</v>
      </c>
      <c r="C234" t="s">
        <v>1233</v>
      </c>
      <c r="D234" t="s">
        <v>566</v>
      </c>
      <c r="E234" t="s">
        <v>1227</v>
      </c>
      <c r="F234" t="s">
        <v>2660</v>
      </c>
      <c r="G234" t="s">
        <v>2699</v>
      </c>
      <c r="H234">
        <v>11</v>
      </c>
      <c r="I234" t="s">
        <v>25</v>
      </c>
      <c r="J234">
        <v>16</v>
      </c>
      <c r="K234" t="s">
        <v>2510</v>
      </c>
      <c r="L234">
        <v>0</v>
      </c>
      <c r="M234" t="s">
        <v>2149</v>
      </c>
      <c r="N234">
        <v>0</v>
      </c>
      <c r="O234" t="s">
        <v>2149</v>
      </c>
      <c r="P234">
        <v>0</v>
      </c>
      <c r="Q234" t="s">
        <v>2149</v>
      </c>
      <c r="R234">
        <v>30</v>
      </c>
      <c r="S234" t="s">
        <v>2163</v>
      </c>
      <c r="T234">
        <v>32</v>
      </c>
      <c r="U234" t="s">
        <v>2198</v>
      </c>
      <c r="V234">
        <v>0</v>
      </c>
      <c r="W234" t="s">
        <v>79</v>
      </c>
      <c r="X234">
        <v>5</v>
      </c>
      <c r="Y234" t="s">
        <v>2700</v>
      </c>
      <c r="Z234" t="s">
        <v>2701</v>
      </c>
      <c r="AA234" t="s">
        <v>2702</v>
      </c>
      <c r="AB234" t="s">
        <v>2719</v>
      </c>
      <c r="AC234" t="s">
        <v>2720</v>
      </c>
      <c r="AD234" t="s">
        <v>2305</v>
      </c>
      <c r="AE234" t="s">
        <v>2306</v>
      </c>
      <c r="AF234" s="115">
        <v>1500000</v>
      </c>
      <c r="AG234" s="36" t="s">
        <v>1683</v>
      </c>
      <c r="AH234" s="127" t="s">
        <v>25</v>
      </c>
      <c r="AI234" s="172">
        <v>15</v>
      </c>
      <c r="AJ234" s="173" t="s">
        <v>566</v>
      </c>
      <c r="AK234" t="str">
        <f t="shared" si="19"/>
        <v>15.-11.-16.0.0.0.-5.01.04.11</v>
      </c>
      <c r="AL234" t="str">
        <f t="shared" si="15"/>
        <v>16.00.00.00</v>
      </c>
      <c r="AM234">
        <f t="shared" si="16"/>
        <v>15</v>
      </c>
      <c r="AN234">
        <f t="shared" si="17"/>
        <v>11</v>
      </c>
      <c r="AO234" s="118">
        <v>16</v>
      </c>
      <c r="AP234" s="118">
        <v>0</v>
      </c>
      <c r="AQ234" s="118">
        <v>0</v>
      </c>
      <c r="AR234" s="118">
        <v>0</v>
      </c>
      <c r="AS234" t="str">
        <f t="shared" si="18"/>
        <v>5.01.04.11</v>
      </c>
    </row>
    <row r="235" spans="1:45" customFormat="1" ht="62.4">
      <c r="A235">
        <v>2021</v>
      </c>
      <c r="B235">
        <v>15</v>
      </c>
      <c r="C235" t="s">
        <v>1233</v>
      </c>
      <c r="D235" t="s">
        <v>566</v>
      </c>
      <c r="E235" t="s">
        <v>1227</v>
      </c>
      <c r="F235" t="s">
        <v>2660</v>
      </c>
      <c r="G235" t="s">
        <v>2661</v>
      </c>
      <c r="H235">
        <v>13</v>
      </c>
      <c r="I235" t="s">
        <v>51</v>
      </c>
      <c r="J235">
        <v>17</v>
      </c>
      <c r="K235" t="s">
        <v>52</v>
      </c>
      <c r="L235">
        <v>0</v>
      </c>
      <c r="M235" t="s">
        <v>2149</v>
      </c>
      <c r="N235">
        <v>0</v>
      </c>
      <c r="O235" t="s">
        <v>2149</v>
      </c>
      <c r="P235">
        <v>0</v>
      </c>
      <c r="Q235" t="s">
        <v>2149</v>
      </c>
      <c r="R235">
        <v>30</v>
      </c>
      <c r="S235" t="s">
        <v>2163</v>
      </c>
      <c r="T235">
        <v>32</v>
      </c>
      <c r="U235" t="s">
        <v>2198</v>
      </c>
      <c r="V235">
        <v>0</v>
      </c>
      <c r="W235" t="s">
        <v>79</v>
      </c>
      <c r="X235">
        <v>2</v>
      </c>
      <c r="Y235" t="s">
        <v>2687</v>
      </c>
      <c r="Z235" t="s">
        <v>2688</v>
      </c>
      <c r="AA235" t="s">
        <v>2687</v>
      </c>
      <c r="AB235" t="s">
        <v>2689</v>
      </c>
      <c r="AC235" t="s">
        <v>2687</v>
      </c>
      <c r="AD235" t="s">
        <v>39</v>
      </c>
      <c r="AE235" t="s">
        <v>40</v>
      </c>
      <c r="AF235" s="115">
        <v>3904542</v>
      </c>
      <c r="AG235" s="167" t="s">
        <v>1487</v>
      </c>
      <c r="AH235" s="168" t="s">
        <v>511</v>
      </c>
      <c r="AI235" s="172">
        <v>15</v>
      </c>
      <c r="AJ235" s="173" t="s">
        <v>566</v>
      </c>
      <c r="AK235" t="str">
        <f t="shared" si="19"/>
        <v>15.-13.-17.0.0.0.-2.00.00.00</v>
      </c>
      <c r="AL235" t="str">
        <f t="shared" si="15"/>
        <v>17.00.00.00</v>
      </c>
      <c r="AM235">
        <f t="shared" si="16"/>
        <v>15</v>
      </c>
      <c r="AN235">
        <f t="shared" si="17"/>
        <v>13</v>
      </c>
      <c r="AO235" s="118">
        <v>17</v>
      </c>
      <c r="AP235" s="118">
        <v>0</v>
      </c>
      <c r="AQ235" s="118">
        <v>0</v>
      </c>
      <c r="AR235" s="118">
        <v>0</v>
      </c>
      <c r="AS235" t="str">
        <f t="shared" si="18"/>
        <v>2.00.00.00</v>
      </c>
    </row>
    <row r="236" spans="1:45" customFormat="1" ht="62.4">
      <c r="A236">
        <v>2021</v>
      </c>
      <c r="B236">
        <v>15</v>
      </c>
      <c r="C236" t="s">
        <v>1233</v>
      </c>
      <c r="D236" t="s">
        <v>566</v>
      </c>
      <c r="E236" t="s">
        <v>1227</v>
      </c>
      <c r="F236" t="s">
        <v>2660</v>
      </c>
      <c r="G236" t="s">
        <v>2661</v>
      </c>
      <c r="H236">
        <v>13</v>
      </c>
      <c r="I236" t="s">
        <v>51</v>
      </c>
      <c r="J236">
        <v>17</v>
      </c>
      <c r="K236" t="s">
        <v>52</v>
      </c>
      <c r="L236">
        <v>0</v>
      </c>
      <c r="M236" t="s">
        <v>2149</v>
      </c>
      <c r="N236">
        <v>0</v>
      </c>
      <c r="O236" t="s">
        <v>2149</v>
      </c>
      <c r="P236">
        <v>0</v>
      </c>
      <c r="Q236" t="s">
        <v>2149</v>
      </c>
      <c r="R236">
        <v>30</v>
      </c>
      <c r="S236" t="s">
        <v>2163</v>
      </c>
      <c r="T236">
        <v>32</v>
      </c>
      <c r="U236" t="s">
        <v>2198</v>
      </c>
      <c r="V236">
        <v>0</v>
      </c>
      <c r="W236" t="s">
        <v>79</v>
      </c>
      <c r="X236">
        <v>3</v>
      </c>
      <c r="Y236" t="s">
        <v>2690</v>
      </c>
      <c r="Z236" t="s">
        <v>2691</v>
      </c>
      <c r="AA236" t="s">
        <v>2690</v>
      </c>
      <c r="AB236" t="s">
        <v>2692</v>
      </c>
      <c r="AC236" t="s">
        <v>2690</v>
      </c>
      <c r="AD236" t="s">
        <v>41</v>
      </c>
      <c r="AE236" t="s">
        <v>42</v>
      </c>
      <c r="AF236" s="115">
        <v>831058</v>
      </c>
      <c r="AG236" s="167" t="s">
        <v>1487</v>
      </c>
      <c r="AH236" s="168" t="s">
        <v>511</v>
      </c>
      <c r="AI236" s="172">
        <v>15</v>
      </c>
      <c r="AJ236" s="173" t="s">
        <v>566</v>
      </c>
      <c r="AK236" t="str">
        <f t="shared" si="19"/>
        <v>15.-13.-17.0.0.0.-3.00.00.00</v>
      </c>
      <c r="AL236" t="str">
        <f t="shared" si="15"/>
        <v>17.00.00.00</v>
      </c>
      <c r="AM236">
        <f t="shared" si="16"/>
        <v>15</v>
      </c>
      <c r="AN236">
        <f t="shared" si="17"/>
        <v>13</v>
      </c>
      <c r="AO236" s="118">
        <v>17</v>
      </c>
      <c r="AP236" s="118">
        <v>0</v>
      </c>
      <c r="AQ236" s="118">
        <v>0</v>
      </c>
      <c r="AR236" s="118">
        <v>0</v>
      </c>
      <c r="AS236" t="str">
        <f t="shared" si="18"/>
        <v>3.00.00.00</v>
      </c>
    </row>
    <row r="237" spans="1:45" customFormat="1" ht="62.4">
      <c r="A237">
        <v>2021</v>
      </c>
      <c r="B237">
        <v>15</v>
      </c>
      <c r="C237" t="s">
        <v>1233</v>
      </c>
      <c r="D237" t="s">
        <v>566</v>
      </c>
      <c r="E237" t="s">
        <v>1227</v>
      </c>
      <c r="F237" t="s">
        <v>2693</v>
      </c>
      <c r="G237" t="s">
        <v>2694</v>
      </c>
      <c r="H237">
        <v>13</v>
      </c>
      <c r="I237" t="s">
        <v>51</v>
      </c>
      <c r="J237">
        <v>17</v>
      </c>
      <c r="K237" t="s">
        <v>52</v>
      </c>
      <c r="L237">
        <v>0</v>
      </c>
      <c r="M237" t="s">
        <v>2149</v>
      </c>
      <c r="N237">
        <v>1</v>
      </c>
      <c r="O237" t="s">
        <v>43</v>
      </c>
      <c r="P237">
        <v>0</v>
      </c>
      <c r="Q237" t="s">
        <v>2149</v>
      </c>
      <c r="R237">
        <v>30</v>
      </c>
      <c r="S237" t="s">
        <v>2163</v>
      </c>
      <c r="T237">
        <v>32</v>
      </c>
      <c r="U237" t="s">
        <v>2198</v>
      </c>
      <c r="V237">
        <v>0</v>
      </c>
      <c r="W237" t="s">
        <v>79</v>
      </c>
      <c r="X237">
        <v>4</v>
      </c>
      <c r="Y237" t="s">
        <v>2695</v>
      </c>
      <c r="Z237" t="s">
        <v>2696</v>
      </c>
      <c r="AA237" t="s">
        <v>2697</v>
      </c>
      <c r="AB237" t="s">
        <v>2698</v>
      </c>
      <c r="AC237" t="s">
        <v>2697</v>
      </c>
      <c r="AD237" t="s">
        <v>44</v>
      </c>
      <c r="AE237" t="s">
        <v>43</v>
      </c>
      <c r="AF237" s="115">
        <v>1063882</v>
      </c>
      <c r="AG237" s="167" t="s">
        <v>1487</v>
      </c>
      <c r="AH237" s="168" t="s">
        <v>511</v>
      </c>
      <c r="AI237" s="172">
        <v>15</v>
      </c>
      <c r="AJ237" s="173" t="s">
        <v>566</v>
      </c>
      <c r="AK237" t="str">
        <f t="shared" si="19"/>
        <v>15.-13.-17.0.1.0.-4.03.00.00</v>
      </c>
      <c r="AL237" t="str">
        <f t="shared" si="15"/>
        <v>17.00.01.00</v>
      </c>
      <c r="AM237">
        <f t="shared" si="16"/>
        <v>15</v>
      </c>
      <c r="AN237">
        <f t="shared" si="17"/>
        <v>13</v>
      </c>
      <c r="AO237" s="118">
        <v>17</v>
      </c>
      <c r="AP237" s="118">
        <v>0</v>
      </c>
      <c r="AQ237" s="118">
        <v>1</v>
      </c>
      <c r="AR237" s="118">
        <v>0</v>
      </c>
      <c r="AS237" t="str">
        <f t="shared" si="18"/>
        <v>4.03.00.00</v>
      </c>
    </row>
    <row r="238" spans="1:45" customFormat="1" ht="62.4">
      <c r="A238">
        <v>2021</v>
      </c>
      <c r="B238">
        <v>15</v>
      </c>
      <c r="C238" t="s">
        <v>1233</v>
      </c>
      <c r="D238" t="s">
        <v>566</v>
      </c>
      <c r="E238" t="s">
        <v>1227</v>
      </c>
      <c r="F238" t="s">
        <v>2660</v>
      </c>
      <c r="G238" t="s">
        <v>2699</v>
      </c>
      <c r="H238">
        <v>13</v>
      </c>
      <c r="I238" t="s">
        <v>51</v>
      </c>
      <c r="J238">
        <v>17</v>
      </c>
      <c r="K238" t="s">
        <v>52</v>
      </c>
      <c r="L238">
        <v>0</v>
      </c>
      <c r="M238" t="s">
        <v>2149</v>
      </c>
      <c r="N238">
        <v>0</v>
      </c>
      <c r="O238" t="s">
        <v>2149</v>
      </c>
      <c r="P238">
        <v>0</v>
      </c>
      <c r="Q238" t="s">
        <v>2149</v>
      </c>
      <c r="R238">
        <v>30</v>
      </c>
      <c r="S238" t="s">
        <v>2163</v>
      </c>
      <c r="T238">
        <v>32</v>
      </c>
      <c r="U238" t="s">
        <v>2198</v>
      </c>
      <c r="V238">
        <v>0</v>
      </c>
      <c r="W238" t="s">
        <v>79</v>
      </c>
      <c r="X238">
        <v>5</v>
      </c>
      <c r="Y238" t="s">
        <v>2700</v>
      </c>
      <c r="Z238" t="s">
        <v>2701</v>
      </c>
      <c r="AA238" t="s">
        <v>2702</v>
      </c>
      <c r="AB238" t="s">
        <v>2719</v>
      </c>
      <c r="AC238" t="s">
        <v>2720</v>
      </c>
      <c r="AD238" t="s">
        <v>2301</v>
      </c>
      <c r="AE238" t="s">
        <v>2302</v>
      </c>
      <c r="AF238" s="115">
        <v>42227249</v>
      </c>
      <c r="AG238" s="167" t="s">
        <v>1486</v>
      </c>
      <c r="AH238" s="168" t="s">
        <v>518</v>
      </c>
      <c r="AI238" s="172">
        <v>15</v>
      </c>
      <c r="AJ238" s="173" t="s">
        <v>566</v>
      </c>
      <c r="AK238" t="str">
        <f t="shared" si="19"/>
        <v>15.-13.-17.0.0.0.-5.01.04.07</v>
      </c>
      <c r="AL238" t="str">
        <f t="shared" si="15"/>
        <v>17.00.00.00</v>
      </c>
      <c r="AM238">
        <f t="shared" si="16"/>
        <v>15</v>
      </c>
      <c r="AN238">
        <f t="shared" si="17"/>
        <v>13</v>
      </c>
      <c r="AO238" s="118">
        <v>17</v>
      </c>
      <c r="AP238" s="118">
        <v>0</v>
      </c>
      <c r="AQ238" s="118">
        <v>0</v>
      </c>
      <c r="AR238" s="118">
        <v>0</v>
      </c>
      <c r="AS238" t="str">
        <f t="shared" si="18"/>
        <v>5.01.04.07</v>
      </c>
    </row>
    <row r="239" spans="1:45" customFormat="1" ht="62.4">
      <c r="A239">
        <v>2021</v>
      </c>
      <c r="B239">
        <v>15</v>
      </c>
      <c r="C239" t="s">
        <v>1233</v>
      </c>
      <c r="D239" t="s">
        <v>566</v>
      </c>
      <c r="E239" t="s">
        <v>1227</v>
      </c>
      <c r="F239" t="s">
        <v>2660</v>
      </c>
      <c r="G239" t="s">
        <v>2699</v>
      </c>
      <c r="H239">
        <v>13</v>
      </c>
      <c r="I239" t="s">
        <v>51</v>
      </c>
      <c r="J239">
        <v>17</v>
      </c>
      <c r="K239" t="s">
        <v>52</v>
      </c>
      <c r="L239">
        <v>0</v>
      </c>
      <c r="M239" t="s">
        <v>2149</v>
      </c>
      <c r="N239">
        <v>0</v>
      </c>
      <c r="O239" t="s">
        <v>2149</v>
      </c>
      <c r="P239">
        <v>0</v>
      </c>
      <c r="Q239" t="s">
        <v>2149</v>
      </c>
      <c r="R239">
        <v>30</v>
      </c>
      <c r="S239" t="s">
        <v>2163</v>
      </c>
      <c r="T239">
        <v>32</v>
      </c>
      <c r="U239" t="s">
        <v>2198</v>
      </c>
      <c r="V239">
        <v>0</v>
      </c>
      <c r="W239" t="s">
        <v>79</v>
      </c>
      <c r="X239">
        <v>5</v>
      </c>
      <c r="Y239" t="s">
        <v>2700</v>
      </c>
      <c r="Z239" t="s">
        <v>2701</v>
      </c>
      <c r="AA239" t="s">
        <v>2702</v>
      </c>
      <c r="AB239" t="s">
        <v>2719</v>
      </c>
      <c r="AC239" t="s">
        <v>2720</v>
      </c>
      <c r="AD239" t="s">
        <v>2301</v>
      </c>
      <c r="AE239" t="s">
        <v>2302</v>
      </c>
      <c r="AF239" s="115">
        <v>50256550</v>
      </c>
      <c r="AG239" s="167" t="s">
        <v>1487</v>
      </c>
      <c r="AH239" s="168" t="s">
        <v>511</v>
      </c>
      <c r="AI239" s="172">
        <v>15</v>
      </c>
      <c r="AJ239" s="173" t="s">
        <v>566</v>
      </c>
      <c r="AK239" t="str">
        <f t="shared" si="19"/>
        <v>15.-13.-17.0.0.0.-5.01.04.07</v>
      </c>
      <c r="AL239" t="str">
        <f t="shared" si="15"/>
        <v>17.00.00.00</v>
      </c>
      <c r="AM239">
        <f t="shared" si="16"/>
        <v>15</v>
      </c>
      <c r="AN239">
        <f t="shared" si="17"/>
        <v>13</v>
      </c>
      <c r="AO239" s="118">
        <v>17</v>
      </c>
      <c r="AP239" s="118">
        <v>0</v>
      </c>
      <c r="AQ239" s="118">
        <v>0</v>
      </c>
      <c r="AR239" s="118">
        <v>0</v>
      </c>
      <c r="AS239" t="str">
        <f t="shared" si="18"/>
        <v>5.01.04.07</v>
      </c>
    </row>
    <row r="240" spans="1:45" customFormat="1" ht="62.4">
      <c r="A240">
        <v>2021</v>
      </c>
      <c r="B240">
        <v>15</v>
      </c>
      <c r="C240" t="s">
        <v>1233</v>
      </c>
      <c r="D240" t="s">
        <v>566</v>
      </c>
      <c r="E240" t="s">
        <v>1227</v>
      </c>
      <c r="F240" t="s">
        <v>2660</v>
      </c>
      <c r="G240" t="s">
        <v>2699</v>
      </c>
      <c r="H240">
        <v>13</v>
      </c>
      <c r="I240" t="s">
        <v>51</v>
      </c>
      <c r="J240">
        <v>17</v>
      </c>
      <c r="K240" t="s">
        <v>52</v>
      </c>
      <c r="L240">
        <v>0</v>
      </c>
      <c r="M240" t="s">
        <v>2149</v>
      </c>
      <c r="N240">
        <v>0</v>
      </c>
      <c r="O240" t="s">
        <v>2149</v>
      </c>
      <c r="P240">
        <v>0</v>
      </c>
      <c r="Q240" t="s">
        <v>2149</v>
      </c>
      <c r="R240">
        <v>30</v>
      </c>
      <c r="S240" t="s">
        <v>2163</v>
      </c>
      <c r="T240">
        <v>32</v>
      </c>
      <c r="U240" t="s">
        <v>2198</v>
      </c>
      <c r="V240">
        <v>0</v>
      </c>
      <c r="W240" t="s">
        <v>79</v>
      </c>
      <c r="X240">
        <v>5</v>
      </c>
      <c r="Y240" t="s">
        <v>2700</v>
      </c>
      <c r="Z240" t="s">
        <v>2701</v>
      </c>
      <c r="AA240" t="s">
        <v>2702</v>
      </c>
      <c r="AB240" t="s">
        <v>2719</v>
      </c>
      <c r="AC240" t="s">
        <v>2720</v>
      </c>
      <c r="AD240" t="s">
        <v>2347</v>
      </c>
      <c r="AE240" t="s">
        <v>2348</v>
      </c>
      <c r="AF240" s="115">
        <v>37188341</v>
      </c>
      <c r="AG240" s="167" t="s">
        <v>1487</v>
      </c>
      <c r="AH240" s="168" t="s">
        <v>511</v>
      </c>
      <c r="AI240" s="172">
        <v>15</v>
      </c>
      <c r="AJ240" s="173" t="s">
        <v>566</v>
      </c>
      <c r="AK240" t="str">
        <f t="shared" si="19"/>
        <v>15.-13.-17.0.0.0.-5.01.04.98</v>
      </c>
      <c r="AL240" t="str">
        <f t="shared" si="15"/>
        <v>17.00.00.00</v>
      </c>
      <c r="AM240">
        <f t="shared" si="16"/>
        <v>15</v>
      </c>
      <c r="AN240">
        <f t="shared" si="17"/>
        <v>13</v>
      </c>
      <c r="AO240" s="118">
        <v>17</v>
      </c>
      <c r="AP240" s="118">
        <v>0</v>
      </c>
      <c r="AQ240" s="118">
        <v>0</v>
      </c>
      <c r="AR240" s="118">
        <v>0</v>
      </c>
      <c r="AS240" t="str">
        <f t="shared" si="18"/>
        <v>5.01.04.98</v>
      </c>
    </row>
    <row r="241" spans="1:45" customFormat="1" ht="62.4">
      <c r="A241">
        <v>2021</v>
      </c>
      <c r="B241">
        <v>15</v>
      </c>
      <c r="C241" t="s">
        <v>1233</v>
      </c>
      <c r="D241" t="s">
        <v>566</v>
      </c>
      <c r="E241" t="s">
        <v>1227</v>
      </c>
      <c r="F241" t="s">
        <v>2693</v>
      </c>
      <c r="G241" t="s">
        <v>2728</v>
      </c>
      <c r="H241">
        <v>13</v>
      </c>
      <c r="I241" t="s">
        <v>51</v>
      </c>
      <c r="J241">
        <v>17</v>
      </c>
      <c r="K241" t="s">
        <v>52</v>
      </c>
      <c r="L241">
        <v>0</v>
      </c>
      <c r="M241" t="s">
        <v>2149</v>
      </c>
      <c r="N241">
        <v>0</v>
      </c>
      <c r="O241" t="s">
        <v>2149</v>
      </c>
      <c r="P241">
        <v>0</v>
      </c>
      <c r="Q241" t="s">
        <v>2149</v>
      </c>
      <c r="R241">
        <v>30</v>
      </c>
      <c r="S241" t="s">
        <v>2163</v>
      </c>
      <c r="T241">
        <v>32</v>
      </c>
      <c r="U241" t="s">
        <v>2198</v>
      </c>
      <c r="V241">
        <v>0</v>
      </c>
      <c r="W241" t="s">
        <v>79</v>
      </c>
      <c r="X241">
        <v>5</v>
      </c>
      <c r="Y241" t="s">
        <v>2700</v>
      </c>
      <c r="Z241" t="s">
        <v>2729</v>
      </c>
      <c r="AA241" t="s">
        <v>2730</v>
      </c>
      <c r="AB241" t="s">
        <v>2756</v>
      </c>
      <c r="AC241" t="s">
        <v>2757</v>
      </c>
      <c r="AD241" t="s">
        <v>2447</v>
      </c>
      <c r="AE241" t="s">
        <v>2448</v>
      </c>
      <c r="AF241" s="115">
        <v>1272234</v>
      </c>
      <c r="AG241" s="167" t="s">
        <v>1487</v>
      </c>
      <c r="AH241" s="168" t="s">
        <v>511</v>
      </c>
      <c r="AI241" s="172">
        <v>15</v>
      </c>
      <c r="AJ241" s="173" t="s">
        <v>566</v>
      </c>
      <c r="AK241" t="str">
        <f t="shared" si="19"/>
        <v>15.-13.-17.0.0.0.-5.02.01.00</v>
      </c>
      <c r="AL241" t="str">
        <f t="shared" si="15"/>
        <v>17.00.00.00</v>
      </c>
      <c r="AM241">
        <f t="shared" si="16"/>
        <v>15</v>
      </c>
      <c r="AN241">
        <f t="shared" si="17"/>
        <v>13</v>
      </c>
      <c r="AO241" s="118">
        <v>17</v>
      </c>
      <c r="AP241" s="118">
        <v>0</v>
      </c>
      <c r="AQ241" s="118">
        <v>0</v>
      </c>
      <c r="AR241" s="118">
        <v>0</v>
      </c>
      <c r="AS241" t="str">
        <f t="shared" si="18"/>
        <v>5.02.01.00</v>
      </c>
    </row>
    <row r="242" spans="1:45" customFormat="1" ht="62.4">
      <c r="A242">
        <v>2021</v>
      </c>
      <c r="B242">
        <v>15</v>
      </c>
      <c r="C242" t="s">
        <v>1233</v>
      </c>
      <c r="D242" t="s">
        <v>566</v>
      </c>
      <c r="E242" t="s">
        <v>1227</v>
      </c>
      <c r="F242" t="s">
        <v>2660</v>
      </c>
      <c r="G242" t="s">
        <v>2699</v>
      </c>
      <c r="H242">
        <v>13</v>
      </c>
      <c r="I242" t="s">
        <v>51</v>
      </c>
      <c r="J242">
        <v>17</v>
      </c>
      <c r="K242" t="s">
        <v>52</v>
      </c>
      <c r="L242">
        <v>1</v>
      </c>
      <c r="M242" t="s">
        <v>78</v>
      </c>
      <c r="N242">
        <v>0</v>
      </c>
      <c r="O242" t="s">
        <v>2149</v>
      </c>
      <c r="P242">
        <v>0</v>
      </c>
      <c r="Q242" t="s">
        <v>2149</v>
      </c>
      <c r="R242">
        <v>30</v>
      </c>
      <c r="S242" t="s">
        <v>2163</v>
      </c>
      <c r="T242">
        <v>32</v>
      </c>
      <c r="U242" t="s">
        <v>2198</v>
      </c>
      <c r="V242">
        <v>0</v>
      </c>
      <c r="W242" t="s">
        <v>79</v>
      </c>
      <c r="X242">
        <v>5</v>
      </c>
      <c r="Y242" t="s">
        <v>2700</v>
      </c>
      <c r="Z242" t="s">
        <v>2712</v>
      </c>
      <c r="AA242" t="s">
        <v>2713</v>
      </c>
      <c r="AB242" t="s">
        <v>2714</v>
      </c>
      <c r="AC242" t="s">
        <v>2715</v>
      </c>
      <c r="AD242" t="s">
        <v>2504</v>
      </c>
      <c r="AE242" t="s">
        <v>2505</v>
      </c>
      <c r="AF242" s="115">
        <v>28602524</v>
      </c>
      <c r="AG242" s="167" t="s">
        <v>1487</v>
      </c>
      <c r="AH242" s="168" t="s">
        <v>511</v>
      </c>
      <c r="AI242" s="172">
        <v>15</v>
      </c>
      <c r="AJ242" s="173" t="s">
        <v>566</v>
      </c>
      <c r="AK242" t="str">
        <f t="shared" si="19"/>
        <v>15.-13.-17.1.0.0.-5.07.06.02</v>
      </c>
      <c r="AL242" t="str">
        <f t="shared" si="15"/>
        <v>17.01.00.00</v>
      </c>
      <c r="AM242">
        <f t="shared" si="16"/>
        <v>15</v>
      </c>
      <c r="AN242">
        <f t="shared" si="17"/>
        <v>13</v>
      </c>
      <c r="AO242" s="118">
        <v>17</v>
      </c>
      <c r="AP242" s="118">
        <v>1</v>
      </c>
      <c r="AQ242" s="118">
        <v>0</v>
      </c>
      <c r="AR242" s="118">
        <v>0</v>
      </c>
      <c r="AS242" t="str">
        <f t="shared" si="18"/>
        <v>5.07.06.02</v>
      </c>
    </row>
    <row r="243" spans="1:45" customFormat="1" ht="62.4">
      <c r="A243">
        <v>2021</v>
      </c>
      <c r="B243">
        <v>15</v>
      </c>
      <c r="C243" t="s">
        <v>1233</v>
      </c>
      <c r="D243" t="s">
        <v>566</v>
      </c>
      <c r="E243" t="s">
        <v>1227</v>
      </c>
      <c r="F243" t="s">
        <v>2660</v>
      </c>
      <c r="G243" t="s">
        <v>2661</v>
      </c>
      <c r="H243">
        <v>13</v>
      </c>
      <c r="I243" t="s">
        <v>51</v>
      </c>
      <c r="J243">
        <v>18</v>
      </c>
      <c r="K243" t="s">
        <v>2425</v>
      </c>
      <c r="L243">
        <v>0</v>
      </c>
      <c r="M243" t="s">
        <v>2149</v>
      </c>
      <c r="N243">
        <v>0</v>
      </c>
      <c r="O243" t="s">
        <v>2149</v>
      </c>
      <c r="P243">
        <v>0</v>
      </c>
      <c r="Q243" t="s">
        <v>2149</v>
      </c>
      <c r="R243">
        <v>30</v>
      </c>
      <c r="S243" t="s">
        <v>2163</v>
      </c>
      <c r="T243">
        <v>32</v>
      </c>
      <c r="U243" t="s">
        <v>2198</v>
      </c>
      <c r="V243">
        <v>0</v>
      </c>
      <c r="W243" t="s">
        <v>79</v>
      </c>
      <c r="X243">
        <v>2</v>
      </c>
      <c r="Y243" t="s">
        <v>2687</v>
      </c>
      <c r="Z243" t="s">
        <v>2688</v>
      </c>
      <c r="AA243" t="s">
        <v>2687</v>
      </c>
      <c r="AB243" t="s">
        <v>2689</v>
      </c>
      <c r="AC243" t="s">
        <v>2687</v>
      </c>
      <c r="AD243" t="s">
        <v>39</v>
      </c>
      <c r="AE243" t="s">
        <v>40</v>
      </c>
      <c r="AF243" s="115">
        <v>2594379</v>
      </c>
      <c r="AG243" s="167" t="s">
        <v>1494</v>
      </c>
      <c r="AH243" s="168" t="s">
        <v>384</v>
      </c>
      <c r="AI243" s="172">
        <v>15</v>
      </c>
      <c r="AJ243" s="173" t="s">
        <v>566</v>
      </c>
      <c r="AK243" t="str">
        <f t="shared" si="19"/>
        <v>15.-13.-18.0.0.0.-2.00.00.00</v>
      </c>
      <c r="AL243" t="str">
        <f t="shared" si="15"/>
        <v>18.00.00.00</v>
      </c>
      <c r="AM243">
        <f t="shared" si="16"/>
        <v>15</v>
      </c>
      <c r="AN243">
        <f t="shared" si="17"/>
        <v>13</v>
      </c>
      <c r="AO243" s="118">
        <v>18</v>
      </c>
      <c r="AP243" s="118">
        <v>0</v>
      </c>
      <c r="AQ243" s="118">
        <v>0</v>
      </c>
      <c r="AR243" s="118">
        <v>0</v>
      </c>
      <c r="AS243" t="str">
        <f t="shared" si="18"/>
        <v>2.00.00.00</v>
      </c>
    </row>
    <row r="244" spans="1:45" customFormat="1" ht="62.4">
      <c r="A244">
        <v>2021</v>
      </c>
      <c r="B244">
        <v>15</v>
      </c>
      <c r="C244" t="s">
        <v>1233</v>
      </c>
      <c r="D244" t="s">
        <v>566</v>
      </c>
      <c r="E244" t="s">
        <v>1227</v>
      </c>
      <c r="F244" t="s">
        <v>2660</v>
      </c>
      <c r="G244" t="s">
        <v>2661</v>
      </c>
      <c r="H244">
        <v>13</v>
      </c>
      <c r="I244" t="s">
        <v>51</v>
      </c>
      <c r="J244">
        <v>18</v>
      </c>
      <c r="K244" t="s">
        <v>2425</v>
      </c>
      <c r="L244">
        <v>0</v>
      </c>
      <c r="M244" t="s">
        <v>2149</v>
      </c>
      <c r="N244">
        <v>0</v>
      </c>
      <c r="O244" t="s">
        <v>2149</v>
      </c>
      <c r="P244">
        <v>0</v>
      </c>
      <c r="Q244" t="s">
        <v>2149</v>
      </c>
      <c r="R244">
        <v>30</v>
      </c>
      <c r="S244" t="s">
        <v>2163</v>
      </c>
      <c r="T244">
        <v>32</v>
      </c>
      <c r="U244" t="s">
        <v>2198</v>
      </c>
      <c r="V244">
        <v>0</v>
      </c>
      <c r="W244" t="s">
        <v>79</v>
      </c>
      <c r="X244">
        <v>3</v>
      </c>
      <c r="Y244" t="s">
        <v>2690</v>
      </c>
      <c r="Z244" t="s">
        <v>2691</v>
      </c>
      <c r="AA244" t="s">
        <v>2690</v>
      </c>
      <c r="AB244" t="s">
        <v>2692</v>
      </c>
      <c r="AC244" t="s">
        <v>2690</v>
      </c>
      <c r="AD244" t="s">
        <v>41</v>
      </c>
      <c r="AE244" t="s">
        <v>42</v>
      </c>
      <c r="AF244" s="115">
        <v>2594379</v>
      </c>
      <c r="AG244" s="167" t="s">
        <v>1494</v>
      </c>
      <c r="AH244" s="168" t="s">
        <v>384</v>
      </c>
      <c r="AI244" s="172">
        <v>15</v>
      </c>
      <c r="AJ244" s="173" t="s">
        <v>566</v>
      </c>
      <c r="AK244" t="str">
        <f t="shared" si="19"/>
        <v>15.-13.-18.0.0.0.-3.00.00.00</v>
      </c>
      <c r="AL244" t="str">
        <f t="shared" si="15"/>
        <v>18.00.00.00</v>
      </c>
      <c r="AM244">
        <f t="shared" si="16"/>
        <v>15</v>
      </c>
      <c r="AN244">
        <f t="shared" si="17"/>
        <v>13</v>
      </c>
      <c r="AO244" s="118">
        <v>18</v>
      </c>
      <c r="AP244" s="118">
        <v>0</v>
      </c>
      <c r="AQ244" s="118">
        <v>0</v>
      </c>
      <c r="AR244" s="118">
        <v>0</v>
      </c>
      <c r="AS244" t="str">
        <f t="shared" si="18"/>
        <v>3.00.00.00</v>
      </c>
    </row>
    <row r="245" spans="1:45" customFormat="1" ht="62.4">
      <c r="A245">
        <v>2021</v>
      </c>
      <c r="B245">
        <v>15</v>
      </c>
      <c r="C245" t="s">
        <v>1233</v>
      </c>
      <c r="D245" t="s">
        <v>566</v>
      </c>
      <c r="E245" t="s">
        <v>1227</v>
      </c>
      <c r="F245" t="s">
        <v>2693</v>
      </c>
      <c r="G245" t="s">
        <v>2694</v>
      </c>
      <c r="H245">
        <v>13</v>
      </c>
      <c r="I245" t="s">
        <v>51</v>
      </c>
      <c r="J245">
        <v>18</v>
      </c>
      <c r="K245" t="s">
        <v>2425</v>
      </c>
      <c r="L245">
        <v>0</v>
      </c>
      <c r="M245" t="s">
        <v>2149</v>
      </c>
      <c r="N245">
        <v>1</v>
      </c>
      <c r="O245" t="s">
        <v>43</v>
      </c>
      <c r="P245">
        <v>0</v>
      </c>
      <c r="Q245" t="s">
        <v>2149</v>
      </c>
      <c r="R245">
        <v>30</v>
      </c>
      <c r="S245" t="s">
        <v>2163</v>
      </c>
      <c r="T245">
        <v>32</v>
      </c>
      <c r="U245" t="s">
        <v>2198</v>
      </c>
      <c r="V245">
        <v>0</v>
      </c>
      <c r="W245" t="s">
        <v>79</v>
      </c>
      <c r="X245">
        <v>4</v>
      </c>
      <c r="Y245" t="s">
        <v>2695</v>
      </c>
      <c r="Z245" t="s">
        <v>2696</v>
      </c>
      <c r="AA245" t="s">
        <v>2697</v>
      </c>
      <c r="AB245" t="s">
        <v>2698</v>
      </c>
      <c r="AC245" t="s">
        <v>2697</v>
      </c>
      <c r="AD245" t="s">
        <v>44</v>
      </c>
      <c r="AE245" t="s">
        <v>43</v>
      </c>
      <c r="AF245" s="115">
        <v>1919840</v>
      </c>
      <c r="AG245" s="167" t="s">
        <v>1494</v>
      </c>
      <c r="AH245" s="168" t="s">
        <v>384</v>
      </c>
      <c r="AI245" s="172">
        <v>15</v>
      </c>
      <c r="AJ245" s="173" t="s">
        <v>566</v>
      </c>
      <c r="AK245" t="str">
        <f t="shared" si="19"/>
        <v>15.-13.-18.0.1.0.-4.03.00.00</v>
      </c>
      <c r="AL245" t="str">
        <f t="shared" si="15"/>
        <v>18.00.01.00</v>
      </c>
      <c r="AM245">
        <f t="shared" si="16"/>
        <v>15</v>
      </c>
      <c r="AN245">
        <f t="shared" si="17"/>
        <v>13</v>
      </c>
      <c r="AO245" s="118">
        <v>18</v>
      </c>
      <c r="AP245" s="118">
        <v>0</v>
      </c>
      <c r="AQ245" s="118">
        <v>1</v>
      </c>
      <c r="AR245" s="118">
        <v>0</v>
      </c>
      <c r="AS245" t="str">
        <f t="shared" si="18"/>
        <v>4.03.00.00</v>
      </c>
    </row>
    <row r="246" spans="1:45" customFormat="1" ht="62.4">
      <c r="A246">
        <v>2021</v>
      </c>
      <c r="B246">
        <v>15</v>
      </c>
      <c r="C246" t="s">
        <v>1233</v>
      </c>
      <c r="D246" t="s">
        <v>566</v>
      </c>
      <c r="E246" t="s">
        <v>1227</v>
      </c>
      <c r="F246" t="s">
        <v>2660</v>
      </c>
      <c r="G246" t="s">
        <v>2661</v>
      </c>
      <c r="H246">
        <v>13</v>
      </c>
      <c r="I246" t="s">
        <v>51</v>
      </c>
      <c r="J246">
        <v>23</v>
      </c>
      <c r="K246" t="s">
        <v>2758</v>
      </c>
      <c r="L246">
        <v>0</v>
      </c>
      <c r="M246" t="s">
        <v>2149</v>
      </c>
      <c r="N246">
        <v>0</v>
      </c>
      <c r="O246" t="s">
        <v>2149</v>
      </c>
      <c r="P246">
        <v>0</v>
      </c>
      <c r="Q246" t="s">
        <v>2149</v>
      </c>
      <c r="R246">
        <v>30</v>
      </c>
      <c r="S246" t="s">
        <v>2163</v>
      </c>
      <c r="T246">
        <v>32</v>
      </c>
      <c r="U246" t="s">
        <v>2198</v>
      </c>
      <c r="V246">
        <v>0</v>
      </c>
      <c r="W246" t="s">
        <v>79</v>
      </c>
      <c r="X246">
        <v>3</v>
      </c>
      <c r="Y246" t="s">
        <v>2690</v>
      </c>
      <c r="Z246" t="s">
        <v>2691</v>
      </c>
      <c r="AA246" t="s">
        <v>2690</v>
      </c>
      <c r="AB246" t="s">
        <v>2692</v>
      </c>
      <c r="AC246" t="s">
        <v>2690</v>
      </c>
      <c r="AD246" t="s">
        <v>41</v>
      </c>
      <c r="AE246" t="s">
        <v>42</v>
      </c>
      <c r="AF246" s="115">
        <v>6173146</v>
      </c>
      <c r="AG246" s="167" t="s">
        <v>1456</v>
      </c>
      <c r="AH246" s="168" t="s">
        <v>166</v>
      </c>
      <c r="AI246" s="172">
        <v>15</v>
      </c>
      <c r="AJ246" s="173" t="s">
        <v>566</v>
      </c>
      <c r="AK246" t="str">
        <f t="shared" si="19"/>
        <v>15.-13.-23.0.0.0.-3.00.00.00</v>
      </c>
      <c r="AL246" t="str">
        <f t="shared" si="15"/>
        <v>23.00.00.00</v>
      </c>
      <c r="AM246">
        <f t="shared" si="16"/>
        <v>15</v>
      </c>
      <c r="AN246">
        <f t="shared" si="17"/>
        <v>13</v>
      </c>
      <c r="AO246" s="118">
        <v>23</v>
      </c>
      <c r="AP246" s="118">
        <v>0</v>
      </c>
      <c r="AQ246" s="118">
        <v>0</v>
      </c>
      <c r="AR246" s="118">
        <v>0</v>
      </c>
      <c r="AS246" t="str">
        <f t="shared" si="18"/>
        <v>3.00.00.00</v>
      </c>
    </row>
    <row r="247" spans="1:45" customFormat="1" ht="62.4">
      <c r="A247">
        <v>2021</v>
      </c>
      <c r="B247">
        <v>15</v>
      </c>
      <c r="C247" t="s">
        <v>1233</v>
      </c>
      <c r="D247" t="s">
        <v>566</v>
      </c>
      <c r="E247" t="s">
        <v>1227</v>
      </c>
      <c r="F247" t="s">
        <v>2660</v>
      </c>
      <c r="G247" t="s">
        <v>2699</v>
      </c>
      <c r="H247">
        <v>14</v>
      </c>
      <c r="I247" t="s">
        <v>20</v>
      </c>
      <c r="J247">
        <v>25</v>
      </c>
      <c r="K247" t="s">
        <v>2759</v>
      </c>
      <c r="L247">
        <v>0</v>
      </c>
      <c r="M247" t="s">
        <v>2149</v>
      </c>
      <c r="N247">
        <v>0</v>
      </c>
      <c r="O247" t="s">
        <v>2149</v>
      </c>
      <c r="P247">
        <v>0</v>
      </c>
      <c r="Q247" t="s">
        <v>2149</v>
      </c>
      <c r="R247">
        <v>30</v>
      </c>
      <c r="S247" t="s">
        <v>2163</v>
      </c>
      <c r="T247">
        <v>32</v>
      </c>
      <c r="U247" t="s">
        <v>2198</v>
      </c>
      <c r="V247">
        <v>0</v>
      </c>
      <c r="W247" t="s">
        <v>79</v>
      </c>
      <c r="X247">
        <v>5</v>
      </c>
      <c r="Y247" t="s">
        <v>2700</v>
      </c>
      <c r="Z247" t="s">
        <v>2701</v>
      </c>
      <c r="AA247" t="s">
        <v>2702</v>
      </c>
      <c r="AB247" t="s">
        <v>2719</v>
      </c>
      <c r="AC247" t="s">
        <v>2720</v>
      </c>
      <c r="AD247" t="s">
        <v>2347</v>
      </c>
      <c r="AE247" t="s">
        <v>2348</v>
      </c>
      <c r="AF247" s="115">
        <v>300768125</v>
      </c>
      <c r="AG247" s="167" t="s">
        <v>1490</v>
      </c>
      <c r="AH247" s="168" t="s">
        <v>566</v>
      </c>
      <c r="AI247" s="172">
        <v>15</v>
      </c>
      <c r="AJ247" s="173" t="s">
        <v>566</v>
      </c>
      <c r="AK247" t="str">
        <f t="shared" si="19"/>
        <v>15.-14.-25.0.0.0.-5.01.04.98</v>
      </c>
      <c r="AL247" t="str">
        <f t="shared" si="15"/>
        <v>25.00.00.00</v>
      </c>
      <c r="AM247">
        <f t="shared" si="16"/>
        <v>15</v>
      </c>
      <c r="AN247">
        <f t="shared" si="17"/>
        <v>14</v>
      </c>
      <c r="AO247" s="118">
        <v>25</v>
      </c>
      <c r="AP247" s="118">
        <v>0</v>
      </c>
      <c r="AQ247" s="118">
        <v>0</v>
      </c>
      <c r="AR247" s="118">
        <v>0</v>
      </c>
      <c r="AS247" t="str">
        <f t="shared" si="18"/>
        <v>5.01.04.98</v>
      </c>
    </row>
    <row r="248" spans="1:45" customFormat="1" ht="62.4">
      <c r="A248">
        <v>2021</v>
      </c>
      <c r="B248">
        <v>15</v>
      </c>
      <c r="C248" t="s">
        <v>1233</v>
      </c>
      <c r="D248" t="s">
        <v>566</v>
      </c>
      <c r="E248" t="s">
        <v>1227</v>
      </c>
      <c r="F248" t="s">
        <v>2660</v>
      </c>
      <c r="G248" t="s">
        <v>2699</v>
      </c>
      <c r="H248">
        <v>14</v>
      </c>
      <c r="I248" t="s">
        <v>20</v>
      </c>
      <c r="J248">
        <v>26</v>
      </c>
      <c r="K248" t="s">
        <v>2760</v>
      </c>
      <c r="L248">
        <v>0</v>
      </c>
      <c r="M248" t="s">
        <v>2149</v>
      </c>
      <c r="N248">
        <v>0</v>
      </c>
      <c r="O248" t="s">
        <v>2149</v>
      </c>
      <c r="P248">
        <v>0</v>
      </c>
      <c r="Q248" t="s">
        <v>2149</v>
      </c>
      <c r="R248">
        <v>30</v>
      </c>
      <c r="S248" t="s">
        <v>2163</v>
      </c>
      <c r="T248">
        <v>32</v>
      </c>
      <c r="U248" t="s">
        <v>2198</v>
      </c>
      <c r="V248">
        <v>0</v>
      </c>
      <c r="W248" t="s">
        <v>79</v>
      </c>
      <c r="X248">
        <v>5</v>
      </c>
      <c r="Y248" t="s">
        <v>2700</v>
      </c>
      <c r="Z248" t="s">
        <v>2701</v>
      </c>
      <c r="AA248" t="s">
        <v>2702</v>
      </c>
      <c r="AB248" t="s">
        <v>2719</v>
      </c>
      <c r="AC248" t="s">
        <v>2720</v>
      </c>
      <c r="AD248" t="s">
        <v>2347</v>
      </c>
      <c r="AE248" t="s">
        <v>2348</v>
      </c>
      <c r="AF248" s="115">
        <v>10752000</v>
      </c>
      <c r="AG248" s="167" t="s">
        <v>1490</v>
      </c>
      <c r="AH248" s="168" t="s">
        <v>566</v>
      </c>
      <c r="AI248" s="172">
        <v>15</v>
      </c>
      <c r="AJ248" s="173" t="s">
        <v>566</v>
      </c>
      <c r="AK248" t="str">
        <f t="shared" si="19"/>
        <v>15.-14.-26.0.0.0.-5.01.04.98</v>
      </c>
      <c r="AL248" t="str">
        <f t="shared" si="15"/>
        <v>26.00.00.00</v>
      </c>
      <c r="AM248">
        <f t="shared" si="16"/>
        <v>15</v>
      </c>
      <c r="AN248">
        <f t="shared" si="17"/>
        <v>14</v>
      </c>
      <c r="AO248" s="118">
        <v>26</v>
      </c>
      <c r="AP248" s="118">
        <v>0</v>
      </c>
      <c r="AQ248" s="118">
        <v>0</v>
      </c>
      <c r="AR248" s="118">
        <v>0</v>
      </c>
      <c r="AS248" t="str">
        <f t="shared" si="18"/>
        <v>5.01.04.98</v>
      </c>
    </row>
    <row r="249" spans="1:45" customFormat="1">
      <c r="A249">
        <v>2021</v>
      </c>
      <c r="B249">
        <v>16</v>
      </c>
      <c r="C249" t="s">
        <v>1234</v>
      </c>
      <c r="D249" t="s">
        <v>1208</v>
      </c>
      <c r="E249" t="s">
        <v>1227</v>
      </c>
      <c r="F249" t="s">
        <v>2660</v>
      </c>
      <c r="G249" t="s">
        <v>2661</v>
      </c>
      <c r="H249">
        <v>11</v>
      </c>
      <c r="I249" t="s">
        <v>25</v>
      </c>
      <c r="J249">
        <v>1</v>
      </c>
      <c r="K249" t="s">
        <v>2634</v>
      </c>
      <c r="L249">
        <v>0</v>
      </c>
      <c r="M249" t="s">
        <v>2149</v>
      </c>
      <c r="N249">
        <v>0</v>
      </c>
      <c r="O249" t="s">
        <v>2149</v>
      </c>
      <c r="P249">
        <v>0</v>
      </c>
      <c r="Q249" t="s">
        <v>2149</v>
      </c>
      <c r="R249">
        <v>30</v>
      </c>
      <c r="S249" t="s">
        <v>2163</v>
      </c>
      <c r="T249">
        <v>36</v>
      </c>
      <c r="U249" t="s">
        <v>2218</v>
      </c>
      <c r="V249">
        <v>0</v>
      </c>
      <c r="W249" t="s">
        <v>79</v>
      </c>
      <c r="X249">
        <v>1</v>
      </c>
      <c r="Y249" t="s">
        <v>2662</v>
      </c>
      <c r="Z249" t="s">
        <v>2663</v>
      </c>
      <c r="AA249" t="s">
        <v>2664</v>
      </c>
      <c r="AB249" t="s">
        <v>2665</v>
      </c>
      <c r="AC249" t="s">
        <v>2666</v>
      </c>
      <c r="AD249" t="s">
        <v>23</v>
      </c>
      <c r="AE249" t="s">
        <v>24</v>
      </c>
      <c r="AF249" s="115">
        <v>105897135</v>
      </c>
      <c r="AG249" s="36" t="s">
        <v>1683</v>
      </c>
      <c r="AH249" s="127" t="s">
        <v>25</v>
      </c>
      <c r="AI249" s="36">
        <v>17</v>
      </c>
      <c r="AJ249" s="36" t="s">
        <v>1511</v>
      </c>
      <c r="AK249" t="str">
        <f t="shared" si="19"/>
        <v>16.-11.-1.0.0.0.-1.01.01.00</v>
      </c>
      <c r="AL249" t="str">
        <f t="shared" si="15"/>
        <v>01.00.00.00</v>
      </c>
      <c r="AM249">
        <f t="shared" si="16"/>
        <v>16</v>
      </c>
      <c r="AN249">
        <f t="shared" si="17"/>
        <v>11</v>
      </c>
      <c r="AO249" s="118">
        <v>1</v>
      </c>
      <c r="AP249" s="118">
        <v>0</v>
      </c>
      <c r="AQ249" s="118">
        <v>0</v>
      </c>
      <c r="AR249" s="118">
        <v>0</v>
      </c>
      <c r="AS249" t="str">
        <f t="shared" si="18"/>
        <v>1.01.01.00</v>
      </c>
    </row>
    <row r="250" spans="1:45" customFormat="1">
      <c r="A250">
        <v>2021</v>
      </c>
      <c r="B250">
        <v>16</v>
      </c>
      <c r="C250" t="s">
        <v>1234</v>
      </c>
      <c r="D250" t="s">
        <v>1208</v>
      </c>
      <c r="E250" t="s">
        <v>1227</v>
      </c>
      <c r="F250" t="s">
        <v>2660</v>
      </c>
      <c r="G250" t="s">
        <v>2661</v>
      </c>
      <c r="H250">
        <v>11</v>
      </c>
      <c r="I250" t="s">
        <v>25</v>
      </c>
      <c r="J250">
        <v>1</v>
      </c>
      <c r="K250" t="s">
        <v>2634</v>
      </c>
      <c r="L250">
        <v>0</v>
      </c>
      <c r="M250" t="s">
        <v>2149</v>
      </c>
      <c r="N250">
        <v>0</v>
      </c>
      <c r="O250" t="s">
        <v>2149</v>
      </c>
      <c r="P250">
        <v>0</v>
      </c>
      <c r="Q250" t="s">
        <v>2149</v>
      </c>
      <c r="R250">
        <v>30</v>
      </c>
      <c r="S250" t="s">
        <v>2163</v>
      </c>
      <c r="T250">
        <v>36</v>
      </c>
      <c r="U250" t="s">
        <v>2218</v>
      </c>
      <c r="V250">
        <v>0</v>
      </c>
      <c r="W250" t="s">
        <v>79</v>
      </c>
      <c r="X250">
        <v>1</v>
      </c>
      <c r="Y250" t="s">
        <v>2662</v>
      </c>
      <c r="Z250" t="s">
        <v>2663</v>
      </c>
      <c r="AA250" t="s">
        <v>2664</v>
      </c>
      <c r="AB250" t="s">
        <v>2667</v>
      </c>
      <c r="AC250" t="s">
        <v>2668</v>
      </c>
      <c r="AD250" t="s">
        <v>26</v>
      </c>
      <c r="AE250" t="s">
        <v>27</v>
      </c>
      <c r="AF250" s="115">
        <v>8851831</v>
      </c>
      <c r="AG250" s="36" t="s">
        <v>1683</v>
      </c>
      <c r="AH250" s="127" t="s">
        <v>25</v>
      </c>
      <c r="AI250" s="36">
        <v>17</v>
      </c>
      <c r="AJ250" s="36" t="s">
        <v>1511</v>
      </c>
      <c r="AK250" t="str">
        <f t="shared" si="19"/>
        <v>16.-11.-1.0.0.0.-1.01.04.00</v>
      </c>
      <c r="AL250" t="str">
        <f t="shared" si="15"/>
        <v>01.00.00.00</v>
      </c>
      <c r="AM250">
        <f t="shared" si="16"/>
        <v>16</v>
      </c>
      <c r="AN250">
        <f t="shared" si="17"/>
        <v>11</v>
      </c>
      <c r="AO250" s="118">
        <v>1</v>
      </c>
      <c r="AP250" s="118">
        <v>0</v>
      </c>
      <c r="AQ250" s="118">
        <v>0</v>
      </c>
      <c r="AR250" s="118">
        <v>0</v>
      </c>
      <c r="AS250" t="str">
        <f t="shared" si="18"/>
        <v>1.01.04.00</v>
      </c>
    </row>
    <row r="251" spans="1:45" customFormat="1">
      <c r="A251">
        <v>2021</v>
      </c>
      <c r="B251">
        <v>16</v>
      </c>
      <c r="C251" t="s">
        <v>1234</v>
      </c>
      <c r="D251" t="s">
        <v>1208</v>
      </c>
      <c r="E251" t="s">
        <v>1227</v>
      </c>
      <c r="F251" t="s">
        <v>2660</v>
      </c>
      <c r="G251" t="s">
        <v>2661</v>
      </c>
      <c r="H251">
        <v>11</v>
      </c>
      <c r="I251" t="s">
        <v>25</v>
      </c>
      <c r="J251">
        <v>1</v>
      </c>
      <c r="K251" t="s">
        <v>2634</v>
      </c>
      <c r="L251">
        <v>0</v>
      </c>
      <c r="M251" t="s">
        <v>2149</v>
      </c>
      <c r="N251">
        <v>0</v>
      </c>
      <c r="O251" t="s">
        <v>2149</v>
      </c>
      <c r="P251">
        <v>0</v>
      </c>
      <c r="Q251" t="s">
        <v>2149</v>
      </c>
      <c r="R251">
        <v>30</v>
      </c>
      <c r="S251" t="s">
        <v>2163</v>
      </c>
      <c r="T251">
        <v>36</v>
      </c>
      <c r="U251" t="s">
        <v>2218</v>
      </c>
      <c r="V251">
        <v>0</v>
      </c>
      <c r="W251" t="s">
        <v>79</v>
      </c>
      <c r="X251">
        <v>1</v>
      </c>
      <c r="Y251" t="s">
        <v>2662</v>
      </c>
      <c r="Z251" t="s">
        <v>2663</v>
      </c>
      <c r="AA251" t="s">
        <v>2664</v>
      </c>
      <c r="AB251" t="s">
        <v>2669</v>
      </c>
      <c r="AC251" t="s">
        <v>2670</v>
      </c>
      <c r="AD251" t="s">
        <v>28</v>
      </c>
      <c r="AE251" t="s">
        <v>29</v>
      </c>
      <c r="AF251" s="115">
        <v>25905903</v>
      </c>
      <c r="AG251" s="36" t="s">
        <v>1683</v>
      </c>
      <c r="AH251" s="127" t="s">
        <v>25</v>
      </c>
      <c r="AI251" s="36">
        <v>17</v>
      </c>
      <c r="AJ251" s="36" t="s">
        <v>1511</v>
      </c>
      <c r="AK251" t="str">
        <f t="shared" si="19"/>
        <v>16.-11.-1.0.0.0.-1.01.06.00</v>
      </c>
      <c r="AL251" t="str">
        <f t="shared" si="15"/>
        <v>01.00.00.00</v>
      </c>
      <c r="AM251">
        <f t="shared" si="16"/>
        <v>16</v>
      </c>
      <c r="AN251">
        <f t="shared" si="17"/>
        <v>11</v>
      </c>
      <c r="AO251" s="118">
        <v>1</v>
      </c>
      <c r="AP251" s="118">
        <v>0</v>
      </c>
      <c r="AQ251" s="118">
        <v>0</v>
      </c>
      <c r="AR251" s="118">
        <v>0</v>
      </c>
      <c r="AS251" t="str">
        <f t="shared" si="18"/>
        <v>1.01.06.00</v>
      </c>
    </row>
    <row r="252" spans="1:45" customFormat="1">
      <c r="A252">
        <v>2021</v>
      </c>
      <c r="B252">
        <v>16</v>
      </c>
      <c r="C252" t="s">
        <v>1234</v>
      </c>
      <c r="D252" t="s">
        <v>1208</v>
      </c>
      <c r="E252" t="s">
        <v>1227</v>
      </c>
      <c r="F252" t="s">
        <v>2660</v>
      </c>
      <c r="G252" t="s">
        <v>2661</v>
      </c>
      <c r="H252">
        <v>11</v>
      </c>
      <c r="I252" t="s">
        <v>25</v>
      </c>
      <c r="J252">
        <v>1</v>
      </c>
      <c r="K252" t="s">
        <v>2634</v>
      </c>
      <c r="L252">
        <v>0</v>
      </c>
      <c r="M252" t="s">
        <v>2149</v>
      </c>
      <c r="N252">
        <v>0</v>
      </c>
      <c r="O252" t="s">
        <v>2149</v>
      </c>
      <c r="P252">
        <v>0</v>
      </c>
      <c r="Q252" t="s">
        <v>2149</v>
      </c>
      <c r="R252">
        <v>30</v>
      </c>
      <c r="S252" t="s">
        <v>2163</v>
      </c>
      <c r="T252">
        <v>36</v>
      </c>
      <c r="U252" t="s">
        <v>2218</v>
      </c>
      <c r="V252">
        <v>0</v>
      </c>
      <c r="W252" t="s">
        <v>79</v>
      </c>
      <c r="X252">
        <v>1</v>
      </c>
      <c r="Y252" t="s">
        <v>2662</v>
      </c>
      <c r="Z252" t="s">
        <v>2663</v>
      </c>
      <c r="AA252" t="s">
        <v>2664</v>
      </c>
      <c r="AB252" t="s">
        <v>2671</v>
      </c>
      <c r="AC252" t="s">
        <v>31</v>
      </c>
      <c r="AD252" t="s">
        <v>30</v>
      </c>
      <c r="AE252" t="s">
        <v>31</v>
      </c>
      <c r="AF252" s="115">
        <v>477129</v>
      </c>
      <c r="AG252" s="36" t="s">
        <v>1683</v>
      </c>
      <c r="AH252" s="127" t="s">
        <v>25</v>
      </c>
      <c r="AI252" s="36">
        <v>17</v>
      </c>
      <c r="AJ252" s="36" t="s">
        <v>1511</v>
      </c>
      <c r="AK252" t="str">
        <f t="shared" si="19"/>
        <v>16.-11.-1.0.0.0.-1.01.07.00</v>
      </c>
      <c r="AL252" t="str">
        <f t="shared" si="15"/>
        <v>01.00.00.00</v>
      </c>
      <c r="AM252">
        <f t="shared" si="16"/>
        <v>16</v>
      </c>
      <c r="AN252">
        <f t="shared" si="17"/>
        <v>11</v>
      </c>
      <c r="AO252" s="118">
        <v>1</v>
      </c>
      <c r="AP252" s="118">
        <v>0</v>
      </c>
      <c r="AQ252" s="118">
        <v>0</v>
      </c>
      <c r="AR252" s="118">
        <v>0</v>
      </c>
      <c r="AS252" t="str">
        <f t="shared" si="18"/>
        <v>1.01.07.00</v>
      </c>
    </row>
    <row r="253" spans="1:45" customFormat="1">
      <c r="A253">
        <v>2021</v>
      </c>
      <c r="B253">
        <v>16</v>
      </c>
      <c r="C253" t="s">
        <v>1234</v>
      </c>
      <c r="D253" t="s">
        <v>1208</v>
      </c>
      <c r="E253" t="s">
        <v>1227</v>
      </c>
      <c r="F253" t="s">
        <v>2660</v>
      </c>
      <c r="G253" t="s">
        <v>2661</v>
      </c>
      <c r="H253">
        <v>11</v>
      </c>
      <c r="I253" t="s">
        <v>25</v>
      </c>
      <c r="J253">
        <v>1</v>
      </c>
      <c r="K253" t="s">
        <v>2634</v>
      </c>
      <c r="L253">
        <v>0</v>
      </c>
      <c r="M253" t="s">
        <v>2149</v>
      </c>
      <c r="N253">
        <v>0</v>
      </c>
      <c r="O253" t="s">
        <v>2149</v>
      </c>
      <c r="P253">
        <v>0</v>
      </c>
      <c r="Q253" t="s">
        <v>2149</v>
      </c>
      <c r="R253">
        <v>30</v>
      </c>
      <c r="S253" t="s">
        <v>2163</v>
      </c>
      <c r="T253">
        <v>36</v>
      </c>
      <c r="U253" t="s">
        <v>2218</v>
      </c>
      <c r="V253">
        <v>0</v>
      </c>
      <c r="W253" t="s">
        <v>79</v>
      </c>
      <c r="X253">
        <v>1</v>
      </c>
      <c r="Y253" t="s">
        <v>2662</v>
      </c>
      <c r="Z253" t="s">
        <v>2672</v>
      </c>
      <c r="AA253" t="s">
        <v>2673</v>
      </c>
      <c r="AB253" t="s">
        <v>2674</v>
      </c>
      <c r="AC253" t="s">
        <v>2666</v>
      </c>
      <c r="AD253" t="s">
        <v>32</v>
      </c>
      <c r="AE253" t="s">
        <v>24</v>
      </c>
      <c r="AF253" s="115">
        <v>7274628</v>
      </c>
      <c r="AG253" s="36" t="s">
        <v>1683</v>
      </c>
      <c r="AH253" s="127" t="s">
        <v>25</v>
      </c>
      <c r="AI253" s="36">
        <v>17</v>
      </c>
      <c r="AJ253" s="36" t="s">
        <v>1511</v>
      </c>
      <c r="AK253" t="str">
        <f t="shared" si="19"/>
        <v>16.-11.-1.0.0.0.-1.02.01.00</v>
      </c>
      <c r="AL253" t="str">
        <f t="shared" si="15"/>
        <v>01.00.00.00</v>
      </c>
      <c r="AM253">
        <f t="shared" si="16"/>
        <v>16</v>
      </c>
      <c r="AN253">
        <f t="shared" si="17"/>
        <v>11</v>
      </c>
      <c r="AO253" s="118">
        <v>1</v>
      </c>
      <c r="AP253" s="118">
        <v>0</v>
      </c>
      <c r="AQ253" s="118">
        <v>0</v>
      </c>
      <c r="AR253" s="118">
        <v>0</v>
      </c>
      <c r="AS253" t="str">
        <f t="shared" si="18"/>
        <v>1.02.01.00</v>
      </c>
    </row>
    <row r="254" spans="1:45" customFormat="1">
      <c r="A254">
        <v>2021</v>
      </c>
      <c r="B254">
        <v>16</v>
      </c>
      <c r="C254" t="s">
        <v>1234</v>
      </c>
      <c r="D254" t="s">
        <v>1208</v>
      </c>
      <c r="E254" t="s">
        <v>1227</v>
      </c>
      <c r="F254" t="s">
        <v>2660</v>
      </c>
      <c r="G254" t="s">
        <v>2661</v>
      </c>
      <c r="H254">
        <v>11</v>
      </c>
      <c r="I254" t="s">
        <v>25</v>
      </c>
      <c r="J254">
        <v>1</v>
      </c>
      <c r="K254" t="s">
        <v>2634</v>
      </c>
      <c r="L254">
        <v>0</v>
      </c>
      <c r="M254" t="s">
        <v>2149</v>
      </c>
      <c r="N254">
        <v>0</v>
      </c>
      <c r="O254" t="s">
        <v>2149</v>
      </c>
      <c r="P254">
        <v>0</v>
      </c>
      <c r="Q254" t="s">
        <v>2149</v>
      </c>
      <c r="R254">
        <v>30</v>
      </c>
      <c r="S254" t="s">
        <v>2163</v>
      </c>
      <c r="T254">
        <v>36</v>
      </c>
      <c r="U254" t="s">
        <v>2218</v>
      </c>
      <c r="V254">
        <v>0</v>
      </c>
      <c r="W254" t="s">
        <v>79</v>
      </c>
      <c r="X254">
        <v>1</v>
      </c>
      <c r="Y254" t="s">
        <v>2662</v>
      </c>
      <c r="Z254" t="s">
        <v>2672</v>
      </c>
      <c r="AA254" t="s">
        <v>2673</v>
      </c>
      <c r="AB254" t="s">
        <v>2675</v>
      </c>
      <c r="AC254" t="s">
        <v>2668</v>
      </c>
      <c r="AD254" t="s">
        <v>33</v>
      </c>
      <c r="AE254" t="s">
        <v>27</v>
      </c>
      <c r="AF254" s="115">
        <v>561171</v>
      </c>
      <c r="AG254" s="36" t="s">
        <v>1683</v>
      </c>
      <c r="AH254" s="127" t="s">
        <v>25</v>
      </c>
      <c r="AI254" s="36">
        <v>17</v>
      </c>
      <c r="AJ254" s="36" t="s">
        <v>1511</v>
      </c>
      <c r="AK254" t="str">
        <f t="shared" si="19"/>
        <v>16.-11.-1.0.0.0.-1.02.03.00</v>
      </c>
      <c r="AL254" t="str">
        <f t="shared" si="15"/>
        <v>01.00.00.00</v>
      </c>
      <c r="AM254">
        <f t="shared" si="16"/>
        <v>16</v>
      </c>
      <c r="AN254">
        <f t="shared" si="17"/>
        <v>11</v>
      </c>
      <c r="AO254" s="118">
        <v>1</v>
      </c>
      <c r="AP254" s="118">
        <v>0</v>
      </c>
      <c r="AQ254" s="118">
        <v>0</v>
      </c>
      <c r="AR254" s="118">
        <v>0</v>
      </c>
      <c r="AS254" t="str">
        <f t="shared" si="18"/>
        <v>1.02.03.00</v>
      </c>
    </row>
    <row r="255" spans="1:45" customFormat="1">
      <c r="A255">
        <v>2021</v>
      </c>
      <c r="B255">
        <v>16</v>
      </c>
      <c r="C255" t="s">
        <v>1234</v>
      </c>
      <c r="D255" t="s">
        <v>1208</v>
      </c>
      <c r="E255" t="s">
        <v>1227</v>
      </c>
      <c r="F255" t="s">
        <v>2660</v>
      </c>
      <c r="G255" t="s">
        <v>2661</v>
      </c>
      <c r="H255">
        <v>11</v>
      </c>
      <c r="I255" t="s">
        <v>25</v>
      </c>
      <c r="J255">
        <v>1</v>
      </c>
      <c r="K255" t="s">
        <v>2634</v>
      </c>
      <c r="L255">
        <v>0</v>
      </c>
      <c r="M255" t="s">
        <v>2149</v>
      </c>
      <c r="N255">
        <v>0</v>
      </c>
      <c r="O255" t="s">
        <v>2149</v>
      </c>
      <c r="P255">
        <v>0</v>
      </c>
      <c r="Q255" t="s">
        <v>2149</v>
      </c>
      <c r="R255">
        <v>30</v>
      </c>
      <c r="S255" t="s">
        <v>2163</v>
      </c>
      <c r="T255">
        <v>36</v>
      </c>
      <c r="U255" t="s">
        <v>2218</v>
      </c>
      <c r="V255">
        <v>0</v>
      </c>
      <c r="W255" t="s">
        <v>79</v>
      </c>
      <c r="X255">
        <v>1</v>
      </c>
      <c r="Y255" t="s">
        <v>2662</v>
      </c>
      <c r="Z255" t="s">
        <v>2672</v>
      </c>
      <c r="AA255" t="s">
        <v>2673</v>
      </c>
      <c r="AB255" t="s">
        <v>2676</v>
      </c>
      <c r="AC255" t="s">
        <v>2670</v>
      </c>
      <c r="AD255" t="s">
        <v>34</v>
      </c>
      <c r="AE255" t="s">
        <v>29</v>
      </c>
      <c r="AF255" s="115">
        <v>1647629</v>
      </c>
      <c r="AG255" s="36" t="s">
        <v>1683</v>
      </c>
      <c r="AH255" s="127" t="s">
        <v>25</v>
      </c>
      <c r="AI255" s="36">
        <v>17</v>
      </c>
      <c r="AJ255" s="36" t="s">
        <v>1511</v>
      </c>
      <c r="AK255" t="str">
        <f t="shared" si="19"/>
        <v>16.-11.-1.0.0.0.-1.02.05.00</v>
      </c>
      <c r="AL255" t="str">
        <f t="shared" si="15"/>
        <v>01.00.00.00</v>
      </c>
      <c r="AM255">
        <f t="shared" si="16"/>
        <v>16</v>
      </c>
      <c r="AN255">
        <f t="shared" si="17"/>
        <v>11</v>
      </c>
      <c r="AO255" s="118">
        <v>1</v>
      </c>
      <c r="AP255" s="118">
        <v>0</v>
      </c>
      <c r="AQ255" s="118">
        <v>0</v>
      </c>
      <c r="AR255" s="118">
        <v>0</v>
      </c>
      <c r="AS255" t="str">
        <f t="shared" si="18"/>
        <v>1.02.05.00</v>
      </c>
    </row>
    <row r="256" spans="1:45" customFormat="1">
      <c r="A256">
        <v>2021</v>
      </c>
      <c r="B256">
        <v>16</v>
      </c>
      <c r="C256" t="s">
        <v>1234</v>
      </c>
      <c r="D256" t="s">
        <v>1208</v>
      </c>
      <c r="E256" t="s">
        <v>1227</v>
      </c>
      <c r="F256" t="s">
        <v>2660</v>
      </c>
      <c r="G256" t="s">
        <v>2661</v>
      </c>
      <c r="H256">
        <v>11</v>
      </c>
      <c r="I256" t="s">
        <v>25</v>
      </c>
      <c r="J256">
        <v>1</v>
      </c>
      <c r="K256" t="s">
        <v>2634</v>
      </c>
      <c r="L256">
        <v>0</v>
      </c>
      <c r="M256" t="s">
        <v>2149</v>
      </c>
      <c r="N256">
        <v>0</v>
      </c>
      <c r="O256" t="s">
        <v>2149</v>
      </c>
      <c r="P256">
        <v>0</v>
      </c>
      <c r="Q256" t="s">
        <v>2149</v>
      </c>
      <c r="R256">
        <v>30</v>
      </c>
      <c r="S256" t="s">
        <v>2163</v>
      </c>
      <c r="T256">
        <v>36</v>
      </c>
      <c r="U256" t="s">
        <v>2218</v>
      </c>
      <c r="V256">
        <v>0</v>
      </c>
      <c r="W256" t="s">
        <v>79</v>
      </c>
      <c r="X256">
        <v>1</v>
      </c>
      <c r="Y256" t="s">
        <v>2662</v>
      </c>
      <c r="Z256" t="s">
        <v>2677</v>
      </c>
      <c r="AA256" t="s">
        <v>2678</v>
      </c>
      <c r="AB256" t="s">
        <v>2679</v>
      </c>
      <c r="AC256" t="s">
        <v>2678</v>
      </c>
      <c r="AD256" t="s">
        <v>35</v>
      </c>
      <c r="AE256" t="s">
        <v>36</v>
      </c>
      <c r="AF256" s="115">
        <v>5622240</v>
      </c>
      <c r="AG256" s="36" t="s">
        <v>1683</v>
      </c>
      <c r="AH256" s="127" t="s">
        <v>25</v>
      </c>
      <c r="AI256" s="36">
        <v>17</v>
      </c>
      <c r="AJ256" s="36" t="s">
        <v>1511</v>
      </c>
      <c r="AK256" t="str">
        <f t="shared" si="19"/>
        <v>16.-11.-1.0.0.0.-1.04.00.00</v>
      </c>
      <c r="AL256" t="str">
        <f t="shared" si="15"/>
        <v>01.00.00.00</v>
      </c>
      <c r="AM256">
        <f t="shared" si="16"/>
        <v>16</v>
      </c>
      <c r="AN256">
        <f t="shared" si="17"/>
        <v>11</v>
      </c>
      <c r="AO256" s="118">
        <v>1</v>
      </c>
      <c r="AP256" s="118">
        <v>0</v>
      </c>
      <c r="AQ256" s="118">
        <v>0</v>
      </c>
      <c r="AR256" s="118">
        <v>0</v>
      </c>
      <c r="AS256" t="str">
        <f t="shared" si="18"/>
        <v>1.04.00.00</v>
      </c>
    </row>
    <row r="257" spans="1:45" customFormat="1">
      <c r="A257">
        <v>2021</v>
      </c>
      <c r="B257">
        <v>16</v>
      </c>
      <c r="C257" t="s">
        <v>1234</v>
      </c>
      <c r="D257" t="s">
        <v>1208</v>
      </c>
      <c r="E257" t="s">
        <v>1227</v>
      </c>
      <c r="F257" t="s">
        <v>2660</v>
      </c>
      <c r="G257" t="s">
        <v>2661</v>
      </c>
      <c r="H257">
        <v>11</v>
      </c>
      <c r="I257" t="s">
        <v>25</v>
      </c>
      <c r="J257">
        <v>1</v>
      </c>
      <c r="K257" t="s">
        <v>2634</v>
      </c>
      <c r="L257">
        <v>0</v>
      </c>
      <c r="M257" t="s">
        <v>2149</v>
      </c>
      <c r="N257">
        <v>0</v>
      </c>
      <c r="O257" t="s">
        <v>2149</v>
      </c>
      <c r="P257">
        <v>0</v>
      </c>
      <c r="Q257" t="s">
        <v>2149</v>
      </c>
      <c r="R257">
        <v>30</v>
      </c>
      <c r="S257" t="s">
        <v>2163</v>
      </c>
      <c r="T257">
        <v>36</v>
      </c>
      <c r="U257" t="s">
        <v>2218</v>
      </c>
      <c r="V257">
        <v>0</v>
      </c>
      <c r="W257" t="s">
        <v>79</v>
      </c>
      <c r="X257">
        <v>2</v>
      </c>
      <c r="Y257" t="s">
        <v>2687</v>
      </c>
      <c r="Z257" t="s">
        <v>2688</v>
      </c>
      <c r="AA257" t="s">
        <v>2687</v>
      </c>
      <c r="AB257" t="s">
        <v>2689</v>
      </c>
      <c r="AC257" t="s">
        <v>2687</v>
      </c>
      <c r="AD257" t="s">
        <v>39</v>
      </c>
      <c r="AE257" t="s">
        <v>40</v>
      </c>
      <c r="AF257" s="115">
        <v>180000</v>
      </c>
      <c r="AG257" s="36" t="s">
        <v>1683</v>
      </c>
      <c r="AH257" s="127" t="s">
        <v>25</v>
      </c>
      <c r="AI257" s="36">
        <v>17</v>
      </c>
      <c r="AJ257" s="36" t="s">
        <v>1511</v>
      </c>
      <c r="AK257" t="str">
        <f t="shared" si="19"/>
        <v>16.-11.-1.0.0.0.-2.00.00.00</v>
      </c>
      <c r="AL257" t="str">
        <f t="shared" si="15"/>
        <v>01.00.00.00</v>
      </c>
      <c r="AM257">
        <f t="shared" si="16"/>
        <v>16</v>
      </c>
      <c r="AN257">
        <f t="shared" si="17"/>
        <v>11</v>
      </c>
      <c r="AO257" s="118">
        <v>1</v>
      </c>
      <c r="AP257" s="118">
        <v>0</v>
      </c>
      <c r="AQ257" s="118">
        <v>0</v>
      </c>
      <c r="AR257" s="118">
        <v>0</v>
      </c>
      <c r="AS257" t="str">
        <f t="shared" si="18"/>
        <v>2.00.00.00</v>
      </c>
    </row>
    <row r="258" spans="1:45" customFormat="1">
      <c r="A258">
        <v>2021</v>
      </c>
      <c r="B258">
        <v>16</v>
      </c>
      <c r="C258" t="s">
        <v>1234</v>
      </c>
      <c r="D258" t="s">
        <v>1208</v>
      </c>
      <c r="E258" t="s">
        <v>1227</v>
      </c>
      <c r="F258" t="s">
        <v>2660</v>
      </c>
      <c r="G258" t="s">
        <v>2661</v>
      </c>
      <c r="H258">
        <v>11</v>
      </c>
      <c r="I258" t="s">
        <v>25</v>
      </c>
      <c r="J258">
        <v>1</v>
      </c>
      <c r="K258" t="s">
        <v>2634</v>
      </c>
      <c r="L258">
        <v>0</v>
      </c>
      <c r="M258" t="s">
        <v>2149</v>
      </c>
      <c r="N258">
        <v>0</v>
      </c>
      <c r="O258" t="s">
        <v>2149</v>
      </c>
      <c r="P258">
        <v>0</v>
      </c>
      <c r="Q258" t="s">
        <v>2149</v>
      </c>
      <c r="R258">
        <v>30</v>
      </c>
      <c r="S258" t="s">
        <v>2163</v>
      </c>
      <c r="T258">
        <v>36</v>
      </c>
      <c r="U258" t="s">
        <v>2218</v>
      </c>
      <c r="V258">
        <v>0</v>
      </c>
      <c r="W258" t="s">
        <v>79</v>
      </c>
      <c r="X258">
        <v>3</v>
      </c>
      <c r="Y258" t="s">
        <v>2690</v>
      </c>
      <c r="Z258" t="s">
        <v>2691</v>
      </c>
      <c r="AA258" t="s">
        <v>2690</v>
      </c>
      <c r="AB258" t="s">
        <v>2692</v>
      </c>
      <c r="AC258" t="s">
        <v>2690</v>
      </c>
      <c r="AD258" t="s">
        <v>41</v>
      </c>
      <c r="AE258" t="s">
        <v>42</v>
      </c>
      <c r="AF258" s="115">
        <v>2670000</v>
      </c>
      <c r="AG258" s="36" t="s">
        <v>1683</v>
      </c>
      <c r="AH258" s="127" t="s">
        <v>25</v>
      </c>
      <c r="AI258" s="36">
        <v>17</v>
      </c>
      <c r="AJ258" s="36" t="s">
        <v>1511</v>
      </c>
      <c r="AK258" t="str">
        <f t="shared" si="19"/>
        <v>16.-11.-1.0.0.0.-3.00.00.00</v>
      </c>
      <c r="AL258" t="str">
        <f t="shared" si="15"/>
        <v>01.00.00.00</v>
      </c>
      <c r="AM258">
        <f t="shared" si="16"/>
        <v>16</v>
      </c>
      <c r="AN258">
        <f t="shared" si="17"/>
        <v>11</v>
      </c>
      <c r="AO258" s="118">
        <v>1</v>
      </c>
      <c r="AP258" s="118">
        <v>0</v>
      </c>
      <c r="AQ258" s="118">
        <v>0</v>
      </c>
      <c r="AR258" s="118">
        <v>0</v>
      </c>
      <c r="AS258" t="str">
        <f t="shared" si="18"/>
        <v>3.00.00.00</v>
      </c>
    </row>
    <row r="259" spans="1:45" customFormat="1">
      <c r="A259">
        <v>2021</v>
      </c>
      <c r="B259">
        <v>16</v>
      </c>
      <c r="C259" t="s">
        <v>1234</v>
      </c>
      <c r="D259" t="s">
        <v>1208</v>
      </c>
      <c r="E259" t="s">
        <v>1227</v>
      </c>
      <c r="F259" t="s">
        <v>2660</v>
      </c>
      <c r="G259" t="s">
        <v>2699</v>
      </c>
      <c r="H259">
        <v>11</v>
      </c>
      <c r="I259" t="s">
        <v>25</v>
      </c>
      <c r="J259">
        <v>1</v>
      </c>
      <c r="K259" t="s">
        <v>2634</v>
      </c>
      <c r="L259">
        <v>0</v>
      </c>
      <c r="M259" t="s">
        <v>2149</v>
      </c>
      <c r="N259">
        <v>0</v>
      </c>
      <c r="O259" t="s">
        <v>2149</v>
      </c>
      <c r="P259">
        <v>0</v>
      </c>
      <c r="Q259" t="s">
        <v>2149</v>
      </c>
      <c r="R259">
        <v>30</v>
      </c>
      <c r="S259" t="s">
        <v>2163</v>
      </c>
      <c r="T259">
        <v>36</v>
      </c>
      <c r="U259" t="s">
        <v>2218</v>
      </c>
      <c r="V259">
        <v>0</v>
      </c>
      <c r="W259" t="s">
        <v>79</v>
      </c>
      <c r="X259">
        <v>5</v>
      </c>
      <c r="Y259" t="s">
        <v>2700</v>
      </c>
      <c r="Z259" t="s">
        <v>2701</v>
      </c>
      <c r="AA259" t="s">
        <v>2702</v>
      </c>
      <c r="AB259" t="s">
        <v>2719</v>
      </c>
      <c r="AC259" t="s">
        <v>2720</v>
      </c>
      <c r="AD259" t="s">
        <v>2291</v>
      </c>
      <c r="AE259" t="s">
        <v>2292</v>
      </c>
      <c r="AF259" s="115">
        <v>98000000</v>
      </c>
      <c r="AG259" s="36" t="s">
        <v>1683</v>
      </c>
      <c r="AH259" s="127" t="s">
        <v>25</v>
      </c>
      <c r="AI259" s="36">
        <v>17</v>
      </c>
      <c r="AJ259" s="36" t="s">
        <v>1511</v>
      </c>
      <c r="AK259" t="str">
        <f t="shared" si="19"/>
        <v>16.-11.-1.0.0.0.-5.01.04.00</v>
      </c>
      <c r="AL259" t="str">
        <f t="shared" ref="AL259:AL322" si="20">CONCATENATE(TEXT(AO259,"00"),".",TEXT(AP259,"00"),".",TEXT(AQ259,"00"),".",TEXT(AR259,"00"))</f>
        <v>01.00.00.00</v>
      </c>
      <c r="AM259">
        <f t="shared" ref="AM259:AM322" si="21">+B259</f>
        <v>16</v>
      </c>
      <c r="AN259">
        <f t="shared" ref="AN259:AN322" si="22">+H259</f>
        <v>11</v>
      </c>
      <c r="AO259" s="118">
        <v>1</v>
      </c>
      <c r="AP259" s="118">
        <v>0</v>
      </c>
      <c r="AQ259" s="118">
        <v>0</v>
      </c>
      <c r="AR259" s="118">
        <v>0</v>
      </c>
      <c r="AS259" t="str">
        <f t="shared" ref="AS259:AS322" si="23">+AD259</f>
        <v>5.01.04.00</v>
      </c>
    </row>
    <row r="260" spans="1:45" customFormat="1">
      <c r="A260">
        <v>2021</v>
      </c>
      <c r="B260">
        <v>16</v>
      </c>
      <c r="C260" t="s">
        <v>1234</v>
      </c>
      <c r="D260" t="s">
        <v>1208</v>
      </c>
      <c r="E260" t="s">
        <v>1227</v>
      </c>
      <c r="F260" t="s">
        <v>2660</v>
      </c>
      <c r="G260" t="s">
        <v>2661</v>
      </c>
      <c r="H260">
        <v>13</v>
      </c>
      <c r="I260" t="s">
        <v>51</v>
      </c>
      <c r="J260">
        <v>16</v>
      </c>
      <c r="K260" t="s">
        <v>55</v>
      </c>
      <c r="L260">
        <v>0</v>
      </c>
      <c r="M260" t="s">
        <v>2149</v>
      </c>
      <c r="N260">
        <v>0</v>
      </c>
      <c r="O260" t="s">
        <v>2149</v>
      </c>
      <c r="P260">
        <v>0</v>
      </c>
      <c r="Q260" t="s">
        <v>2149</v>
      </c>
      <c r="R260">
        <v>30</v>
      </c>
      <c r="S260" t="s">
        <v>2163</v>
      </c>
      <c r="T260">
        <v>36</v>
      </c>
      <c r="U260" t="s">
        <v>2218</v>
      </c>
      <c r="V260">
        <v>0</v>
      </c>
      <c r="W260" t="s">
        <v>79</v>
      </c>
      <c r="X260">
        <v>2</v>
      </c>
      <c r="Y260" t="s">
        <v>2687</v>
      </c>
      <c r="Z260" t="s">
        <v>2688</v>
      </c>
      <c r="AA260" t="s">
        <v>2687</v>
      </c>
      <c r="AB260" t="s">
        <v>2689</v>
      </c>
      <c r="AC260" t="s">
        <v>2687</v>
      </c>
      <c r="AD260" t="s">
        <v>39</v>
      </c>
      <c r="AE260" t="s">
        <v>40</v>
      </c>
      <c r="AF260" s="115">
        <v>7500000</v>
      </c>
      <c r="AG260" s="167" t="s">
        <v>1515</v>
      </c>
      <c r="AH260" s="168" t="s">
        <v>337</v>
      </c>
      <c r="AI260" s="36">
        <v>17</v>
      </c>
      <c r="AJ260" s="36" t="s">
        <v>1511</v>
      </c>
      <c r="AK260" t="str">
        <f t="shared" ref="AK260:AK323" si="24">+CONCATENATE(AM260,".-",AN260,".-",AO260,".",AP260,".",AQ260,".",AR260,".-",AS260)</f>
        <v>16.-13.-16.0.0.0.-2.00.00.00</v>
      </c>
      <c r="AL260" t="str">
        <f t="shared" si="20"/>
        <v>16.00.00.00</v>
      </c>
      <c r="AM260">
        <f t="shared" si="21"/>
        <v>16</v>
      </c>
      <c r="AN260">
        <f t="shared" si="22"/>
        <v>13</v>
      </c>
      <c r="AO260" s="118">
        <v>16</v>
      </c>
      <c r="AP260" s="118">
        <v>0</v>
      </c>
      <c r="AQ260" s="118">
        <v>0</v>
      </c>
      <c r="AR260" s="118">
        <v>0</v>
      </c>
      <c r="AS260" t="str">
        <f t="shared" si="23"/>
        <v>2.00.00.00</v>
      </c>
    </row>
    <row r="261" spans="1:45" customFormat="1">
      <c r="A261">
        <v>2021</v>
      </c>
      <c r="B261">
        <v>16</v>
      </c>
      <c r="C261" t="s">
        <v>1234</v>
      </c>
      <c r="D261" t="s">
        <v>1208</v>
      </c>
      <c r="E261" t="s">
        <v>1227</v>
      </c>
      <c r="F261" t="s">
        <v>2660</v>
      </c>
      <c r="G261" t="s">
        <v>2661</v>
      </c>
      <c r="H261">
        <v>13</v>
      </c>
      <c r="I261" t="s">
        <v>51</v>
      </c>
      <c r="J261">
        <v>16</v>
      </c>
      <c r="K261" t="s">
        <v>55</v>
      </c>
      <c r="L261">
        <v>0</v>
      </c>
      <c r="M261" t="s">
        <v>2149</v>
      </c>
      <c r="N261">
        <v>0</v>
      </c>
      <c r="O261" t="s">
        <v>2149</v>
      </c>
      <c r="P261">
        <v>0</v>
      </c>
      <c r="Q261" t="s">
        <v>2149</v>
      </c>
      <c r="R261">
        <v>30</v>
      </c>
      <c r="S261" t="s">
        <v>2163</v>
      </c>
      <c r="T261">
        <v>36</v>
      </c>
      <c r="U261" t="s">
        <v>2218</v>
      </c>
      <c r="V261">
        <v>0</v>
      </c>
      <c r="W261" t="s">
        <v>79</v>
      </c>
      <c r="X261">
        <v>3</v>
      </c>
      <c r="Y261" t="s">
        <v>2690</v>
      </c>
      <c r="Z261" t="s">
        <v>2691</v>
      </c>
      <c r="AA261" t="s">
        <v>2690</v>
      </c>
      <c r="AB261" t="s">
        <v>2692</v>
      </c>
      <c r="AC261" t="s">
        <v>2690</v>
      </c>
      <c r="AD261" t="s">
        <v>41</v>
      </c>
      <c r="AE261" t="s">
        <v>42</v>
      </c>
      <c r="AF261" s="115">
        <v>3000000</v>
      </c>
      <c r="AG261" s="167" t="s">
        <v>1515</v>
      </c>
      <c r="AH261" s="168" t="s">
        <v>337</v>
      </c>
      <c r="AI261" s="36">
        <v>17</v>
      </c>
      <c r="AJ261" s="36" t="s">
        <v>1511</v>
      </c>
      <c r="AK261" t="str">
        <f t="shared" si="24"/>
        <v>16.-13.-16.0.0.0.-3.00.00.00</v>
      </c>
      <c r="AL261" t="str">
        <f t="shared" si="20"/>
        <v>16.00.00.00</v>
      </c>
      <c r="AM261">
        <f t="shared" si="21"/>
        <v>16</v>
      </c>
      <c r="AN261">
        <f t="shared" si="22"/>
        <v>13</v>
      </c>
      <c r="AO261" s="118">
        <v>16</v>
      </c>
      <c r="AP261" s="118">
        <v>0</v>
      </c>
      <c r="AQ261" s="118">
        <v>0</v>
      </c>
      <c r="AR261" s="118">
        <v>0</v>
      </c>
      <c r="AS261" t="str">
        <f t="shared" si="23"/>
        <v>3.00.00.00</v>
      </c>
    </row>
    <row r="262" spans="1:45" customFormat="1">
      <c r="A262">
        <v>2021</v>
      </c>
      <c r="B262">
        <v>16</v>
      </c>
      <c r="C262" t="s">
        <v>1234</v>
      </c>
      <c r="D262" t="s">
        <v>1208</v>
      </c>
      <c r="E262" t="s">
        <v>1227</v>
      </c>
      <c r="F262" t="s">
        <v>2693</v>
      </c>
      <c r="G262" t="s">
        <v>2694</v>
      </c>
      <c r="H262">
        <v>13</v>
      </c>
      <c r="I262" t="s">
        <v>51</v>
      </c>
      <c r="J262">
        <v>16</v>
      </c>
      <c r="K262" t="s">
        <v>55</v>
      </c>
      <c r="L262">
        <v>0</v>
      </c>
      <c r="M262" t="s">
        <v>2149</v>
      </c>
      <c r="N262">
        <v>1</v>
      </c>
      <c r="O262" t="s">
        <v>43</v>
      </c>
      <c r="P262">
        <v>0</v>
      </c>
      <c r="Q262" t="s">
        <v>2149</v>
      </c>
      <c r="R262">
        <v>30</v>
      </c>
      <c r="S262" t="s">
        <v>2163</v>
      </c>
      <c r="T262">
        <v>36</v>
      </c>
      <c r="U262" t="s">
        <v>2218</v>
      </c>
      <c r="V262">
        <v>0</v>
      </c>
      <c r="W262" t="s">
        <v>79</v>
      </c>
      <c r="X262">
        <v>4</v>
      </c>
      <c r="Y262" t="s">
        <v>2695</v>
      </c>
      <c r="Z262" t="s">
        <v>2696</v>
      </c>
      <c r="AA262" t="s">
        <v>2697</v>
      </c>
      <c r="AB262" t="s">
        <v>2698</v>
      </c>
      <c r="AC262" t="s">
        <v>2697</v>
      </c>
      <c r="AD262" t="s">
        <v>44</v>
      </c>
      <c r="AE262" t="s">
        <v>43</v>
      </c>
      <c r="AF262" s="115">
        <v>5334586</v>
      </c>
      <c r="AG262" s="167" t="s">
        <v>1515</v>
      </c>
      <c r="AH262" s="168" t="s">
        <v>337</v>
      </c>
      <c r="AI262" s="36">
        <v>17</v>
      </c>
      <c r="AJ262" s="36" t="s">
        <v>1511</v>
      </c>
      <c r="AK262" t="str">
        <f t="shared" si="24"/>
        <v>16.-13.-16.0.1.0.-4.03.00.00</v>
      </c>
      <c r="AL262" t="str">
        <f t="shared" si="20"/>
        <v>16.00.01.00</v>
      </c>
      <c r="AM262">
        <f t="shared" si="21"/>
        <v>16</v>
      </c>
      <c r="AN262">
        <f t="shared" si="22"/>
        <v>13</v>
      </c>
      <c r="AO262" s="118">
        <v>16</v>
      </c>
      <c r="AP262" s="118">
        <v>0</v>
      </c>
      <c r="AQ262" s="118">
        <v>1</v>
      </c>
      <c r="AR262" s="118">
        <v>0</v>
      </c>
      <c r="AS262" t="str">
        <f t="shared" si="23"/>
        <v>4.03.00.00</v>
      </c>
    </row>
    <row r="263" spans="1:45" customFormat="1">
      <c r="A263">
        <v>2021</v>
      </c>
      <c r="B263">
        <v>16</v>
      </c>
      <c r="C263" t="s">
        <v>1234</v>
      </c>
      <c r="D263" t="s">
        <v>1208</v>
      </c>
      <c r="E263" t="s">
        <v>1227</v>
      </c>
      <c r="F263" t="s">
        <v>2660</v>
      </c>
      <c r="G263" t="s">
        <v>2661</v>
      </c>
      <c r="H263">
        <v>13</v>
      </c>
      <c r="I263" t="s">
        <v>51</v>
      </c>
      <c r="J263">
        <v>17</v>
      </c>
      <c r="K263" t="s">
        <v>56</v>
      </c>
      <c r="L263">
        <v>0</v>
      </c>
      <c r="M263" t="s">
        <v>2149</v>
      </c>
      <c r="N263">
        <v>0</v>
      </c>
      <c r="O263" t="s">
        <v>2149</v>
      </c>
      <c r="P263">
        <v>0</v>
      </c>
      <c r="Q263" t="s">
        <v>2149</v>
      </c>
      <c r="R263">
        <v>30</v>
      </c>
      <c r="S263" t="s">
        <v>2163</v>
      </c>
      <c r="T263">
        <v>36</v>
      </c>
      <c r="U263" t="s">
        <v>2218</v>
      </c>
      <c r="V263">
        <v>0</v>
      </c>
      <c r="W263" t="s">
        <v>79</v>
      </c>
      <c r="X263">
        <v>2</v>
      </c>
      <c r="Y263" t="s">
        <v>2687</v>
      </c>
      <c r="Z263" t="s">
        <v>2688</v>
      </c>
      <c r="AA263" t="s">
        <v>2687</v>
      </c>
      <c r="AB263" t="s">
        <v>2689</v>
      </c>
      <c r="AC263" t="s">
        <v>2687</v>
      </c>
      <c r="AD263" t="s">
        <v>39</v>
      </c>
      <c r="AE263" t="s">
        <v>40</v>
      </c>
      <c r="AF263" s="115">
        <v>1600000</v>
      </c>
      <c r="AG263" s="167" t="s">
        <v>1519</v>
      </c>
      <c r="AH263" s="168" t="s">
        <v>343</v>
      </c>
      <c r="AI263" s="36">
        <v>17</v>
      </c>
      <c r="AJ263" s="36" t="s">
        <v>1511</v>
      </c>
      <c r="AK263" t="str">
        <f t="shared" si="24"/>
        <v>16.-13.-17.0.0.0.-2.00.00.00</v>
      </c>
      <c r="AL263" t="str">
        <f t="shared" si="20"/>
        <v>17.00.00.00</v>
      </c>
      <c r="AM263">
        <f t="shared" si="21"/>
        <v>16</v>
      </c>
      <c r="AN263">
        <f t="shared" si="22"/>
        <v>13</v>
      </c>
      <c r="AO263" s="118">
        <v>17</v>
      </c>
      <c r="AP263" s="118">
        <v>0</v>
      </c>
      <c r="AQ263" s="118">
        <v>0</v>
      </c>
      <c r="AR263" s="118">
        <v>0</v>
      </c>
      <c r="AS263" t="str">
        <f t="shared" si="23"/>
        <v>2.00.00.00</v>
      </c>
    </row>
    <row r="264" spans="1:45" customFormat="1">
      <c r="A264">
        <v>2021</v>
      </c>
      <c r="B264">
        <v>16</v>
      </c>
      <c r="C264" t="s">
        <v>1234</v>
      </c>
      <c r="D264" t="s">
        <v>1208</v>
      </c>
      <c r="E264" t="s">
        <v>1227</v>
      </c>
      <c r="F264" t="s">
        <v>2660</v>
      </c>
      <c r="G264" t="s">
        <v>2661</v>
      </c>
      <c r="H264">
        <v>13</v>
      </c>
      <c r="I264" t="s">
        <v>51</v>
      </c>
      <c r="J264">
        <v>17</v>
      </c>
      <c r="K264" t="s">
        <v>56</v>
      </c>
      <c r="L264">
        <v>0</v>
      </c>
      <c r="M264" t="s">
        <v>2149</v>
      </c>
      <c r="N264">
        <v>0</v>
      </c>
      <c r="O264" t="s">
        <v>2149</v>
      </c>
      <c r="P264">
        <v>0</v>
      </c>
      <c r="Q264" t="s">
        <v>2149</v>
      </c>
      <c r="R264">
        <v>30</v>
      </c>
      <c r="S264" t="s">
        <v>2163</v>
      </c>
      <c r="T264">
        <v>36</v>
      </c>
      <c r="U264" t="s">
        <v>2218</v>
      </c>
      <c r="V264">
        <v>0</v>
      </c>
      <c r="W264" t="s">
        <v>79</v>
      </c>
      <c r="X264">
        <v>3</v>
      </c>
      <c r="Y264" t="s">
        <v>2690</v>
      </c>
      <c r="Z264" t="s">
        <v>2691</v>
      </c>
      <c r="AA264" t="s">
        <v>2690</v>
      </c>
      <c r="AB264" t="s">
        <v>2692</v>
      </c>
      <c r="AC264" t="s">
        <v>2690</v>
      </c>
      <c r="AD264" t="s">
        <v>41</v>
      </c>
      <c r="AE264" t="s">
        <v>42</v>
      </c>
      <c r="AF264" s="115">
        <v>2065414</v>
      </c>
      <c r="AG264" s="167" t="s">
        <v>1519</v>
      </c>
      <c r="AH264" s="168" t="s">
        <v>343</v>
      </c>
      <c r="AI264" s="36">
        <v>17</v>
      </c>
      <c r="AJ264" s="36" t="s">
        <v>1511</v>
      </c>
      <c r="AK264" t="str">
        <f t="shared" si="24"/>
        <v>16.-13.-17.0.0.0.-3.00.00.00</v>
      </c>
      <c r="AL264" t="str">
        <f t="shared" si="20"/>
        <v>17.00.00.00</v>
      </c>
      <c r="AM264">
        <f t="shared" si="21"/>
        <v>16</v>
      </c>
      <c r="AN264">
        <f t="shared" si="22"/>
        <v>13</v>
      </c>
      <c r="AO264" s="118">
        <v>17</v>
      </c>
      <c r="AP264" s="118">
        <v>0</v>
      </c>
      <c r="AQ264" s="118">
        <v>0</v>
      </c>
      <c r="AR264" s="118">
        <v>0</v>
      </c>
      <c r="AS264" t="str">
        <f t="shared" si="23"/>
        <v>3.00.00.00</v>
      </c>
    </row>
    <row r="265" spans="1:45" customFormat="1">
      <c r="A265">
        <v>2021</v>
      </c>
      <c r="B265">
        <v>16</v>
      </c>
      <c r="C265" t="s">
        <v>1234</v>
      </c>
      <c r="D265" t="s">
        <v>1208</v>
      </c>
      <c r="E265" t="s">
        <v>1227</v>
      </c>
      <c r="F265" t="s">
        <v>2660</v>
      </c>
      <c r="G265" t="s">
        <v>2661</v>
      </c>
      <c r="H265">
        <v>13</v>
      </c>
      <c r="I265" t="s">
        <v>51</v>
      </c>
      <c r="J265">
        <v>18</v>
      </c>
      <c r="K265" t="s">
        <v>2425</v>
      </c>
      <c r="L265">
        <v>0</v>
      </c>
      <c r="M265" t="s">
        <v>2149</v>
      </c>
      <c r="N265">
        <v>0</v>
      </c>
      <c r="O265" t="s">
        <v>2149</v>
      </c>
      <c r="P265">
        <v>0</v>
      </c>
      <c r="Q265" t="s">
        <v>2149</v>
      </c>
      <c r="R265">
        <v>30</v>
      </c>
      <c r="S265" t="s">
        <v>2163</v>
      </c>
      <c r="T265">
        <v>36</v>
      </c>
      <c r="U265" t="s">
        <v>2218</v>
      </c>
      <c r="V265">
        <v>0</v>
      </c>
      <c r="W265" t="s">
        <v>79</v>
      </c>
      <c r="X265">
        <v>2</v>
      </c>
      <c r="Y265" t="s">
        <v>2687</v>
      </c>
      <c r="Z265" t="s">
        <v>2688</v>
      </c>
      <c r="AA265" t="s">
        <v>2687</v>
      </c>
      <c r="AB265" t="s">
        <v>2689</v>
      </c>
      <c r="AC265" t="s">
        <v>2687</v>
      </c>
      <c r="AD265" t="s">
        <v>39</v>
      </c>
      <c r="AE265" t="s">
        <v>40</v>
      </c>
      <c r="AF265" s="115">
        <v>8221200</v>
      </c>
      <c r="AG265" s="167" t="s">
        <v>1494</v>
      </c>
      <c r="AH265" s="168" t="s">
        <v>384</v>
      </c>
      <c r="AI265" s="36">
        <v>17</v>
      </c>
      <c r="AJ265" s="36" t="s">
        <v>1511</v>
      </c>
      <c r="AK265" t="str">
        <f t="shared" si="24"/>
        <v>16.-13.-18.0.0.0.-2.00.00.00</v>
      </c>
      <c r="AL265" t="str">
        <f t="shared" si="20"/>
        <v>18.00.00.00</v>
      </c>
      <c r="AM265">
        <f t="shared" si="21"/>
        <v>16</v>
      </c>
      <c r="AN265">
        <f t="shared" si="22"/>
        <v>13</v>
      </c>
      <c r="AO265" s="118">
        <v>18</v>
      </c>
      <c r="AP265" s="118">
        <v>0</v>
      </c>
      <c r="AQ265" s="118">
        <v>0</v>
      </c>
      <c r="AR265" s="118">
        <v>0</v>
      </c>
      <c r="AS265" t="str">
        <f t="shared" si="23"/>
        <v>2.00.00.00</v>
      </c>
    </row>
    <row r="266" spans="1:45" customFormat="1">
      <c r="A266">
        <v>2021</v>
      </c>
      <c r="B266">
        <v>16</v>
      </c>
      <c r="C266" t="s">
        <v>1234</v>
      </c>
      <c r="D266" t="s">
        <v>1208</v>
      </c>
      <c r="E266" t="s">
        <v>1227</v>
      </c>
      <c r="F266" t="s">
        <v>2660</v>
      </c>
      <c r="G266" t="s">
        <v>2661</v>
      </c>
      <c r="H266">
        <v>14</v>
      </c>
      <c r="I266" t="s">
        <v>20</v>
      </c>
      <c r="J266">
        <v>19</v>
      </c>
      <c r="K266" t="s">
        <v>1509</v>
      </c>
      <c r="L266">
        <v>0</v>
      </c>
      <c r="M266" t="s">
        <v>2149</v>
      </c>
      <c r="N266">
        <v>0</v>
      </c>
      <c r="O266" t="s">
        <v>2149</v>
      </c>
      <c r="P266">
        <v>0</v>
      </c>
      <c r="Q266" t="s">
        <v>2149</v>
      </c>
      <c r="R266">
        <v>30</v>
      </c>
      <c r="S266" t="s">
        <v>2163</v>
      </c>
      <c r="T266">
        <v>36</v>
      </c>
      <c r="U266" t="s">
        <v>2218</v>
      </c>
      <c r="V266">
        <v>0</v>
      </c>
      <c r="W266" t="s">
        <v>79</v>
      </c>
      <c r="X266">
        <v>3</v>
      </c>
      <c r="Y266" t="s">
        <v>2690</v>
      </c>
      <c r="Z266" t="s">
        <v>2691</v>
      </c>
      <c r="AA266" t="s">
        <v>2690</v>
      </c>
      <c r="AB266" t="s">
        <v>2692</v>
      </c>
      <c r="AC266" t="s">
        <v>2690</v>
      </c>
      <c r="AD266" t="s">
        <v>41</v>
      </c>
      <c r="AE266" t="s">
        <v>42</v>
      </c>
      <c r="AF266" s="115">
        <v>1512873</v>
      </c>
      <c r="AG266" s="167" t="s">
        <v>1862</v>
      </c>
      <c r="AH266" s="168" t="s">
        <v>1512</v>
      </c>
      <c r="AI266" s="36">
        <v>17</v>
      </c>
      <c r="AJ266" s="36" t="s">
        <v>1511</v>
      </c>
      <c r="AK266" t="str">
        <f t="shared" si="24"/>
        <v>16.-14.-19.0.0.0.-3.00.00.00</v>
      </c>
      <c r="AL266" t="str">
        <f t="shared" si="20"/>
        <v>19.00.00.00</v>
      </c>
      <c r="AM266">
        <f t="shared" si="21"/>
        <v>16</v>
      </c>
      <c r="AN266">
        <f t="shared" si="22"/>
        <v>14</v>
      </c>
      <c r="AO266" s="118">
        <v>19</v>
      </c>
      <c r="AP266" s="118">
        <v>0</v>
      </c>
      <c r="AQ266" s="118">
        <v>0</v>
      </c>
      <c r="AR266" s="118">
        <v>0</v>
      </c>
      <c r="AS266" t="str">
        <f t="shared" si="23"/>
        <v>3.00.00.00</v>
      </c>
    </row>
    <row r="267" spans="1:45" customFormat="1">
      <c r="A267">
        <v>2021</v>
      </c>
      <c r="B267">
        <v>16</v>
      </c>
      <c r="C267" t="s">
        <v>1234</v>
      </c>
      <c r="D267" t="s">
        <v>1208</v>
      </c>
      <c r="E267" t="s">
        <v>1227</v>
      </c>
      <c r="F267" t="s">
        <v>2660</v>
      </c>
      <c r="G267" t="s">
        <v>2699</v>
      </c>
      <c r="H267">
        <v>13</v>
      </c>
      <c r="I267" t="s">
        <v>51</v>
      </c>
      <c r="J267">
        <v>20</v>
      </c>
      <c r="K267" t="s">
        <v>1516</v>
      </c>
      <c r="L267">
        <v>0</v>
      </c>
      <c r="M267" t="s">
        <v>79</v>
      </c>
      <c r="N267">
        <v>0</v>
      </c>
      <c r="O267" t="s">
        <v>79</v>
      </c>
      <c r="P267">
        <v>0</v>
      </c>
      <c r="Q267" t="s">
        <v>79</v>
      </c>
      <c r="R267">
        <v>30</v>
      </c>
      <c r="S267" t="s">
        <v>2163</v>
      </c>
      <c r="T267">
        <v>36</v>
      </c>
      <c r="U267" t="s">
        <v>2218</v>
      </c>
      <c r="V267">
        <v>0</v>
      </c>
      <c r="W267" t="s">
        <v>79</v>
      </c>
      <c r="X267">
        <v>5</v>
      </c>
      <c r="Y267" t="s">
        <v>2700</v>
      </c>
      <c r="Z267" t="s">
        <v>2701</v>
      </c>
      <c r="AA267" t="s">
        <v>2702</v>
      </c>
      <c r="AB267" t="s">
        <v>2719</v>
      </c>
      <c r="AC267" t="s">
        <v>2720</v>
      </c>
      <c r="AD267" t="s">
        <v>2347</v>
      </c>
      <c r="AE267" t="s">
        <v>2348</v>
      </c>
      <c r="AF267" s="115">
        <v>8179556</v>
      </c>
      <c r="AG267" s="167" t="s">
        <v>1401</v>
      </c>
      <c r="AH267" s="168" t="s">
        <v>1517</v>
      </c>
      <c r="AI267" s="36">
        <v>17</v>
      </c>
      <c r="AJ267" s="36" t="s">
        <v>1511</v>
      </c>
      <c r="AK267" t="str">
        <f t="shared" si="24"/>
        <v>16.-13.-20.0.0.0.-5.01.04.98</v>
      </c>
      <c r="AL267" t="str">
        <f t="shared" si="20"/>
        <v>20.00.00.00</v>
      </c>
      <c r="AM267">
        <f t="shared" si="21"/>
        <v>16</v>
      </c>
      <c r="AN267">
        <f t="shared" si="22"/>
        <v>13</v>
      </c>
      <c r="AO267" s="118">
        <v>20</v>
      </c>
      <c r="AP267" s="118">
        <v>0</v>
      </c>
      <c r="AQ267" s="118">
        <v>0</v>
      </c>
      <c r="AR267" s="118">
        <v>0</v>
      </c>
      <c r="AS267" t="str">
        <f t="shared" si="23"/>
        <v>5.01.04.98</v>
      </c>
    </row>
    <row r="268" spans="1:45" customFormat="1">
      <c r="A268">
        <v>2021</v>
      </c>
      <c r="B268">
        <v>17</v>
      </c>
      <c r="C268" t="s">
        <v>1235</v>
      </c>
      <c r="D268" t="s">
        <v>588</v>
      </c>
      <c r="E268" t="s">
        <v>1227</v>
      </c>
      <c r="F268" t="s">
        <v>2660</v>
      </c>
      <c r="G268" t="s">
        <v>2661</v>
      </c>
      <c r="H268">
        <v>11</v>
      </c>
      <c r="I268" t="s">
        <v>25</v>
      </c>
      <c r="J268">
        <v>1</v>
      </c>
      <c r="K268" t="s">
        <v>2634</v>
      </c>
      <c r="L268">
        <v>0</v>
      </c>
      <c r="M268" t="s">
        <v>2149</v>
      </c>
      <c r="N268">
        <v>0</v>
      </c>
      <c r="O268" t="s">
        <v>2149</v>
      </c>
      <c r="P268">
        <v>0</v>
      </c>
      <c r="Q268" t="s">
        <v>2149</v>
      </c>
      <c r="R268">
        <v>20</v>
      </c>
      <c r="S268" t="s">
        <v>2155</v>
      </c>
      <c r="T268">
        <v>22</v>
      </c>
      <c r="U268" t="s">
        <v>2187</v>
      </c>
      <c r="V268">
        <v>0</v>
      </c>
      <c r="W268" t="s">
        <v>79</v>
      </c>
      <c r="X268">
        <v>1</v>
      </c>
      <c r="Y268" t="s">
        <v>2662</v>
      </c>
      <c r="Z268" t="s">
        <v>2663</v>
      </c>
      <c r="AA268" t="s">
        <v>2664</v>
      </c>
      <c r="AB268" t="s">
        <v>2665</v>
      </c>
      <c r="AC268" t="s">
        <v>2666</v>
      </c>
      <c r="AD268" t="s">
        <v>23</v>
      </c>
      <c r="AE268" t="s">
        <v>24</v>
      </c>
      <c r="AF268" s="115">
        <v>100102888</v>
      </c>
      <c r="AG268" s="36" t="s">
        <v>1683</v>
      </c>
      <c r="AH268" s="127" t="s">
        <v>25</v>
      </c>
      <c r="AI268" s="36">
        <v>19</v>
      </c>
      <c r="AJ268" s="128" t="s">
        <v>588</v>
      </c>
      <c r="AK268" t="str">
        <f t="shared" si="24"/>
        <v>17.-11.-1.0.0.0.-1.01.01.00</v>
      </c>
      <c r="AL268" t="str">
        <f t="shared" si="20"/>
        <v>01.00.00.00</v>
      </c>
      <c r="AM268">
        <f t="shared" si="21"/>
        <v>17</v>
      </c>
      <c r="AN268">
        <f t="shared" si="22"/>
        <v>11</v>
      </c>
      <c r="AO268" s="118">
        <v>1</v>
      </c>
      <c r="AP268" s="118">
        <v>0</v>
      </c>
      <c r="AQ268" s="118">
        <v>0</v>
      </c>
      <c r="AR268" s="118">
        <v>0</v>
      </c>
      <c r="AS268" t="str">
        <f t="shared" si="23"/>
        <v>1.01.01.00</v>
      </c>
    </row>
    <row r="269" spans="1:45" customFormat="1">
      <c r="A269">
        <v>2021</v>
      </c>
      <c r="B269">
        <v>17</v>
      </c>
      <c r="C269" t="s">
        <v>1235</v>
      </c>
      <c r="D269" t="s">
        <v>588</v>
      </c>
      <c r="E269" t="s">
        <v>1227</v>
      </c>
      <c r="F269" t="s">
        <v>2660</v>
      </c>
      <c r="G269" t="s">
        <v>2661</v>
      </c>
      <c r="H269">
        <v>11</v>
      </c>
      <c r="I269" t="s">
        <v>25</v>
      </c>
      <c r="J269">
        <v>1</v>
      </c>
      <c r="K269" t="s">
        <v>2634</v>
      </c>
      <c r="L269">
        <v>0</v>
      </c>
      <c r="M269" t="s">
        <v>2149</v>
      </c>
      <c r="N269">
        <v>0</v>
      </c>
      <c r="O269" t="s">
        <v>2149</v>
      </c>
      <c r="P269">
        <v>0</v>
      </c>
      <c r="Q269" t="s">
        <v>2149</v>
      </c>
      <c r="R269">
        <v>20</v>
      </c>
      <c r="S269" t="s">
        <v>2155</v>
      </c>
      <c r="T269">
        <v>22</v>
      </c>
      <c r="U269" t="s">
        <v>2187</v>
      </c>
      <c r="V269">
        <v>0</v>
      </c>
      <c r="W269" t="s">
        <v>79</v>
      </c>
      <c r="X269">
        <v>1</v>
      </c>
      <c r="Y269" t="s">
        <v>2662</v>
      </c>
      <c r="Z269" t="s">
        <v>2663</v>
      </c>
      <c r="AA269" t="s">
        <v>2664</v>
      </c>
      <c r="AB269" t="s">
        <v>2667</v>
      </c>
      <c r="AC269" t="s">
        <v>2668</v>
      </c>
      <c r="AD269" t="s">
        <v>26</v>
      </c>
      <c r="AE269" t="s">
        <v>27</v>
      </c>
      <c r="AF269" s="115">
        <v>8367496</v>
      </c>
      <c r="AG269" s="36" t="s">
        <v>1683</v>
      </c>
      <c r="AH269" s="127" t="s">
        <v>25</v>
      </c>
      <c r="AI269" s="36">
        <v>19</v>
      </c>
      <c r="AJ269" s="128" t="s">
        <v>588</v>
      </c>
      <c r="AK269" t="str">
        <f t="shared" si="24"/>
        <v>17.-11.-1.0.0.0.-1.01.04.00</v>
      </c>
      <c r="AL269" t="str">
        <f t="shared" si="20"/>
        <v>01.00.00.00</v>
      </c>
      <c r="AM269">
        <f t="shared" si="21"/>
        <v>17</v>
      </c>
      <c r="AN269">
        <f t="shared" si="22"/>
        <v>11</v>
      </c>
      <c r="AO269" s="118">
        <v>1</v>
      </c>
      <c r="AP269" s="118">
        <v>0</v>
      </c>
      <c r="AQ269" s="118">
        <v>0</v>
      </c>
      <c r="AR269" s="118">
        <v>0</v>
      </c>
      <c r="AS269" t="str">
        <f t="shared" si="23"/>
        <v>1.01.04.00</v>
      </c>
    </row>
    <row r="270" spans="1:45" customFormat="1">
      <c r="A270">
        <v>2021</v>
      </c>
      <c r="B270">
        <v>17</v>
      </c>
      <c r="C270" t="s">
        <v>1235</v>
      </c>
      <c r="D270" t="s">
        <v>588</v>
      </c>
      <c r="E270" t="s">
        <v>1227</v>
      </c>
      <c r="F270" t="s">
        <v>2660</v>
      </c>
      <c r="G270" t="s">
        <v>2661</v>
      </c>
      <c r="H270">
        <v>11</v>
      </c>
      <c r="I270" t="s">
        <v>25</v>
      </c>
      <c r="J270">
        <v>1</v>
      </c>
      <c r="K270" t="s">
        <v>2634</v>
      </c>
      <c r="L270">
        <v>0</v>
      </c>
      <c r="M270" t="s">
        <v>2149</v>
      </c>
      <c r="N270">
        <v>0</v>
      </c>
      <c r="O270" t="s">
        <v>2149</v>
      </c>
      <c r="P270">
        <v>0</v>
      </c>
      <c r="Q270" t="s">
        <v>2149</v>
      </c>
      <c r="R270">
        <v>20</v>
      </c>
      <c r="S270" t="s">
        <v>2155</v>
      </c>
      <c r="T270">
        <v>22</v>
      </c>
      <c r="U270" t="s">
        <v>2187</v>
      </c>
      <c r="V270">
        <v>0</v>
      </c>
      <c r="W270" t="s">
        <v>79</v>
      </c>
      <c r="X270">
        <v>1</v>
      </c>
      <c r="Y270" t="s">
        <v>2662</v>
      </c>
      <c r="Z270" t="s">
        <v>2663</v>
      </c>
      <c r="AA270" t="s">
        <v>2664</v>
      </c>
      <c r="AB270" t="s">
        <v>2669</v>
      </c>
      <c r="AC270" t="s">
        <v>2670</v>
      </c>
      <c r="AD270" t="s">
        <v>28</v>
      </c>
      <c r="AE270" t="s">
        <v>29</v>
      </c>
      <c r="AF270" s="115">
        <v>24492957</v>
      </c>
      <c r="AG270" s="36" t="s">
        <v>1683</v>
      </c>
      <c r="AH270" s="127" t="s">
        <v>25</v>
      </c>
      <c r="AI270" s="36">
        <v>19</v>
      </c>
      <c r="AJ270" s="128" t="s">
        <v>588</v>
      </c>
      <c r="AK270" t="str">
        <f t="shared" si="24"/>
        <v>17.-11.-1.0.0.0.-1.01.06.00</v>
      </c>
      <c r="AL270" t="str">
        <f t="shared" si="20"/>
        <v>01.00.00.00</v>
      </c>
      <c r="AM270">
        <f t="shared" si="21"/>
        <v>17</v>
      </c>
      <c r="AN270">
        <f t="shared" si="22"/>
        <v>11</v>
      </c>
      <c r="AO270" s="118">
        <v>1</v>
      </c>
      <c r="AP270" s="118">
        <v>0</v>
      </c>
      <c r="AQ270" s="118">
        <v>0</v>
      </c>
      <c r="AR270" s="118">
        <v>0</v>
      </c>
      <c r="AS270" t="str">
        <f t="shared" si="23"/>
        <v>1.01.06.00</v>
      </c>
    </row>
    <row r="271" spans="1:45" customFormat="1">
      <c r="A271">
        <v>2021</v>
      </c>
      <c r="B271">
        <v>17</v>
      </c>
      <c r="C271" t="s">
        <v>1235</v>
      </c>
      <c r="D271" t="s">
        <v>588</v>
      </c>
      <c r="E271" t="s">
        <v>1227</v>
      </c>
      <c r="F271" t="s">
        <v>2660</v>
      </c>
      <c r="G271" t="s">
        <v>2661</v>
      </c>
      <c r="H271">
        <v>11</v>
      </c>
      <c r="I271" t="s">
        <v>25</v>
      </c>
      <c r="J271">
        <v>1</v>
      </c>
      <c r="K271" t="s">
        <v>2634</v>
      </c>
      <c r="L271">
        <v>0</v>
      </c>
      <c r="M271" t="s">
        <v>2149</v>
      </c>
      <c r="N271">
        <v>0</v>
      </c>
      <c r="O271" t="s">
        <v>2149</v>
      </c>
      <c r="P271">
        <v>0</v>
      </c>
      <c r="Q271" t="s">
        <v>2149</v>
      </c>
      <c r="R271">
        <v>20</v>
      </c>
      <c r="S271" t="s">
        <v>2155</v>
      </c>
      <c r="T271">
        <v>22</v>
      </c>
      <c r="U271" t="s">
        <v>2187</v>
      </c>
      <c r="V271">
        <v>0</v>
      </c>
      <c r="W271" t="s">
        <v>79</v>
      </c>
      <c r="X271">
        <v>1</v>
      </c>
      <c r="Y271" t="s">
        <v>2662</v>
      </c>
      <c r="Z271" t="s">
        <v>2663</v>
      </c>
      <c r="AA271" t="s">
        <v>2664</v>
      </c>
      <c r="AB271" t="s">
        <v>2671</v>
      </c>
      <c r="AC271" t="s">
        <v>31</v>
      </c>
      <c r="AD271" t="s">
        <v>30</v>
      </c>
      <c r="AE271" t="s">
        <v>31</v>
      </c>
      <c r="AF271" s="115">
        <v>1119529</v>
      </c>
      <c r="AG271" s="36" t="s">
        <v>1683</v>
      </c>
      <c r="AH271" s="127" t="s">
        <v>25</v>
      </c>
      <c r="AI271" s="36">
        <v>19</v>
      </c>
      <c r="AJ271" s="128" t="s">
        <v>588</v>
      </c>
      <c r="AK271" t="str">
        <f t="shared" si="24"/>
        <v>17.-11.-1.0.0.0.-1.01.07.00</v>
      </c>
      <c r="AL271" t="str">
        <f t="shared" si="20"/>
        <v>01.00.00.00</v>
      </c>
      <c r="AM271">
        <f t="shared" si="21"/>
        <v>17</v>
      </c>
      <c r="AN271">
        <f t="shared" si="22"/>
        <v>11</v>
      </c>
      <c r="AO271" s="118">
        <v>1</v>
      </c>
      <c r="AP271" s="118">
        <v>0</v>
      </c>
      <c r="AQ271" s="118">
        <v>0</v>
      </c>
      <c r="AR271" s="118">
        <v>0</v>
      </c>
      <c r="AS271" t="str">
        <f t="shared" si="23"/>
        <v>1.01.07.00</v>
      </c>
    </row>
    <row r="272" spans="1:45" customFormat="1">
      <c r="A272">
        <v>2021</v>
      </c>
      <c r="B272">
        <v>17</v>
      </c>
      <c r="C272" t="s">
        <v>1235</v>
      </c>
      <c r="D272" t="s">
        <v>588</v>
      </c>
      <c r="E272" t="s">
        <v>1227</v>
      </c>
      <c r="F272" t="s">
        <v>2660</v>
      </c>
      <c r="G272" t="s">
        <v>2661</v>
      </c>
      <c r="H272">
        <v>11</v>
      </c>
      <c r="I272" t="s">
        <v>25</v>
      </c>
      <c r="J272">
        <v>1</v>
      </c>
      <c r="K272" t="s">
        <v>2634</v>
      </c>
      <c r="L272">
        <v>0</v>
      </c>
      <c r="M272" t="s">
        <v>2149</v>
      </c>
      <c r="N272">
        <v>0</v>
      </c>
      <c r="O272" t="s">
        <v>2149</v>
      </c>
      <c r="P272">
        <v>0</v>
      </c>
      <c r="Q272" t="s">
        <v>2149</v>
      </c>
      <c r="R272">
        <v>20</v>
      </c>
      <c r="S272" t="s">
        <v>2155</v>
      </c>
      <c r="T272">
        <v>22</v>
      </c>
      <c r="U272" t="s">
        <v>2187</v>
      </c>
      <c r="V272">
        <v>0</v>
      </c>
      <c r="W272" t="s">
        <v>79</v>
      </c>
      <c r="X272">
        <v>1</v>
      </c>
      <c r="Y272" t="s">
        <v>2662</v>
      </c>
      <c r="Z272" t="s">
        <v>2672</v>
      </c>
      <c r="AA272" t="s">
        <v>2673</v>
      </c>
      <c r="AB272" t="s">
        <v>2674</v>
      </c>
      <c r="AC272" t="s">
        <v>2666</v>
      </c>
      <c r="AD272" t="s">
        <v>32</v>
      </c>
      <c r="AE272" t="s">
        <v>24</v>
      </c>
      <c r="AF272" s="115">
        <v>70000</v>
      </c>
      <c r="AG272" s="36" t="s">
        <v>1683</v>
      </c>
      <c r="AH272" s="127" t="s">
        <v>25</v>
      </c>
      <c r="AI272" s="36">
        <v>19</v>
      </c>
      <c r="AJ272" s="128" t="s">
        <v>588</v>
      </c>
      <c r="AK272" t="str">
        <f t="shared" si="24"/>
        <v>17.-11.-1.0.0.0.-1.02.01.00</v>
      </c>
      <c r="AL272" t="str">
        <f t="shared" si="20"/>
        <v>01.00.00.00</v>
      </c>
      <c r="AM272">
        <f t="shared" si="21"/>
        <v>17</v>
      </c>
      <c r="AN272">
        <f t="shared" si="22"/>
        <v>11</v>
      </c>
      <c r="AO272" s="118">
        <v>1</v>
      </c>
      <c r="AP272" s="118">
        <v>0</v>
      </c>
      <c r="AQ272" s="118">
        <v>0</v>
      </c>
      <c r="AR272" s="118">
        <v>0</v>
      </c>
      <c r="AS272" t="str">
        <f t="shared" si="23"/>
        <v>1.02.01.00</v>
      </c>
    </row>
    <row r="273" spans="1:45" customFormat="1">
      <c r="A273">
        <v>2021</v>
      </c>
      <c r="B273">
        <v>17</v>
      </c>
      <c r="C273" t="s">
        <v>1235</v>
      </c>
      <c r="D273" t="s">
        <v>588</v>
      </c>
      <c r="E273" t="s">
        <v>1227</v>
      </c>
      <c r="F273" t="s">
        <v>2660</v>
      </c>
      <c r="G273" t="s">
        <v>2661</v>
      </c>
      <c r="H273">
        <v>11</v>
      </c>
      <c r="I273" t="s">
        <v>25</v>
      </c>
      <c r="J273">
        <v>1</v>
      </c>
      <c r="K273" t="s">
        <v>2634</v>
      </c>
      <c r="L273">
        <v>0</v>
      </c>
      <c r="M273" t="s">
        <v>2149</v>
      </c>
      <c r="N273">
        <v>0</v>
      </c>
      <c r="O273" t="s">
        <v>2149</v>
      </c>
      <c r="P273">
        <v>0</v>
      </c>
      <c r="Q273" t="s">
        <v>2149</v>
      </c>
      <c r="R273">
        <v>20</v>
      </c>
      <c r="S273" t="s">
        <v>2155</v>
      </c>
      <c r="T273">
        <v>22</v>
      </c>
      <c r="U273" t="s">
        <v>2187</v>
      </c>
      <c r="V273">
        <v>0</v>
      </c>
      <c r="W273" t="s">
        <v>79</v>
      </c>
      <c r="X273">
        <v>1</v>
      </c>
      <c r="Y273" t="s">
        <v>2662</v>
      </c>
      <c r="Z273" t="s">
        <v>2672</v>
      </c>
      <c r="AA273" t="s">
        <v>2673</v>
      </c>
      <c r="AB273" t="s">
        <v>2676</v>
      </c>
      <c r="AC273" t="s">
        <v>2670</v>
      </c>
      <c r="AD273" t="s">
        <v>34</v>
      </c>
      <c r="AE273" t="s">
        <v>29</v>
      </c>
      <c r="AF273" s="115">
        <v>20000</v>
      </c>
      <c r="AG273" s="36" t="s">
        <v>1683</v>
      </c>
      <c r="AH273" s="127" t="s">
        <v>25</v>
      </c>
      <c r="AI273" s="36">
        <v>19</v>
      </c>
      <c r="AJ273" s="128" t="s">
        <v>588</v>
      </c>
      <c r="AK273" t="str">
        <f t="shared" si="24"/>
        <v>17.-11.-1.0.0.0.-1.02.05.00</v>
      </c>
      <c r="AL273" t="str">
        <f t="shared" si="20"/>
        <v>01.00.00.00</v>
      </c>
      <c r="AM273">
        <f t="shared" si="21"/>
        <v>17</v>
      </c>
      <c r="AN273">
        <f t="shared" si="22"/>
        <v>11</v>
      </c>
      <c r="AO273" s="118">
        <v>1</v>
      </c>
      <c r="AP273" s="118">
        <v>0</v>
      </c>
      <c r="AQ273" s="118">
        <v>0</v>
      </c>
      <c r="AR273" s="118">
        <v>0</v>
      </c>
      <c r="AS273" t="str">
        <f t="shared" si="23"/>
        <v>1.02.05.00</v>
      </c>
    </row>
    <row r="274" spans="1:45" customFormat="1">
      <c r="A274">
        <v>2021</v>
      </c>
      <c r="B274">
        <v>17</v>
      </c>
      <c r="C274" t="s">
        <v>1235</v>
      </c>
      <c r="D274" t="s">
        <v>588</v>
      </c>
      <c r="E274" t="s">
        <v>1227</v>
      </c>
      <c r="F274" t="s">
        <v>2660</v>
      </c>
      <c r="G274" t="s">
        <v>2661</v>
      </c>
      <c r="H274">
        <v>11</v>
      </c>
      <c r="I274" t="s">
        <v>25</v>
      </c>
      <c r="J274">
        <v>1</v>
      </c>
      <c r="K274" t="s">
        <v>2634</v>
      </c>
      <c r="L274">
        <v>0</v>
      </c>
      <c r="M274" t="s">
        <v>2149</v>
      </c>
      <c r="N274">
        <v>0</v>
      </c>
      <c r="O274" t="s">
        <v>2149</v>
      </c>
      <c r="P274">
        <v>0</v>
      </c>
      <c r="Q274" t="s">
        <v>2149</v>
      </c>
      <c r="R274">
        <v>20</v>
      </c>
      <c r="S274" t="s">
        <v>2155</v>
      </c>
      <c r="T274">
        <v>22</v>
      </c>
      <c r="U274" t="s">
        <v>2187</v>
      </c>
      <c r="V274">
        <v>0</v>
      </c>
      <c r="W274" t="s">
        <v>79</v>
      </c>
      <c r="X274">
        <v>1</v>
      </c>
      <c r="Y274" t="s">
        <v>2662</v>
      </c>
      <c r="Z274" t="s">
        <v>2677</v>
      </c>
      <c r="AA274" t="s">
        <v>2678</v>
      </c>
      <c r="AB274" t="s">
        <v>2679</v>
      </c>
      <c r="AC274" t="s">
        <v>2678</v>
      </c>
      <c r="AD274" t="s">
        <v>35</v>
      </c>
      <c r="AE274" t="s">
        <v>36</v>
      </c>
      <c r="AF274" s="115">
        <v>11907000</v>
      </c>
      <c r="AG274" s="36" t="s">
        <v>1683</v>
      </c>
      <c r="AH274" s="127" t="s">
        <v>25</v>
      </c>
      <c r="AI274" s="36">
        <v>19</v>
      </c>
      <c r="AJ274" s="128" t="s">
        <v>588</v>
      </c>
      <c r="AK274" t="str">
        <f t="shared" si="24"/>
        <v>17.-11.-1.0.0.0.-1.04.00.00</v>
      </c>
      <c r="AL274" t="str">
        <f t="shared" si="20"/>
        <v>01.00.00.00</v>
      </c>
      <c r="AM274">
        <f t="shared" si="21"/>
        <v>17</v>
      </c>
      <c r="AN274">
        <f t="shared" si="22"/>
        <v>11</v>
      </c>
      <c r="AO274" s="118">
        <v>1</v>
      </c>
      <c r="AP274" s="118">
        <v>0</v>
      </c>
      <c r="AQ274" s="118">
        <v>0</v>
      </c>
      <c r="AR274" s="118">
        <v>0</v>
      </c>
      <c r="AS274" t="str">
        <f t="shared" si="23"/>
        <v>1.04.00.00</v>
      </c>
    </row>
    <row r="275" spans="1:45" customFormat="1">
      <c r="A275">
        <v>2021</v>
      </c>
      <c r="B275">
        <v>17</v>
      </c>
      <c r="C275" t="s">
        <v>1235</v>
      </c>
      <c r="D275" t="s">
        <v>588</v>
      </c>
      <c r="E275" t="s">
        <v>1227</v>
      </c>
      <c r="F275" t="s">
        <v>2660</v>
      </c>
      <c r="G275" t="s">
        <v>2661</v>
      </c>
      <c r="H275">
        <v>11</v>
      </c>
      <c r="I275" t="s">
        <v>25</v>
      </c>
      <c r="J275">
        <v>1</v>
      </c>
      <c r="K275" t="s">
        <v>2634</v>
      </c>
      <c r="L275">
        <v>0</v>
      </c>
      <c r="M275" t="s">
        <v>2149</v>
      </c>
      <c r="N275">
        <v>0</v>
      </c>
      <c r="O275" t="s">
        <v>2149</v>
      </c>
      <c r="P275">
        <v>0</v>
      </c>
      <c r="Q275" t="s">
        <v>2149</v>
      </c>
      <c r="R275">
        <v>20</v>
      </c>
      <c r="S275" t="s">
        <v>2155</v>
      </c>
      <c r="T275">
        <v>22</v>
      </c>
      <c r="U275" t="s">
        <v>2187</v>
      </c>
      <c r="V275">
        <v>0</v>
      </c>
      <c r="W275" t="s">
        <v>79</v>
      </c>
      <c r="X275">
        <v>2</v>
      </c>
      <c r="Y275" t="s">
        <v>2687</v>
      </c>
      <c r="Z275" t="s">
        <v>2688</v>
      </c>
      <c r="AA275" t="s">
        <v>2687</v>
      </c>
      <c r="AB275" t="s">
        <v>2689</v>
      </c>
      <c r="AC275" t="s">
        <v>2687</v>
      </c>
      <c r="AD275" t="s">
        <v>39</v>
      </c>
      <c r="AE275" t="s">
        <v>40</v>
      </c>
      <c r="AF275" s="115">
        <v>97309215</v>
      </c>
      <c r="AG275" s="36" t="s">
        <v>1683</v>
      </c>
      <c r="AH275" s="127" t="s">
        <v>25</v>
      </c>
      <c r="AI275" s="36">
        <v>19</v>
      </c>
      <c r="AJ275" s="128" t="s">
        <v>588</v>
      </c>
      <c r="AK275" t="str">
        <f t="shared" si="24"/>
        <v>17.-11.-1.0.0.0.-2.00.00.00</v>
      </c>
      <c r="AL275" t="str">
        <f t="shared" si="20"/>
        <v>01.00.00.00</v>
      </c>
      <c r="AM275">
        <f t="shared" si="21"/>
        <v>17</v>
      </c>
      <c r="AN275">
        <f t="shared" si="22"/>
        <v>11</v>
      </c>
      <c r="AO275" s="118">
        <v>1</v>
      </c>
      <c r="AP275" s="118">
        <v>0</v>
      </c>
      <c r="AQ275" s="118">
        <v>0</v>
      </c>
      <c r="AR275" s="118">
        <v>0</v>
      </c>
      <c r="AS275" t="str">
        <f t="shared" si="23"/>
        <v>2.00.00.00</v>
      </c>
    </row>
    <row r="276" spans="1:45" customFormat="1">
      <c r="A276">
        <v>2021</v>
      </c>
      <c r="B276">
        <v>17</v>
      </c>
      <c r="C276" t="s">
        <v>1235</v>
      </c>
      <c r="D276" t="s">
        <v>588</v>
      </c>
      <c r="E276" t="s">
        <v>1227</v>
      </c>
      <c r="F276" t="s">
        <v>2660</v>
      </c>
      <c r="G276" t="s">
        <v>2661</v>
      </c>
      <c r="H276">
        <v>11</v>
      </c>
      <c r="I276" t="s">
        <v>25</v>
      </c>
      <c r="J276">
        <v>1</v>
      </c>
      <c r="K276" t="s">
        <v>2634</v>
      </c>
      <c r="L276">
        <v>0</v>
      </c>
      <c r="M276" t="s">
        <v>2149</v>
      </c>
      <c r="N276">
        <v>0</v>
      </c>
      <c r="O276" t="s">
        <v>2149</v>
      </c>
      <c r="P276">
        <v>0</v>
      </c>
      <c r="Q276" t="s">
        <v>2149</v>
      </c>
      <c r="R276">
        <v>20</v>
      </c>
      <c r="S276" t="s">
        <v>2155</v>
      </c>
      <c r="T276">
        <v>22</v>
      </c>
      <c r="U276" t="s">
        <v>2187</v>
      </c>
      <c r="V276">
        <v>0</v>
      </c>
      <c r="W276" t="s">
        <v>79</v>
      </c>
      <c r="X276">
        <v>3</v>
      </c>
      <c r="Y276" t="s">
        <v>2690</v>
      </c>
      <c r="Z276" t="s">
        <v>2691</v>
      </c>
      <c r="AA276" t="s">
        <v>2690</v>
      </c>
      <c r="AB276" t="s">
        <v>2692</v>
      </c>
      <c r="AC276" t="s">
        <v>2690</v>
      </c>
      <c r="AD276" t="s">
        <v>41</v>
      </c>
      <c r="AE276" t="s">
        <v>42</v>
      </c>
      <c r="AF276" s="115">
        <v>46052257</v>
      </c>
      <c r="AG276" s="36" t="s">
        <v>1683</v>
      </c>
      <c r="AH276" s="127" t="s">
        <v>25</v>
      </c>
      <c r="AI276" s="36">
        <v>19</v>
      </c>
      <c r="AJ276" s="128" t="s">
        <v>588</v>
      </c>
      <c r="AK276" t="str">
        <f t="shared" si="24"/>
        <v>17.-11.-1.0.0.0.-3.00.00.00</v>
      </c>
      <c r="AL276" t="str">
        <f t="shared" si="20"/>
        <v>01.00.00.00</v>
      </c>
      <c r="AM276">
        <f t="shared" si="21"/>
        <v>17</v>
      </c>
      <c r="AN276">
        <f t="shared" si="22"/>
        <v>11</v>
      </c>
      <c r="AO276" s="118">
        <v>1</v>
      </c>
      <c r="AP276" s="118">
        <v>0</v>
      </c>
      <c r="AQ276" s="118">
        <v>0</v>
      </c>
      <c r="AR276" s="118">
        <v>0</v>
      </c>
      <c r="AS276" t="str">
        <f t="shared" si="23"/>
        <v>3.00.00.00</v>
      </c>
    </row>
    <row r="277" spans="1:45" customFormat="1">
      <c r="A277">
        <v>2021</v>
      </c>
      <c r="B277">
        <v>17</v>
      </c>
      <c r="C277" t="s">
        <v>1235</v>
      </c>
      <c r="D277" t="s">
        <v>588</v>
      </c>
      <c r="E277" t="s">
        <v>1227</v>
      </c>
      <c r="F277" t="s">
        <v>2693</v>
      </c>
      <c r="G277" t="s">
        <v>2694</v>
      </c>
      <c r="H277">
        <v>11</v>
      </c>
      <c r="I277" t="s">
        <v>25</v>
      </c>
      <c r="J277">
        <v>1</v>
      </c>
      <c r="K277" t="s">
        <v>2634</v>
      </c>
      <c r="L277">
        <v>0</v>
      </c>
      <c r="M277" t="s">
        <v>2149</v>
      </c>
      <c r="N277">
        <v>1</v>
      </c>
      <c r="O277" t="s">
        <v>2243</v>
      </c>
      <c r="P277">
        <v>0</v>
      </c>
      <c r="Q277" t="s">
        <v>2149</v>
      </c>
      <c r="R277">
        <v>20</v>
      </c>
      <c r="S277" t="s">
        <v>2155</v>
      </c>
      <c r="T277">
        <v>22</v>
      </c>
      <c r="U277" t="s">
        <v>2187</v>
      </c>
      <c r="V277">
        <v>0</v>
      </c>
      <c r="W277" t="s">
        <v>79</v>
      </c>
      <c r="X277">
        <v>4</v>
      </c>
      <c r="Y277" t="s">
        <v>2695</v>
      </c>
      <c r="Z277" t="s">
        <v>2696</v>
      </c>
      <c r="AA277" t="s">
        <v>2697</v>
      </c>
      <c r="AB277" t="s">
        <v>2698</v>
      </c>
      <c r="AC277" t="s">
        <v>2697</v>
      </c>
      <c r="AD277" t="s">
        <v>44</v>
      </c>
      <c r="AE277" t="s">
        <v>43</v>
      </c>
      <c r="AF277" s="115">
        <v>50270255</v>
      </c>
      <c r="AG277" s="36" t="s">
        <v>1683</v>
      </c>
      <c r="AH277" s="127" t="s">
        <v>25</v>
      </c>
      <c r="AI277" s="36">
        <v>19</v>
      </c>
      <c r="AJ277" s="128" t="s">
        <v>588</v>
      </c>
      <c r="AK277" t="str">
        <f t="shared" si="24"/>
        <v>17.-11.-1.0.1.0.-4.03.00.00</v>
      </c>
      <c r="AL277" t="str">
        <f t="shared" si="20"/>
        <v>01.00.01.00</v>
      </c>
      <c r="AM277">
        <f t="shared" si="21"/>
        <v>17</v>
      </c>
      <c r="AN277">
        <f t="shared" si="22"/>
        <v>11</v>
      </c>
      <c r="AO277" s="118">
        <v>1</v>
      </c>
      <c r="AP277" s="118">
        <v>0</v>
      </c>
      <c r="AQ277" s="118">
        <v>1</v>
      </c>
      <c r="AR277" s="118">
        <v>0</v>
      </c>
      <c r="AS277" t="str">
        <f t="shared" si="23"/>
        <v>4.03.00.00</v>
      </c>
    </row>
    <row r="278" spans="1:45" customFormat="1">
      <c r="A278">
        <v>2021</v>
      </c>
      <c r="B278">
        <v>17</v>
      </c>
      <c r="C278" t="s">
        <v>1235</v>
      </c>
      <c r="D278" t="s">
        <v>588</v>
      </c>
      <c r="E278" t="s">
        <v>1227</v>
      </c>
      <c r="F278" t="s">
        <v>2693</v>
      </c>
      <c r="G278" t="s">
        <v>2694</v>
      </c>
      <c r="H278">
        <v>11</v>
      </c>
      <c r="I278" t="s">
        <v>25</v>
      </c>
      <c r="J278">
        <v>1</v>
      </c>
      <c r="K278" t="s">
        <v>2634</v>
      </c>
      <c r="L278">
        <v>0</v>
      </c>
      <c r="M278" t="s">
        <v>2149</v>
      </c>
      <c r="N278">
        <v>2</v>
      </c>
      <c r="O278" t="s">
        <v>2196</v>
      </c>
      <c r="P278">
        <v>0</v>
      </c>
      <c r="Q278" t="s">
        <v>2149</v>
      </c>
      <c r="R278">
        <v>20</v>
      </c>
      <c r="S278" t="s">
        <v>2155</v>
      </c>
      <c r="T278">
        <v>22</v>
      </c>
      <c r="U278" t="s">
        <v>2187</v>
      </c>
      <c r="V278">
        <v>0</v>
      </c>
      <c r="W278" t="s">
        <v>79</v>
      </c>
      <c r="X278">
        <v>4</v>
      </c>
      <c r="Y278" t="s">
        <v>2695</v>
      </c>
      <c r="Z278" t="s">
        <v>2761</v>
      </c>
      <c r="AA278" t="s">
        <v>2762</v>
      </c>
      <c r="AB278" t="s">
        <v>2763</v>
      </c>
      <c r="AC278" t="s">
        <v>2762</v>
      </c>
      <c r="AD278" t="s">
        <v>2265</v>
      </c>
      <c r="AE278" t="s">
        <v>2196</v>
      </c>
      <c r="AF278" s="115">
        <v>35000000</v>
      </c>
      <c r="AG278" s="36" t="s">
        <v>1683</v>
      </c>
      <c r="AH278" s="127" t="s">
        <v>25</v>
      </c>
      <c r="AI278" s="36">
        <v>19</v>
      </c>
      <c r="AJ278" s="128" t="s">
        <v>588</v>
      </c>
      <c r="AK278" t="str">
        <f t="shared" si="24"/>
        <v>17.-11.-1.0.2.0.-4.04.00.00</v>
      </c>
      <c r="AL278" t="str">
        <f t="shared" si="20"/>
        <v>01.00.02.00</v>
      </c>
      <c r="AM278">
        <f t="shared" si="21"/>
        <v>17</v>
      </c>
      <c r="AN278">
        <f t="shared" si="22"/>
        <v>11</v>
      </c>
      <c r="AO278" s="118">
        <v>1</v>
      </c>
      <c r="AP278" s="118">
        <v>0</v>
      </c>
      <c r="AQ278" s="118">
        <v>2</v>
      </c>
      <c r="AR278" s="118">
        <v>0</v>
      </c>
      <c r="AS278" t="str">
        <f t="shared" si="23"/>
        <v>4.04.00.00</v>
      </c>
    </row>
    <row r="279" spans="1:45" customFormat="1">
      <c r="A279">
        <v>2021</v>
      </c>
      <c r="B279">
        <v>17</v>
      </c>
      <c r="C279" t="s">
        <v>1235</v>
      </c>
      <c r="D279" t="s">
        <v>588</v>
      </c>
      <c r="E279" t="s">
        <v>1227</v>
      </c>
      <c r="F279" t="s">
        <v>2660</v>
      </c>
      <c r="G279" t="s">
        <v>2661</v>
      </c>
      <c r="H279">
        <v>11</v>
      </c>
      <c r="I279" t="s">
        <v>25</v>
      </c>
      <c r="J279">
        <v>60</v>
      </c>
      <c r="K279" t="s">
        <v>78</v>
      </c>
      <c r="L279">
        <v>0</v>
      </c>
      <c r="M279" t="s">
        <v>2149</v>
      </c>
      <c r="N279">
        <v>0</v>
      </c>
      <c r="O279" t="s">
        <v>2149</v>
      </c>
      <c r="P279">
        <v>0</v>
      </c>
      <c r="Q279" t="s">
        <v>2149</v>
      </c>
      <c r="R279">
        <v>20</v>
      </c>
      <c r="S279" t="s">
        <v>2155</v>
      </c>
      <c r="T279">
        <v>22</v>
      </c>
      <c r="U279" t="s">
        <v>2187</v>
      </c>
      <c r="V279">
        <v>0</v>
      </c>
      <c r="W279" t="s">
        <v>79</v>
      </c>
      <c r="X279">
        <v>2</v>
      </c>
      <c r="Y279" t="s">
        <v>2687</v>
      </c>
      <c r="Z279" t="s">
        <v>2688</v>
      </c>
      <c r="AA279" t="s">
        <v>2687</v>
      </c>
      <c r="AB279" t="s">
        <v>2689</v>
      </c>
      <c r="AC279" t="s">
        <v>2687</v>
      </c>
      <c r="AD279" t="s">
        <v>39</v>
      </c>
      <c r="AE279" t="s">
        <v>40</v>
      </c>
      <c r="AF279" s="115">
        <v>350000</v>
      </c>
      <c r="AG279" s="36" t="s">
        <v>1683</v>
      </c>
      <c r="AH279" s="127" t="s">
        <v>25</v>
      </c>
      <c r="AI279" s="36">
        <v>19</v>
      </c>
      <c r="AJ279" s="128" t="s">
        <v>588</v>
      </c>
      <c r="AK279" t="str">
        <f t="shared" si="24"/>
        <v>17.-11.-60.0.0.0.-2.00.00.00</v>
      </c>
      <c r="AL279" t="str">
        <f t="shared" si="20"/>
        <v>60.00.00.00</v>
      </c>
      <c r="AM279">
        <f t="shared" si="21"/>
        <v>17</v>
      </c>
      <c r="AN279">
        <f t="shared" si="22"/>
        <v>11</v>
      </c>
      <c r="AO279" s="118">
        <v>60</v>
      </c>
      <c r="AP279" s="118">
        <v>0</v>
      </c>
      <c r="AQ279" s="118">
        <v>0</v>
      </c>
      <c r="AR279" s="118">
        <v>0</v>
      </c>
      <c r="AS279" t="str">
        <f t="shared" si="23"/>
        <v>2.00.00.00</v>
      </c>
    </row>
    <row r="280" spans="1:45" customFormat="1">
      <c r="A280">
        <v>2021</v>
      </c>
      <c r="B280">
        <v>17</v>
      </c>
      <c r="C280" t="s">
        <v>1235</v>
      </c>
      <c r="D280" t="s">
        <v>588</v>
      </c>
      <c r="E280" t="s">
        <v>1227</v>
      </c>
      <c r="F280" t="s">
        <v>2660</v>
      </c>
      <c r="G280" t="s">
        <v>2661</v>
      </c>
      <c r="H280">
        <v>11</v>
      </c>
      <c r="I280" t="s">
        <v>25</v>
      </c>
      <c r="J280">
        <v>60</v>
      </c>
      <c r="K280" t="s">
        <v>78</v>
      </c>
      <c r="L280">
        <v>0</v>
      </c>
      <c r="M280" t="s">
        <v>2149</v>
      </c>
      <c r="N280">
        <v>0</v>
      </c>
      <c r="O280" t="s">
        <v>2149</v>
      </c>
      <c r="P280">
        <v>0</v>
      </c>
      <c r="Q280" t="s">
        <v>2149</v>
      </c>
      <c r="R280">
        <v>20</v>
      </c>
      <c r="S280" t="s">
        <v>2155</v>
      </c>
      <c r="T280">
        <v>22</v>
      </c>
      <c r="U280" t="s">
        <v>2187</v>
      </c>
      <c r="V280">
        <v>0</v>
      </c>
      <c r="W280" t="s">
        <v>79</v>
      </c>
      <c r="X280">
        <v>3</v>
      </c>
      <c r="Y280" t="s">
        <v>2690</v>
      </c>
      <c r="Z280" t="s">
        <v>2691</v>
      </c>
      <c r="AA280" t="s">
        <v>2690</v>
      </c>
      <c r="AB280" t="s">
        <v>2692</v>
      </c>
      <c r="AC280" t="s">
        <v>2690</v>
      </c>
      <c r="AD280" t="s">
        <v>41</v>
      </c>
      <c r="AE280" t="s">
        <v>42</v>
      </c>
      <c r="AF280" s="115">
        <v>3000000</v>
      </c>
      <c r="AG280" s="36" t="s">
        <v>1683</v>
      </c>
      <c r="AH280" s="127" t="s">
        <v>25</v>
      </c>
      <c r="AI280" s="36">
        <v>19</v>
      </c>
      <c r="AJ280" s="128" t="s">
        <v>588</v>
      </c>
      <c r="AK280" t="str">
        <f t="shared" si="24"/>
        <v>17.-11.-60.0.0.0.-3.00.00.00</v>
      </c>
      <c r="AL280" t="str">
        <f t="shared" si="20"/>
        <v>60.00.00.00</v>
      </c>
      <c r="AM280">
        <f t="shared" si="21"/>
        <v>17</v>
      </c>
      <c r="AN280">
        <f t="shared" si="22"/>
        <v>11</v>
      </c>
      <c r="AO280" s="118">
        <v>60</v>
      </c>
      <c r="AP280" s="118">
        <v>0</v>
      </c>
      <c r="AQ280" s="118">
        <v>0</v>
      </c>
      <c r="AR280" s="118">
        <v>0</v>
      </c>
      <c r="AS280" t="str">
        <f t="shared" si="23"/>
        <v>3.00.00.00</v>
      </c>
    </row>
    <row r="281" spans="1:45" customFormat="1" ht="31.2">
      <c r="A281">
        <v>2021</v>
      </c>
      <c r="B281">
        <v>110</v>
      </c>
      <c r="C281" t="s">
        <v>1236</v>
      </c>
      <c r="D281" t="s">
        <v>1209</v>
      </c>
      <c r="E281" t="s">
        <v>1227</v>
      </c>
      <c r="F281" t="s">
        <v>2660</v>
      </c>
      <c r="G281" t="s">
        <v>2661</v>
      </c>
      <c r="H281">
        <v>11</v>
      </c>
      <c r="I281" t="s">
        <v>25</v>
      </c>
      <c r="J281">
        <v>1</v>
      </c>
      <c r="K281" t="s">
        <v>2634</v>
      </c>
      <c r="L281">
        <v>0</v>
      </c>
      <c r="M281" t="s">
        <v>2149</v>
      </c>
      <c r="N281">
        <v>0</v>
      </c>
      <c r="O281" t="s">
        <v>2149</v>
      </c>
      <c r="P281">
        <v>0</v>
      </c>
      <c r="Q281" t="s">
        <v>2149</v>
      </c>
      <c r="R281">
        <v>10</v>
      </c>
      <c r="S281" t="s">
        <v>2150</v>
      </c>
      <c r="T281">
        <v>13</v>
      </c>
      <c r="U281" t="s">
        <v>2164</v>
      </c>
      <c r="V281">
        <v>0</v>
      </c>
      <c r="W281" t="s">
        <v>79</v>
      </c>
      <c r="X281">
        <v>1</v>
      </c>
      <c r="Y281" t="s">
        <v>2662</v>
      </c>
      <c r="Z281" t="s">
        <v>2663</v>
      </c>
      <c r="AA281" t="s">
        <v>2664</v>
      </c>
      <c r="AB281" t="s">
        <v>2665</v>
      </c>
      <c r="AC281" t="s">
        <v>2666</v>
      </c>
      <c r="AD281" t="s">
        <v>23</v>
      </c>
      <c r="AE281" t="s">
        <v>24</v>
      </c>
      <c r="AF281" s="115">
        <v>57854495</v>
      </c>
      <c r="AG281" s="36" t="s">
        <v>1683</v>
      </c>
      <c r="AH281" s="127" t="s">
        <v>25</v>
      </c>
      <c r="AI281" s="172">
        <v>7</v>
      </c>
      <c r="AJ281" s="173" t="s">
        <v>1209</v>
      </c>
      <c r="AK281" t="str">
        <f t="shared" si="24"/>
        <v>110.-11.-1.0.0.0.-1.01.01.00</v>
      </c>
      <c r="AL281" t="str">
        <f t="shared" si="20"/>
        <v>01.00.00.00</v>
      </c>
      <c r="AM281">
        <f t="shared" si="21"/>
        <v>110</v>
      </c>
      <c r="AN281">
        <f t="shared" si="22"/>
        <v>11</v>
      </c>
      <c r="AO281" s="118">
        <v>1</v>
      </c>
      <c r="AP281" s="118">
        <v>0</v>
      </c>
      <c r="AQ281" s="118">
        <v>0</v>
      </c>
      <c r="AR281" s="118">
        <v>0</v>
      </c>
      <c r="AS281" t="str">
        <f t="shared" si="23"/>
        <v>1.01.01.00</v>
      </c>
    </row>
    <row r="282" spans="1:45" customFormat="1" ht="31.2">
      <c r="A282">
        <v>2021</v>
      </c>
      <c r="B282">
        <v>110</v>
      </c>
      <c r="C282" t="s">
        <v>1236</v>
      </c>
      <c r="D282" t="s">
        <v>1209</v>
      </c>
      <c r="E282" t="s">
        <v>1227</v>
      </c>
      <c r="F282" t="s">
        <v>2660</v>
      </c>
      <c r="G282" t="s">
        <v>2661</v>
      </c>
      <c r="H282">
        <v>11</v>
      </c>
      <c r="I282" t="s">
        <v>25</v>
      </c>
      <c r="J282">
        <v>1</v>
      </c>
      <c r="K282" t="s">
        <v>2634</v>
      </c>
      <c r="L282">
        <v>0</v>
      </c>
      <c r="M282" t="s">
        <v>2149</v>
      </c>
      <c r="N282">
        <v>0</v>
      </c>
      <c r="O282" t="s">
        <v>2149</v>
      </c>
      <c r="P282">
        <v>0</v>
      </c>
      <c r="Q282" t="s">
        <v>2149</v>
      </c>
      <c r="R282">
        <v>10</v>
      </c>
      <c r="S282" t="s">
        <v>2150</v>
      </c>
      <c r="T282">
        <v>13</v>
      </c>
      <c r="U282" t="s">
        <v>2164</v>
      </c>
      <c r="V282">
        <v>0</v>
      </c>
      <c r="W282" t="s">
        <v>79</v>
      </c>
      <c r="X282">
        <v>1</v>
      </c>
      <c r="Y282" t="s">
        <v>2662</v>
      </c>
      <c r="Z282" t="s">
        <v>2663</v>
      </c>
      <c r="AA282" t="s">
        <v>2664</v>
      </c>
      <c r="AB282" t="s">
        <v>2667</v>
      </c>
      <c r="AC282" t="s">
        <v>2668</v>
      </c>
      <c r="AD282" t="s">
        <v>26</v>
      </c>
      <c r="AE282" t="s">
        <v>27</v>
      </c>
      <c r="AF282" s="115">
        <v>3511309</v>
      </c>
      <c r="AG282" s="36" t="s">
        <v>1683</v>
      </c>
      <c r="AH282" s="127" t="s">
        <v>25</v>
      </c>
      <c r="AI282" s="172">
        <v>7</v>
      </c>
      <c r="AJ282" s="173" t="s">
        <v>1209</v>
      </c>
      <c r="AK282" t="str">
        <f t="shared" si="24"/>
        <v>110.-11.-1.0.0.0.-1.01.04.00</v>
      </c>
      <c r="AL282" t="str">
        <f t="shared" si="20"/>
        <v>01.00.00.00</v>
      </c>
      <c r="AM282">
        <f t="shared" si="21"/>
        <v>110</v>
      </c>
      <c r="AN282">
        <f t="shared" si="22"/>
        <v>11</v>
      </c>
      <c r="AO282" s="118">
        <v>1</v>
      </c>
      <c r="AP282" s="118">
        <v>0</v>
      </c>
      <c r="AQ282" s="118">
        <v>0</v>
      </c>
      <c r="AR282" s="118">
        <v>0</v>
      </c>
      <c r="AS282" t="str">
        <f t="shared" si="23"/>
        <v>1.01.04.00</v>
      </c>
    </row>
    <row r="283" spans="1:45" customFormat="1" ht="31.2">
      <c r="A283">
        <v>2021</v>
      </c>
      <c r="B283">
        <v>110</v>
      </c>
      <c r="C283" t="s">
        <v>1236</v>
      </c>
      <c r="D283" t="s">
        <v>1209</v>
      </c>
      <c r="E283" t="s">
        <v>1227</v>
      </c>
      <c r="F283" t="s">
        <v>2660</v>
      </c>
      <c r="G283" t="s">
        <v>2661</v>
      </c>
      <c r="H283">
        <v>11</v>
      </c>
      <c r="I283" t="s">
        <v>25</v>
      </c>
      <c r="J283">
        <v>1</v>
      </c>
      <c r="K283" t="s">
        <v>2634</v>
      </c>
      <c r="L283">
        <v>0</v>
      </c>
      <c r="M283" t="s">
        <v>2149</v>
      </c>
      <c r="N283">
        <v>0</v>
      </c>
      <c r="O283" t="s">
        <v>2149</v>
      </c>
      <c r="P283">
        <v>0</v>
      </c>
      <c r="Q283" t="s">
        <v>2149</v>
      </c>
      <c r="R283">
        <v>10</v>
      </c>
      <c r="S283" t="s">
        <v>2150</v>
      </c>
      <c r="T283">
        <v>13</v>
      </c>
      <c r="U283" t="s">
        <v>2164</v>
      </c>
      <c r="V283">
        <v>0</v>
      </c>
      <c r="W283" t="s">
        <v>79</v>
      </c>
      <c r="X283">
        <v>1</v>
      </c>
      <c r="Y283" t="s">
        <v>2662</v>
      </c>
      <c r="Z283" t="s">
        <v>2663</v>
      </c>
      <c r="AA283" t="s">
        <v>2664</v>
      </c>
      <c r="AB283" t="s">
        <v>2669</v>
      </c>
      <c r="AC283" t="s">
        <v>2670</v>
      </c>
      <c r="AD283" t="s">
        <v>28</v>
      </c>
      <c r="AE283" t="s">
        <v>29</v>
      </c>
      <c r="AF283" s="115">
        <v>14145144</v>
      </c>
      <c r="AG283" s="36" t="s">
        <v>1683</v>
      </c>
      <c r="AH283" s="127" t="s">
        <v>25</v>
      </c>
      <c r="AI283" s="172">
        <v>7</v>
      </c>
      <c r="AJ283" s="173" t="s">
        <v>1209</v>
      </c>
      <c r="AK283" t="str">
        <f t="shared" si="24"/>
        <v>110.-11.-1.0.0.0.-1.01.06.00</v>
      </c>
      <c r="AL283" t="str">
        <f t="shared" si="20"/>
        <v>01.00.00.00</v>
      </c>
      <c r="AM283">
        <f t="shared" si="21"/>
        <v>110</v>
      </c>
      <c r="AN283">
        <f t="shared" si="22"/>
        <v>11</v>
      </c>
      <c r="AO283" s="118">
        <v>1</v>
      </c>
      <c r="AP283" s="118">
        <v>0</v>
      </c>
      <c r="AQ283" s="118">
        <v>0</v>
      </c>
      <c r="AR283" s="118">
        <v>0</v>
      </c>
      <c r="AS283" t="str">
        <f t="shared" si="23"/>
        <v>1.01.06.00</v>
      </c>
    </row>
    <row r="284" spans="1:45" customFormat="1" ht="31.2">
      <c r="A284">
        <v>2021</v>
      </c>
      <c r="B284">
        <v>110</v>
      </c>
      <c r="C284" t="s">
        <v>1236</v>
      </c>
      <c r="D284" t="s">
        <v>1209</v>
      </c>
      <c r="E284" t="s">
        <v>1227</v>
      </c>
      <c r="F284" t="s">
        <v>2660</v>
      </c>
      <c r="G284" t="s">
        <v>2661</v>
      </c>
      <c r="H284">
        <v>11</v>
      </c>
      <c r="I284" t="s">
        <v>25</v>
      </c>
      <c r="J284">
        <v>1</v>
      </c>
      <c r="K284" t="s">
        <v>2634</v>
      </c>
      <c r="L284">
        <v>0</v>
      </c>
      <c r="M284" t="s">
        <v>2149</v>
      </c>
      <c r="N284">
        <v>0</v>
      </c>
      <c r="O284" t="s">
        <v>2149</v>
      </c>
      <c r="P284">
        <v>0</v>
      </c>
      <c r="Q284" t="s">
        <v>2149</v>
      </c>
      <c r="R284">
        <v>10</v>
      </c>
      <c r="S284" t="s">
        <v>2150</v>
      </c>
      <c r="T284">
        <v>13</v>
      </c>
      <c r="U284" t="s">
        <v>2164</v>
      </c>
      <c r="V284">
        <v>0</v>
      </c>
      <c r="W284" t="s">
        <v>79</v>
      </c>
      <c r="X284">
        <v>1</v>
      </c>
      <c r="Y284" t="s">
        <v>2662</v>
      </c>
      <c r="Z284" t="s">
        <v>2663</v>
      </c>
      <c r="AA284" t="s">
        <v>2664</v>
      </c>
      <c r="AB284" t="s">
        <v>2671</v>
      </c>
      <c r="AC284" t="s">
        <v>31</v>
      </c>
      <c r="AD284" t="s">
        <v>30</v>
      </c>
      <c r="AE284" t="s">
        <v>31</v>
      </c>
      <c r="AF284" s="115">
        <v>233494</v>
      </c>
      <c r="AG284" s="36" t="s">
        <v>1683</v>
      </c>
      <c r="AH284" s="127" t="s">
        <v>25</v>
      </c>
      <c r="AI284" s="172">
        <v>7</v>
      </c>
      <c r="AJ284" s="173" t="s">
        <v>1209</v>
      </c>
      <c r="AK284" t="str">
        <f t="shared" si="24"/>
        <v>110.-11.-1.0.0.0.-1.01.07.00</v>
      </c>
      <c r="AL284" t="str">
        <f t="shared" si="20"/>
        <v>01.00.00.00</v>
      </c>
      <c r="AM284">
        <f t="shared" si="21"/>
        <v>110</v>
      </c>
      <c r="AN284">
        <f t="shared" si="22"/>
        <v>11</v>
      </c>
      <c r="AO284" s="118">
        <v>1</v>
      </c>
      <c r="AP284" s="118">
        <v>0</v>
      </c>
      <c r="AQ284" s="118">
        <v>0</v>
      </c>
      <c r="AR284" s="118">
        <v>0</v>
      </c>
      <c r="AS284" t="str">
        <f t="shared" si="23"/>
        <v>1.01.07.00</v>
      </c>
    </row>
    <row r="285" spans="1:45" customFormat="1" ht="31.2">
      <c r="A285">
        <v>2021</v>
      </c>
      <c r="B285">
        <v>110</v>
      </c>
      <c r="C285" t="s">
        <v>1236</v>
      </c>
      <c r="D285" t="s">
        <v>1209</v>
      </c>
      <c r="E285" t="s">
        <v>1227</v>
      </c>
      <c r="F285" t="s">
        <v>2660</v>
      </c>
      <c r="G285" t="s">
        <v>2661</v>
      </c>
      <c r="H285">
        <v>11</v>
      </c>
      <c r="I285" t="s">
        <v>25</v>
      </c>
      <c r="J285">
        <v>1</v>
      </c>
      <c r="K285" t="s">
        <v>2634</v>
      </c>
      <c r="L285">
        <v>0</v>
      </c>
      <c r="M285" t="s">
        <v>2149</v>
      </c>
      <c r="N285">
        <v>0</v>
      </c>
      <c r="O285" t="s">
        <v>2149</v>
      </c>
      <c r="P285">
        <v>0</v>
      </c>
      <c r="Q285" t="s">
        <v>2149</v>
      </c>
      <c r="R285">
        <v>10</v>
      </c>
      <c r="S285" t="s">
        <v>2150</v>
      </c>
      <c r="T285">
        <v>13</v>
      </c>
      <c r="U285" t="s">
        <v>2164</v>
      </c>
      <c r="V285">
        <v>0</v>
      </c>
      <c r="W285" t="s">
        <v>79</v>
      </c>
      <c r="X285">
        <v>1</v>
      </c>
      <c r="Y285" t="s">
        <v>2662</v>
      </c>
      <c r="Z285" t="s">
        <v>2672</v>
      </c>
      <c r="AA285" t="s">
        <v>2673</v>
      </c>
      <c r="AB285" t="s">
        <v>2674</v>
      </c>
      <c r="AC285" t="s">
        <v>2666</v>
      </c>
      <c r="AD285" t="s">
        <v>32</v>
      </c>
      <c r="AE285" t="s">
        <v>24</v>
      </c>
      <c r="AF285" s="115">
        <v>470469</v>
      </c>
      <c r="AG285" s="36" t="s">
        <v>1683</v>
      </c>
      <c r="AH285" s="127" t="s">
        <v>25</v>
      </c>
      <c r="AI285" s="172">
        <v>7</v>
      </c>
      <c r="AJ285" s="173" t="s">
        <v>1209</v>
      </c>
      <c r="AK285" t="str">
        <f t="shared" si="24"/>
        <v>110.-11.-1.0.0.0.-1.02.01.00</v>
      </c>
      <c r="AL285" t="str">
        <f t="shared" si="20"/>
        <v>01.00.00.00</v>
      </c>
      <c r="AM285">
        <f t="shared" si="21"/>
        <v>110</v>
      </c>
      <c r="AN285">
        <f t="shared" si="22"/>
        <v>11</v>
      </c>
      <c r="AO285" s="118">
        <v>1</v>
      </c>
      <c r="AP285" s="118">
        <v>0</v>
      </c>
      <c r="AQ285" s="118">
        <v>0</v>
      </c>
      <c r="AR285" s="118">
        <v>0</v>
      </c>
      <c r="AS285" t="str">
        <f t="shared" si="23"/>
        <v>1.02.01.00</v>
      </c>
    </row>
    <row r="286" spans="1:45" customFormat="1" ht="31.2">
      <c r="A286">
        <v>2021</v>
      </c>
      <c r="B286">
        <v>110</v>
      </c>
      <c r="C286" t="s">
        <v>1236</v>
      </c>
      <c r="D286" t="s">
        <v>1209</v>
      </c>
      <c r="E286" t="s">
        <v>1227</v>
      </c>
      <c r="F286" t="s">
        <v>2660</v>
      </c>
      <c r="G286" t="s">
        <v>2661</v>
      </c>
      <c r="H286">
        <v>11</v>
      </c>
      <c r="I286" t="s">
        <v>25</v>
      </c>
      <c r="J286">
        <v>1</v>
      </c>
      <c r="K286" t="s">
        <v>2634</v>
      </c>
      <c r="L286">
        <v>0</v>
      </c>
      <c r="M286" t="s">
        <v>2149</v>
      </c>
      <c r="N286">
        <v>0</v>
      </c>
      <c r="O286" t="s">
        <v>2149</v>
      </c>
      <c r="P286">
        <v>0</v>
      </c>
      <c r="Q286" t="s">
        <v>2149</v>
      </c>
      <c r="R286">
        <v>10</v>
      </c>
      <c r="S286" t="s">
        <v>2150</v>
      </c>
      <c r="T286">
        <v>13</v>
      </c>
      <c r="U286" t="s">
        <v>2164</v>
      </c>
      <c r="V286">
        <v>0</v>
      </c>
      <c r="W286" t="s">
        <v>79</v>
      </c>
      <c r="X286">
        <v>1</v>
      </c>
      <c r="Y286" t="s">
        <v>2662</v>
      </c>
      <c r="Z286" t="s">
        <v>2672</v>
      </c>
      <c r="AA286" t="s">
        <v>2673</v>
      </c>
      <c r="AB286" t="s">
        <v>2675</v>
      </c>
      <c r="AC286" t="s">
        <v>2668</v>
      </c>
      <c r="AD286" t="s">
        <v>33</v>
      </c>
      <c r="AE286" t="s">
        <v>27</v>
      </c>
      <c r="AF286" s="115">
        <v>38249</v>
      </c>
      <c r="AG286" s="36" t="s">
        <v>1683</v>
      </c>
      <c r="AH286" s="127" t="s">
        <v>25</v>
      </c>
      <c r="AI286" s="172">
        <v>7</v>
      </c>
      <c r="AJ286" s="173" t="s">
        <v>1209</v>
      </c>
      <c r="AK286" t="str">
        <f t="shared" si="24"/>
        <v>110.-11.-1.0.0.0.-1.02.03.00</v>
      </c>
      <c r="AL286" t="str">
        <f t="shared" si="20"/>
        <v>01.00.00.00</v>
      </c>
      <c r="AM286">
        <f t="shared" si="21"/>
        <v>110</v>
      </c>
      <c r="AN286">
        <f t="shared" si="22"/>
        <v>11</v>
      </c>
      <c r="AO286" s="118">
        <v>1</v>
      </c>
      <c r="AP286" s="118">
        <v>0</v>
      </c>
      <c r="AQ286" s="118">
        <v>0</v>
      </c>
      <c r="AR286" s="118">
        <v>0</v>
      </c>
      <c r="AS286" t="str">
        <f t="shared" si="23"/>
        <v>1.02.03.00</v>
      </c>
    </row>
    <row r="287" spans="1:45" customFormat="1" ht="31.2">
      <c r="A287">
        <v>2021</v>
      </c>
      <c r="B287">
        <v>110</v>
      </c>
      <c r="C287" t="s">
        <v>1236</v>
      </c>
      <c r="D287" t="s">
        <v>1209</v>
      </c>
      <c r="E287" t="s">
        <v>1227</v>
      </c>
      <c r="F287" t="s">
        <v>2660</v>
      </c>
      <c r="G287" t="s">
        <v>2661</v>
      </c>
      <c r="H287">
        <v>11</v>
      </c>
      <c r="I287" t="s">
        <v>25</v>
      </c>
      <c r="J287">
        <v>1</v>
      </c>
      <c r="K287" t="s">
        <v>2634</v>
      </c>
      <c r="L287">
        <v>0</v>
      </c>
      <c r="M287" t="s">
        <v>2149</v>
      </c>
      <c r="N287">
        <v>0</v>
      </c>
      <c r="O287" t="s">
        <v>2149</v>
      </c>
      <c r="P287">
        <v>0</v>
      </c>
      <c r="Q287" t="s">
        <v>2149</v>
      </c>
      <c r="R287">
        <v>10</v>
      </c>
      <c r="S287" t="s">
        <v>2150</v>
      </c>
      <c r="T287">
        <v>13</v>
      </c>
      <c r="U287" t="s">
        <v>2164</v>
      </c>
      <c r="V287">
        <v>0</v>
      </c>
      <c r="W287" t="s">
        <v>79</v>
      </c>
      <c r="X287">
        <v>1</v>
      </c>
      <c r="Y287" t="s">
        <v>2662</v>
      </c>
      <c r="Z287" t="s">
        <v>2672</v>
      </c>
      <c r="AA287" t="s">
        <v>2673</v>
      </c>
      <c r="AB287" t="s">
        <v>2676</v>
      </c>
      <c r="AC287" t="s">
        <v>2670</v>
      </c>
      <c r="AD287" t="s">
        <v>34</v>
      </c>
      <c r="AE287" t="s">
        <v>29</v>
      </c>
      <c r="AF287" s="115">
        <v>106476</v>
      </c>
      <c r="AG287" s="36" t="s">
        <v>1683</v>
      </c>
      <c r="AH287" s="127" t="s">
        <v>25</v>
      </c>
      <c r="AI287" s="172">
        <v>7</v>
      </c>
      <c r="AJ287" s="173" t="s">
        <v>1209</v>
      </c>
      <c r="AK287" t="str">
        <f t="shared" si="24"/>
        <v>110.-11.-1.0.0.0.-1.02.05.00</v>
      </c>
      <c r="AL287" t="str">
        <f t="shared" si="20"/>
        <v>01.00.00.00</v>
      </c>
      <c r="AM287">
        <f t="shared" si="21"/>
        <v>110</v>
      </c>
      <c r="AN287">
        <f t="shared" si="22"/>
        <v>11</v>
      </c>
      <c r="AO287" s="118">
        <v>1</v>
      </c>
      <c r="AP287" s="118">
        <v>0</v>
      </c>
      <c r="AQ287" s="118">
        <v>0</v>
      </c>
      <c r="AR287" s="118">
        <v>0</v>
      </c>
      <c r="AS287" t="str">
        <f t="shared" si="23"/>
        <v>1.02.05.00</v>
      </c>
    </row>
    <row r="288" spans="1:45" customFormat="1" ht="31.2">
      <c r="A288">
        <v>2021</v>
      </c>
      <c r="B288">
        <v>110</v>
      </c>
      <c r="C288" t="s">
        <v>1236</v>
      </c>
      <c r="D288" t="s">
        <v>1209</v>
      </c>
      <c r="E288" t="s">
        <v>1227</v>
      </c>
      <c r="F288" t="s">
        <v>2660</v>
      </c>
      <c r="G288" t="s">
        <v>2661</v>
      </c>
      <c r="H288">
        <v>11</v>
      </c>
      <c r="I288" t="s">
        <v>25</v>
      </c>
      <c r="J288">
        <v>1</v>
      </c>
      <c r="K288" t="s">
        <v>2634</v>
      </c>
      <c r="L288">
        <v>0</v>
      </c>
      <c r="M288" t="s">
        <v>2149</v>
      </c>
      <c r="N288">
        <v>0</v>
      </c>
      <c r="O288" t="s">
        <v>2149</v>
      </c>
      <c r="P288">
        <v>0</v>
      </c>
      <c r="Q288" t="s">
        <v>2149</v>
      </c>
      <c r="R288">
        <v>10</v>
      </c>
      <c r="S288" t="s">
        <v>2150</v>
      </c>
      <c r="T288">
        <v>13</v>
      </c>
      <c r="U288" t="s">
        <v>2164</v>
      </c>
      <c r="V288">
        <v>0</v>
      </c>
      <c r="W288" t="s">
        <v>79</v>
      </c>
      <c r="X288">
        <v>1</v>
      </c>
      <c r="Y288" t="s">
        <v>2662</v>
      </c>
      <c r="Z288" t="s">
        <v>2677</v>
      </c>
      <c r="AA288" t="s">
        <v>2678</v>
      </c>
      <c r="AB288" t="s">
        <v>2679</v>
      </c>
      <c r="AC288" t="s">
        <v>2678</v>
      </c>
      <c r="AD288" t="s">
        <v>35</v>
      </c>
      <c r="AE288" t="s">
        <v>36</v>
      </c>
      <c r="AF288" s="115">
        <v>1439076</v>
      </c>
      <c r="AG288" s="36" t="s">
        <v>1683</v>
      </c>
      <c r="AH288" s="127" t="s">
        <v>25</v>
      </c>
      <c r="AI288" s="172">
        <v>7</v>
      </c>
      <c r="AJ288" s="173" t="s">
        <v>1209</v>
      </c>
      <c r="AK288" t="str">
        <f t="shared" si="24"/>
        <v>110.-11.-1.0.0.0.-1.04.00.00</v>
      </c>
      <c r="AL288" t="str">
        <f t="shared" si="20"/>
        <v>01.00.00.00</v>
      </c>
      <c r="AM288">
        <f t="shared" si="21"/>
        <v>110</v>
      </c>
      <c r="AN288">
        <f t="shared" si="22"/>
        <v>11</v>
      </c>
      <c r="AO288" s="118">
        <v>1</v>
      </c>
      <c r="AP288" s="118">
        <v>0</v>
      </c>
      <c r="AQ288" s="118">
        <v>0</v>
      </c>
      <c r="AR288" s="118">
        <v>0</v>
      </c>
      <c r="AS288" t="str">
        <f t="shared" si="23"/>
        <v>1.04.00.00</v>
      </c>
    </row>
    <row r="289" spans="1:45" customFormat="1" ht="31.2">
      <c r="A289">
        <v>2021</v>
      </c>
      <c r="B289">
        <v>110</v>
      </c>
      <c r="C289" t="s">
        <v>1236</v>
      </c>
      <c r="D289" t="s">
        <v>1209</v>
      </c>
      <c r="E289" t="s">
        <v>1227</v>
      </c>
      <c r="F289" t="s">
        <v>2660</v>
      </c>
      <c r="G289" t="s">
        <v>2661</v>
      </c>
      <c r="H289">
        <v>11</v>
      </c>
      <c r="I289" t="s">
        <v>25</v>
      </c>
      <c r="J289">
        <v>1</v>
      </c>
      <c r="K289" t="s">
        <v>2634</v>
      </c>
      <c r="L289">
        <v>0</v>
      </c>
      <c r="M289" t="s">
        <v>2149</v>
      </c>
      <c r="N289">
        <v>0</v>
      </c>
      <c r="O289" t="s">
        <v>2149</v>
      </c>
      <c r="P289">
        <v>0</v>
      </c>
      <c r="Q289" t="s">
        <v>2149</v>
      </c>
      <c r="R289">
        <v>10</v>
      </c>
      <c r="S289" t="s">
        <v>2150</v>
      </c>
      <c r="T289">
        <v>13</v>
      </c>
      <c r="U289" t="s">
        <v>2164</v>
      </c>
      <c r="V289">
        <v>0</v>
      </c>
      <c r="W289" t="s">
        <v>79</v>
      </c>
      <c r="X289">
        <v>2</v>
      </c>
      <c r="Y289" t="s">
        <v>2687</v>
      </c>
      <c r="Z289" t="s">
        <v>2688</v>
      </c>
      <c r="AA289" t="s">
        <v>2687</v>
      </c>
      <c r="AB289" t="s">
        <v>2689</v>
      </c>
      <c r="AC289" t="s">
        <v>2687</v>
      </c>
      <c r="AD289" t="s">
        <v>39</v>
      </c>
      <c r="AE289" t="s">
        <v>40</v>
      </c>
      <c r="AF289" s="115">
        <v>8406227</v>
      </c>
      <c r="AG289" s="36" t="s">
        <v>1683</v>
      </c>
      <c r="AH289" s="127" t="s">
        <v>25</v>
      </c>
      <c r="AI289" s="172">
        <v>7</v>
      </c>
      <c r="AJ289" s="173" t="s">
        <v>1209</v>
      </c>
      <c r="AK289" t="str">
        <f t="shared" si="24"/>
        <v>110.-11.-1.0.0.0.-2.00.00.00</v>
      </c>
      <c r="AL289" t="str">
        <f t="shared" si="20"/>
        <v>01.00.00.00</v>
      </c>
      <c r="AM289">
        <f t="shared" si="21"/>
        <v>110</v>
      </c>
      <c r="AN289">
        <f t="shared" si="22"/>
        <v>11</v>
      </c>
      <c r="AO289" s="118">
        <v>1</v>
      </c>
      <c r="AP289" s="118">
        <v>0</v>
      </c>
      <c r="AQ289" s="118">
        <v>0</v>
      </c>
      <c r="AR289" s="118">
        <v>0</v>
      </c>
      <c r="AS289" t="str">
        <f t="shared" si="23"/>
        <v>2.00.00.00</v>
      </c>
    </row>
    <row r="290" spans="1:45" customFormat="1" ht="31.2">
      <c r="A290">
        <v>2021</v>
      </c>
      <c r="B290">
        <v>110</v>
      </c>
      <c r="C290" t="s">
        <v>1236</v>
      </c>
      <c r="D290" t="s">
        <v>1209</v>
      </c>
      <c r="E290" t="s">
        <v>1227</v>
      </c>
      <c r="F290" t="s">
        <v>2660</v>
      </c>
      <c r="G290" t="s">
        <v>2661</v>
      </c>
      <c r="H290">
        <v>11</v>
      </c>
      <c r="I290" t="s">
        <v>25</v>
      </c>
      <c r="J290">
        <v>1</v>
      </c>
      <c r="K290" t="s">
        <v>2634</v>
      </c>
      <c r="L290">
        <v>0</v>
      </c>
      <c r="M290" t="s">
        <v>2149</v>
      </c>
      <c r="N290">
        <v>0</v>
      </c>
      <c r="O290" t="s">
        <v>2149</v>
      </c>
      <c r="P290">
        <v>0</v>
      </c>
      <c r="Q290" t="s">
        <v>2149</v>
      </c>
      <c r="R290">
        <v>10</v>
      </c>
      <c r="S290" t="s">
        <v>2150</v>
      </c>
      <c r="T290">
        <v>13</v>
      </c>
      <c r="U290" t="s">
        <v>2164</v>
      </c>
      <c r="V290">
        <v>0</v>
      </c>
      <c r="W290" t="s">
        <v>79</v>
      </c>
      <c r="X290">
        <v>3</v>
      </c>
      <c r="Y290" t="s">
        <v>2690</v>
      </c>
      <c r="Z290" t="s">
        <v>2691</v>
      </c>
      <c r="AA290" t="s">
        <v>2690</v>
      </c>
      <c r="AB290" t="s">
        <v>2692</v>
      </c>
      <c r="AC290" t="s">
        <v>2690</v>
      </c>
      <c r="AD290" t="s">
        <v>41</v>
      </c>
      <c r="AE290" t="s">
        <v>42</v>
      </c>
      <c r="AF290" s="115">
        <v>11861193</v>
      </c>
      <c r="AG290" s="36" t="s">
        <v>1683</v>
      </c>
      <c r="AH290" s="127" t="s">
        <v>25</v>
      </c>
      <c r="AI290" s="172">
        <v>7</v>
      </c>
      <c r="AJ290" s="173" t="s">
        <v>1209</v>
      </c>
      <c r="AK290" t="str">
        <f t="shared" si="24"/>
        <v>110.-11.-1.0.0.0.-3.00.00.00</v>
      </c>
      <c r="AL290" t="str">
        <f t="shared" si="20"/>
        <v>01.00.00.00</v>
      </c>
      <c r="AM290">
        <f t="shared" si="21"/>
        <v>110</v>
      </c>
      <c r="AN290">
        <f t="shared" si="22"/>
        <v>11</v>
      </c>
      <c r="AO290" s="118">
        <v>1</v>
      </c>
      <c r="AP290" s="118">
        <v>0</v>
      </c>
      <c r="AQ290" s="118">
        <v>0</v>
      </c>
      <c r="AR290" s="118">
        <v>0</v>
      </c>
      <c r="AS290" t="str">
        <f t="shared" si="23"/>
        <v>3.00.00.00</v>
      </c>
    </row>
    <row r="291" spans="1:45" customFormat="1" ht="31.2">
      <c r="A291">
        <v>2021</v>
      </c>
      <c r="B291">
        <v>110</v>
      </c>
      <c r="C291" t="s">
        <v>1236</v>
      </c>
      <c r="D291" t="s">
        <v>1209</v>
      </c>
      <c r="E291" t="s">
        <v>1227</v>
      </c>
      <c r="F291" t="s">
        <v>2693</v>
      </c>
      <c r="G291" t="s">
        <v>2694</v>
      </c>
      <c r="H291">
        <v>11</v>
      </c>
      <c r="I291" t="s">
        <v>25</v>
      </c>
      <c r="J291">
        <v>1</v>
      </c>
      <c r="K291" t="s">
        <v>2634</v>
      </c>
      <c r="L291">
        <v>0</v>
      </c>
      <c r="M291" t="s">
        <v>2149</v>
      </c>
      <c r="N291">
        <v>1</v>
      </c>
      <c r="O291" t="s">
        <v>43</v>
      </c>
      <c r="P291">
        <v>0</v>
      </c>
      <c r="Q291" t="s">
        <v>2149</v>
      </c>
      <c r="R291">
        <v>10</v>
      </c>
      <c r="S291" t="s">
        <v>2150</v>
      </c>
      <c r="T291">
        <v>13</v>
      </c>
      <c r="U291" t="s">
        <v>2164</v>
      </c>
      <c r="V291">
        <v>0</v>
      </c>
      <c r="W291" t="s">
        <v>79</v>
      </c>
      <c r="X291">
        <v>4</v>
      </c>
      <c r="Y291" t="s">
        <v>2695</v>
      </c>
      <c r="Z291" t="s">
        <v>2696</v>
      </c>
      <c r="AA291" t="s">
        <v>2697</v>
      </c>
      <c r="AB291" t="s">
        <v>2698</v>
      </c>
      <c r="AC291" t="s">
        <v>2697</v>
      </c>
      <c r="AD291" t="s">
        <v>44</v>
      </c>
      <c r="AE291" t="s">
        <v>43</v>
      </c>
      <c r="AF291" s="115">
        <v>1585954</v>
      </c>
      <c r="AG291" s="36" t="s">
        <v>1683</v>
      </c>
      <c r="AH291" s="127" t="s">
        <v>25</v>
      </c>
      <c r="AI291" s="172">
        <v>7</v>
      </c>
      <c r="AJ291" s="173" t="s">
        <v>1209</v>
      </c>
      <c r="AK291" t="str">
        <f t="shared" si="24"/>
        <v>110.-11.-1.0.1.0.-4.03.00.00</v>
      </c>
      <c r="AL291" t="str">
        <f t="shared" si="20"/>
        <v>01.00.01.00</v>
      </c>
      <c r="AM291">
        <f t="shared" si="21"/>
        <v>110</v>
      </c>
      <c r="AN291">
        <f t="shared" si="22"/>
        <v>11</v>
      </c>
      <c r="AO291" s="118">
        <v>1</v>
      </c>
      <c r="AP291" s="118">
        <v>0</v>
      </c>
      <c r="AQ291" s="118">
        <v>1</v>
      </c>
      <c r="AR291" s="118">
        <v>0</v>
      </c>
      <c r="AS291" t="str">
        <f t="shared" si="23"/>
        <v>4.03.00.00</v>
      </c>
    </row>
    <row r="292" spans="1:45" customFormat="1" ht="31.2">
      <c r="A292">
        <v>2021</v>
      </c>
      <c r="B292">
        <v>110</v>
      </c>
      <c r="C292" t="s">
        <v>1236</v>
      </c>
      <c r="D292" t="s">
        <v>1209</v>
      </c>
      <c r="E292" t="s">
        <v>1227</v>
      </c>
      <c r="F292" t="s">
        <v>2660</v>
      </c>
      <c r="G292" t="s">
        <v>2661</v>
      </c>
      <c r="H292">
        <v>11</v>
      </c>
      <c r="I292" t="s">
        <v>25</v>
      </c>
      <c r="J292">
        <v>16</v>
      </c>
      <c r="K292" t="s">
        <v>2374</v>
      </c>
      <c r="L292">
        <v>0</v>
      </c>
      <c r="M292" t="s">
        <v>2149</v>
      </c>
      <c r="N292">
        <v>0</v>
      </c>
      <c r="O292" t="s">
        <v>2149</v>
      </c>
      <c r="P292">
        <v>0</v>
      </c>
      <c r="Q292" t="s">
        <v>2149</v>
      </c>
      <c r="R292">
        <v>10</v>
      </c>
      <c r="S292" t="s">
        <v>2150</v>
      </c>
      <c r="T292">
        <v>13</v>
      </c>
      <c r="U292" t="s">
        <v>2164</v>
      </c>
      <c r="V292">
        <v>0</v>
      </c>
      <c r="W292" t="s">
        <v>79</v>
      </c>
      <c r="X292">
        <v>2</v>
      </c>
      <c r="Y292" t="s">
        <v>2687</v>
      </c>
      <c r="Z292" t="s">
        <v>2688</v>
      </c>
      <c r="AA292" t="s">
        <v>2687</v>
      </c>
      <c r="AB292" t="s">
        <v>2689</v>
      </c>
      <c r="AC292" t="s">
        <v>2687</v>
      </c>
      <c r="AD292" t="s">
        <v>39</v>
      </c>
      <c r="AE292" t="s">
        <v>40</v>
      </c>
      <c r="AF292" s="115">
        <v>2835000</v>
      </c>
      <c r="AG292" s="36" t="s">
        <v>1683</v>
      </c>
      <c r="AH292" s="127" t="s">
        <v>25</v>
      </c>
      <c r="AI292" s="172">
        <v>7</v>
      </c>
      <c r="AJ292" s="173" t="s">
        <v>1209</v>
      </c>
      <c r="AK292" t="str">
        <f t="shared" si="24"/>
        <v>110.-11.-16.0.0.0.-2.00.00.00</v>
      </c>
      <c r="AL292" t="str">
        <f t="shared" si="20"/>
        <v>16.00.00.00</v>
      </c>
      <c r="AM292">
        <f t="shared" si="21"/>
        <v>110</v>
      </c>
      <c r="AN292">
        <f t="shared" si="22"/>
        <v>11</v>
      </c>
      <c r="AO292" s="118">
        <v>16</v>
      </c>
      <c r="AP292" s="118">
        <v>0</v>
      </c>
      <c r="AQ292" s="118">
        <v>0</v>
      </c>
      <c r="AR292" s="118">
        <v>0</v>
      </c>
      <c r="AS292" t="str">
        <f t="shared" si="23"/>
        <v>2.00.00.00</v>
      </c>
    </row>
    <row r="293" spans="1:45" customFormat="1" ht="31.2">
      <c r="A293">
        <v>2021</v>
      </c>
      <c r="B293">
        <v>110</v>
      </c>
      <c r="C293" t="s">
        <v>1236</v>
      </c>
      <c r="D293" t="s">
        <v>1209</v>
      </c>
      <c r="E293" t="s">
        <v>1227</v>
      </c>
      <c r="F293" t="s">
        <v>2660</v>
      </c>
      <c r="G293" t="s">
        <v>2661</v>
      </c>
      <c r="H293">
        <v>11</v>
      </c>
      <c r="I293" t="s">
        <v>25</v>
      </c>
      <c r="J293">
        <v>16</v>
      </c>
      <c r="K293" t="s">
        <v>2374</v>
      </c>
      <c r="L293">
        <v>0</v>
      </c>
      <c r="M293" t="s">
        <v>2149</v>
      </c>
      <c r="N293">
        <v>0</v>
      </c>
      <c r="O293" t="s">
        <v>2149</v>
      </c>
      <c r="P293">
        <v>0</v>
      </c>
      <c r="Q293" t="s">
        <v>2149</v>
      </c>
      <c r="R293">
        <v>10</v>
      </c>
      <c r="S293" t="s">
        <v>2150</v>
      </c>
      <c r="T293">
        <v>13</v>
      </c>
      <c r="U293" t="s">
        <v>2164</v>
      </c>
      <c r="V293">
        <v>0</v>
      </c>
      <c r="W293" t="s">
        <v>79</v>
      </c>
      <c r="X293">
        <v>3</v>
      </c>
      <c r="Y293" t="s">
        <v>2690</v>
      </c>
      <c r="Z293" t="s">
        <v>2691</v>
      </c>
      <c r="AA293" t="s">
        <v>2690</v>
      </c>
      <c r="AB293" t="s">
        <v>2692</v>
      </c>
      <c r="AC293" t="s">
        <v>2690</v>
      </c>
      <c r="AD293" t="s">
        <v>41</v>
      </c>
      <c r="AE293" t="s">
        <v>42</v>
      </c>
      <c r="AF293" s="115">
        <v>650000</v>
      </c>
      <c r="AG293" s="36" t="s">
        <v>1683</v>
      </c>
      <c r="AH293" s="127" t="s">
        <v>25</v>
      </c>
      <c r="AI293" s="172">
        <v>7</v>
      </c>
      <c r="AJ293" s="173" t="s">
        <v>1209</v>
      </c>
      <c r="AK293" t="str">
        <f t="shared" si="24"/>
        <v>110.-11.-16.0.0.0.-3.00.00.00</v>
      </c>
      <c r="AL293" t="str">
        <f t="shared" si="20"/>
        <v>16.00.00.00</v>
      </c>
      <c r="AM293">
        <f t="shared" si="21"/>
        <v>110</v>
      </c>
      <c r="AN293">
        <f t="shared" si="22"/>
        <v>11</v>
      </c>
      <c r="AO293" s="118">
        <v>16</v>
      </c>
      <c r="AP293" s="118">
        <v>0</v>
      </c>
      <c r="AQ293" s="118">
        <v>0</v>
      </c>
      <c r="AR293" s="118">
        <v>0</v>
      </c>
      <c r="AS293" t="str">
        <f t="shared" si="23"/>
        <v>3.00.00.00</v>
      </c>
    </row>
    <row r="294" spans="1:45" customFormat="1" ht="31.2">
      <c r="A294">
        <v>2021</v>
      </c>
      <c r="B294">
        <v>110</v>
      </c>
      <c r="C294" t="s">
        <v>1236</v>
      </c>
      <c r="D294" t="s">
        <v>1209</v>
      </c>
      <c r="E294" t="s">
        <v>1227</v>
      </c>
      <c r="F294" t="s">
        <v>2660</v>
      </c>
      <c r="G294" t="s">
        <v>2661</v>
      </c>
      <c r="H294">
        <v>13</v>
      </c>
      <c r="I294" t="s">
        <v>51</v>
      </c>
      <c r="J294">
        <v>20</v>
      </c>
      <c r="K294" t="s">
        <v>2339</v>
      </c>
      <c r="L294">
        <v>0</v>
      </c>
      <c r="M294" t="s">
        <v>2149</v>
      </c>
      <c r="N294">
        <v>0</v>
      </c>
      <c r="O294" t="s">
        <v>2149</v>
      </c>
      <c r="P294">
        <v>0</v>
      </c>
      <c r="Q294" t="s">
        <v>2149</v>
      </c>
      <c r="R294">
        <v>10</v>
      </c>
      <c r="S294" t="s">
        <v>2150</v>
      </c>
      <c r="T294">
        <v>13</v>
      </c>
      <c r="U294" t="s">
        <v>2164</v>
      </c>
      <c r="V294">
        <v>0</v>
      </c>
      <c r="W294" t="s">
        <v>79</v>
      </c>
      <c r="X294">
        <v>2</v>
      </c>
      <c r="Y294" t="s">
        <v>2687</v>
      </c>
      <c r="Z294" t="s">
        <v>2688</v>
      </c>
      <c r="AA294" t="s">
        <v>2687</v>
      </c>
      <c r="AB294" t="s">
        <v>2689</v>
      </c>
      <c r="AC294" t="s">
        <v>2687</v>
      </c>
      <c r="AD294" t="s">
        <v>39</v>
      </c>
      <c r="AE294" t="s">
        <v>40</v>
      </c>
      <c r="AF294" s="115">
        <v>957450</v>
      </c>
      <c r="AG294" s="167" t="s">
        <v>1521</v>
      </c>
      <c r="AH294" s="168" t="s">
        <v>489</v>
      </c>
      <c r="AI294" s="172">
        <v>7</v>
      </c>
      <c r="AJ294" s="173" t="s">
        <v>1209</v>
      </c>
      <c r="AK294" t="str">
        <f t="shared" si="24"/>
        <v>110.-13.-20.0.0.0.-2.00.00.00</v>
      </c>
      <c r="AL294" t="str">
        <f t="shared" si="20"/>
        <v>20.00.00.00</v>
      </c>
      <c r="AM294">
        <f t="shared" si="21"/>
        <v>110</v>
      </c>
      <c r="AN294">
        <f t="shared" si="22"/>
        <v>13</v>
      </c>
      <c r="AO294" s="118">
        <v>20</v>
      </c>
      <c r="AP294" s="118">
        <v>0</v>
      </c>
      <c r="AQ294" s="118">
        <v>0</v>
      </c>
      <c r="AR294" s="118">
        <v>0</v>
      </c>
      <c r="AS294" t="str">
        <f t="shared" si="23"/>
        <v>2.00.00.00</v>
      </c>
    </row>
    <row r="295" spans="1:45" customFormat="1" ht="31.2">
      <c r="A295">
        <v>2021</v>
      </c>
      <c r="B295">
        <v>110</v>
      </c>
      <c r="C295" t="s">
        <v>1236</v>
      </c>
      <c r="D295" t="s">
        <v>1209</v>
      </c>
      <c r="E295" t="s">
        <v>1227</v>
      </c>
      <c r="F295" t="s">
        <v>2660</v>
      </c>
      <c r="G295" t="s">
        <v>2661</v>
      </c>
      <c r="H295">
        <v>13</v>
      </c>
      <c r="I295" t="s">
        <v>51</v>
      </c>
      <c r="J295">
        <v>20</v>
      </c>
      <c r="K295" t="s">
        <v>2339</v>
      </c>
      <c r="L295">
        <v>0</v>
      </c>
      <c r="M295" t="s">
        <v>2149</v>
      </c>
      <c r="N295">
        <v>0</v>
      </c>
      <c r="O295" t="s">
        <v>2149</v>
      </c>
      <c r="P295">
        <v>0</v>
      </c>
      <c r="Q295" t="s">
        <v>2149</v>
      </c>
      <c r="R295">
        <v>10</v>
      </c>
      <c r="S295" t="s">
        <v>2150</v>
      </c>
      <c r="T295">
        <v>13</v>
      </c>
      <c r="U295" t="s">
        <v>2164</v>
      </c>
      <c r="V295">
        <v>0</v>
      </c>
      <c r="W295" t="s">
        <v>79</v>
      </c>
      <c r="X295">
        <v>3</v>
      </c>
      <c r="Y295" t="s">
        <v>2690</v>
      </c>
      <c r="Z295" t="s">
        <v>2691</v>
      </c>
      <c r="AA295" t="s">
        <v>2690</v>
      </c>
      <c r="AB295" t="s">
        <v>2692</v>
      </c>
      <c r="AC295" t="s">
        <v>2690</v>
      </c>
      <c r="AD295" t="s">
        <v>41</v>
      </c>
      <c r="AE295" t="s">
        <v>42</v>
      </c>
      <c r="AF295" s="115">
        <v>618660</v>
      </c>
      <c r="AG295" s="167" t="s">
        <v>1521</v>
      </c>
      <c r="AH295" s="168" t="s">
        <v>489</v>
      </c>
      <c r="AI295" s="172">
        <v>7</v>
      </c>
      <c r="AJ295" s="173" t="s">
        <v>1209</v>
      </c>
      <c r="AK295" t="str">
        <f t="shared" si="24"/>
        <v>110.-13.-20.0.0.0.-3.00.00.00</v>
      </c>
      <c r="AL295" t="str">
        <f t="shared" si="20"/>
        <v>20.00.00.00</v>
      </c>
      <c r="AM295">
        <f t="shared" si="21"/>
        <v>110</v>
      </c>
      <c r="AN295">
        <f t="shared" si="22"/>
        <v>13</v>
      </c>
      <c r="AO295" s="118">
        <v>20</v>
      </c>
      <c r="AP295" s="118">
        <v>0</v>
      </c>
      <c r="AQ295" s="118">
        <v>0</v>
      </c>
      <c r="AR295" s="118">
        <v>0</v>
      </c>
      <c r="AS295" t="str">
        <f t="shared" si="23"/>
        <v>3.00.00.00</v>
      </c>
    </row>
    <row r="296" spans="1:45" customFormat="1" ht="31.2">
      <c r="A296">
        <v>2021</v>
      </c>
      <c r="B296">
        <v>110</v>
      </c>
      <c r="C296" t="s">
        <v>1236</v>
      </c>
      <c r="D296" t="s">
        <v>1209</v>
      </c>
      <c r="E296" t="s">
        <v>1227</v>
      </c>
      <c r="F296" t="s">
        <v>2693</v>
      </c>
      <c r="G296" t="s">
        <v>2694</v>
      </c>
      <c r="H296">
        <v>13</v>
      </c>
      <c r="I296" t="s">
        <v>51</v>
      </c>
      <c r="J296">
        <v>20</v>
      </c>
      <c r="K296" t="s">
        <v>2339</v>
      </c>
      <c r="L296">
        <v>0</v>
      </c>
      <c r="M296" t="s">
        <v>2149</v>
      </c>
      <c r="N296">
        <v>1</v>
      </c>
      <c r="O296" t="s">
        <v>43</v>
      </c>
      <c r="P296">
        <v>0</v>
      </c>
      <c r="Q296" t="s">
        <v>2149</v>
      </c>
      <c r="R296">
        <v>10</v>
      </c>
      <c r="S296" t="s">
        <v>2150</v>
      </c>
      <c r="T296">
        <v>13</v>
      </c>
      <c r="U296" t="s">
        <v>2164</v>
      </c>
      <c r="V296">
        <v>0</v>
      </c>
      <c r="W296" t="s">
        <v>79</v>
      </c>
      <c r="X296">
        <v>4</v>
      </c>
      <c r="Y296" t="s">
        <v>2695</v>
      </c>
      <c r="Z296" t="s">
        <v>2696</v>
      </c>
      <c r="AA296" t="s">
        <v>2697</v>
      </c>
      <c r="AB296" t="s">
        <v>2698</v>
      </c>
      <c r="AC296" t="s">
        <v>2697</v>
      </c>
      <c r="AD296" t="s">
        <v>44</v>
      </c>
      <c r="AE296" t="s">
        <v>43</v>
      </c>
      <c r="AF296" s="115">
        <v>927990</v>
      </c>
      <c r="AG296" s="167" t="s">
        <v>1521</v>
      </c>
      <c r="AH296" s="168" t="s">
        <v>489</v>
      </c>
      <c r="AI296" s="172">
        <v>7</v>
      </c>
      <c r="AJ296" s="173" t="s">
        <v>1209</v>
      </c>
      <c r="AK296" t="str">
        <f t="shared" si="24"/>
        <v>110.-13.-20.0.1.0.-4.03.00.00</v>
      </c>
      <c r="AL296" t="str">
        <f t="shared" si="20"/>
        <v>20.00.01.00</v>
      </c>
      <c r="AM296">
        <f t="shared" si="21"/>
        <v>110</v>
      </c>
      <c r="AN296">
        <f t="shared" si="22"/>
        <v>13</v>
      </c>
      <c r="AO296" s="118">
        <v>20</v>
      </c>
      <c r="AP296" s="118">
        <v>0</v>
      </c>
      <c r="AQ296" s="118">
        <v>1</v>
      </c>
      <c r="AR296" s="118">
        <v>0</v>
      </c>
      <c r="AS296" t="str">
        <f t="shared" si="23"/>
        <v>4.03.00.00</v>
      </c>
    </row>
    <row r="297" spans="1:45" customFormat="1" ht="31.2">
      <c r="A297">
        <v>2021</v>
      </c>
      <c r="B297">
        <v>110</v>
      </c>
      <c r="C297" t="s">
        <v>1236</v>
      </c>
      <c r="D297" t="s">
        <v>1209</v>
      </c>
      <c r="E297" t="s">
        <v>1227</v>
      </c>
      <c r="F297" t="s">
        <v>2660</v>
      </c>
      <c r="G297" t="s">
        <v>2661</v>
      </c>
      <c r="H297">
        <v>11</v>
      </c>
      <c r="I297" t="s">
        <v>25</v>
      </c>
      <c r="J297">
        <v>60</v>
      </c>
      <c r="K297" t="s">
        <v>78</v>
      </c>
      <c r="L297">
        <v>0</v>
      </c>
      <c r="M297" t="s">
        <v>2149</v>
      </c>
      <c r="N297">
        <v>0</v>
      </c>
      <c r="O297" t="s">
        <v>2149</v>
      </c>
      <c r="P297">
        <v>0</v>
      </c>
      <c r="Q297" t="s">
        <v>2149</v>
      </c>
      <c r="R297">
        <v>10</v>
      </c>
      <c r="S297" t="s">
        <v>2150</v>
      </c>
      <c r="T297">
        <v>13</v>
      </c>
      <c r="U297" t="s">
        <v>2164</v>
      </c>
      <c r="V297">
        <v>0</v>
      </c>
      <c r="W297" t="s">
        <v>79</v>
      </c>
      <c r="X297">
        <v>2</v>
      </c>
      <c r="Y297" t="s">
        <v>2687</v>
      </c>
      <c r="Z297" t="s">
        <v>2688</v>
      </c>
      <c r="AA297" t="s">
        <v>2687</v>
      </c>
      <c r="AB297" t="s">
        <v>2689</v>
      </c>
      <c r="AC297" t="s">
        <v>2687</v>
      </c>
      <c r="AD297" t="s">
        <v>39</v>
      </c>
      <c r="AE297" t="s">
        <v>40</v>
      </c>
      <c r="AF297" s="115">
        <v>1260000</v>
      </c>
      <c r="AG297" s="36" t="s">
        <v>1683</v>
      </c>
      <c r="AH297" s="127" t="s">
        <v>25</v>
      </c>
      <c r="AI297" s="172">
        <v>7</v>
      </c>
      <c r="AJ297" s="173" t="s">
        <v>1209</v>
      </c>
      <c r="AK297" t="str">
        <f t="shared" si="24"/>
        <v>110.-11.-60.0.0.0.-2.00.00.00</v>
      </c>
      <c r="AL297" t="str">
        <f t="shared" si="20"/>
        <v>60.00.00.00</v>
      </c>
      <c r="AM297">
        <f t="shared" si="21"/>
        <v>110</v>
      </c>
      <c r="AN297">
        <f t="shared" si="22"/>
        <v>11</v>
      </c>
      <c r="AO297" s="118">
        <v>60</v>
      </c>
      <c r="AP297" s="118">
        <v>0</v>
      </c>
      <c r="AQ297" s="118">
        <v>0</v>
      </c>
      <c r="AR297" s="118">
        <v>0</v>
      </c>
      <c r="AS297" t="str">
        <f t="shared" si="23"/>
        <v>2.00.00.00</v>
      </c>
    </row>
    <row r="298" spans="1:45" customFormat="1" ht="31.2">
      <c r="A298">
        <v>2021</v>
      </c>
      <c r="B298">
        <v>110</v>
      </c>
      <c r="C298" t="s">
        <v>1236</v>
      </c>
      <c r="D298" t="s">
        <v>1209</v>
      </c>
      <c r="E298" t="s">
        <v>1227</v>
      </c>
      <c r="F298" t="s">
        <v>2660</v>
      </c>
      <c r="G298" t="s">
        <v>2661</v>
      </c>
      <c r="H298">
        <v>11</v>
      </c>
      <c r="I298" t="s">
        <v>25</v>
      </c>
      <c r="J298">
        <v>60</v>
      </c>
      <c r="K298" t="s">
        <v>78</v>
      </c>
      <c r="L298">
        <v>0</v>
      </c>
      <c r="M298" t="s">
        <v>2149</v>
      </c>
      <c r="N298">
        <v>0</v>
      </c>
      <c r="O298" t="s">
        <v>2149</v>
      </c>
      <c r="P298">
        <v>0</v>
      </c>
      <c r="Q298" t="s">
        <v>2149</v>
      </c>
      <c r="R298">
        <v>10</v>
      </c>
      <c r="S298" t="s">
        <v>2150</v>
      </c>
      <c r="T298">
        <v>13</v>
      </c>
      <c r="U298" t="s">
        <v>2164</v>
      </c>
      <c r="V298">
        <v>0</v>
      </c>
      <c r="W298" t="s">
        <v>79</v>
      </c>
      <c r="X298">
        <v>3</v>
      </c>
      <c r="Y298" t="s">
        <v>2690</v>
      </c>
      <c r="Z298" t="s">
        <v>2691</v>
      </c>
      <c r="AA298" t="s">
        <v>2690</v>
      </c>
      <c r="AB298" t="s">
        <v>2692</v>
      </c>
      <c r="AC298" t="s">
        <v>2690</v>
      </c>
      <c r="AD298" t="s">
        <v>41</v>
      </c>
      <c r="AE298" t="s">
        <v>42</v>
      </c>
      <c r="AF298" s="115">
        <v>460000</v>
      </c>
      <c r="AG298" s="36" t="s">
        <v>1683</v>
      </c>
      <c r="AH298" s="127" t="s">
        <v>25</v>
      </c>
      <c r="AI298" s="172">
        <v>7</v>
      </c>
      <c r="AJ298" s="173" t="s">
        <v>1209</v>
      </c>
      <c r="AK298" t="str">
        <f t="shared" si="24"/>
        <v>110.-11.-60.0.0.0.-3.00.00.00</v>
      </c>
      <c r="AL298" t="str">
        <f t="shared" si="20"/>
        <v>60.00.00.00</v>
      </c>
      <c r="AM298">
        <f t="shared" si="21"/>
        <v>110</v>
      </c>
      <c r="AN298">
        <f t="shared" si="22"/>
        <v>11</v>
      </c>
      <c r="AO298" s="118">
        <v>60</v>
      </c>
      <c r="AP298" s="118">
        <v>0</v>
      </c>
      <c r="AQ298" s="118">
        <v>0</v>
      </c>
      <c r="AR298" s="118">
        <v>0</v>
      </c>
      <c r="AS298" t="str">
        <f t="shared" si="23"/>
        <v>3.00.00.00</v>
      </c>
    </row>
    <row r="299" spans="1:45" customFormat="1" ht="31.2">
      <c r="A299">
        <v>2021</v>
      </c>
      <c r="B299">
        <v>110</v>
      </c>
      <c r="C299" t="s">
        <v>1236</v>
      </c>
      <c r="D299" t="s">
        <v>1209</v>
      </c>
      <c r="E299" t="s">
        <v>1227</v>
      </c>
      <c r="F299" t="s">
        <v>2693</v>
      </c>
      <c r="G299" t="s">
        <v>2694</v>
      </c>
      <c r="H299">
        <v>11</v>
      </c>
      <c r="I299" t="s">
        <v>25</v>
      </c>
      <c r="J299">
        <v>60</v>
      </c>
      <c r="K299" t="s">
        <v>78</v>
      </c>
      <c r="L299">
        <v>0</v>
      </c>
      <c r="M299" t="s">
        <v>2149</v>
      </c>
      <c r="N299">
        <v>1</v>
      </c>
      <c r="O299" t="s">
        <v>43</v>
      </c>
      <c r="P299">
        <v>0</v>
      </c>
      <c r="Q299" t="s">
        <v>2149</v>
      </c>
      <c r="R299">
        <v>10</v>
      </c>
      <c r="S299" t="s">
        <v>2150</v>
      </c>
      <c r="T299">
        <v>13</v>
      </c>
      <c r="U299" t="s">
        <v>2164</v>
      </c>
      <c r="V299">
        <v>0</v>
      </c>
      <c r="W299" t="s">
        <v>79</v>
      </c>
      <c r="X299">
        <v>4</v>
      </c>
      <c r="Y299" t="s">
        <v>2695</v>
      </c>
      <c r="Z299" t="s">
        <v>2696</v>
      </c>
      <c r="AA299" t="s">
        <v>2697</v>
      </c>
      <c r="AB299" t="s">
        <v>2698</v>
      </c>
      <c r="AC299" t="s">
        <v>2697</v>
      </c>
      <c r="AD299" t="s">
        <v>44</v>
      </c>
      <c r="AE299" t="s">
        <v>43</v>
      </c>
      <c r="AF299" s="115">
        <v>1540000</v>
      </c>
      <c r="AG299" s="36" t="s">
        <v>1683</v>
      </c>
      <c r="AH299" s="127" t="s">
        <v>25</v>
      </c>
      <c r="AI299" s="172">
        <v>7</v>
      </c>
      <c r="AJ299" s="173" t="s">
        <v>1209</v>
      </c>
      <c r="AK299" t="str">
        <f t="shared" si="24"/>
        <v>110.-11.-60.0.1.0.-4.03.00.00</v>
      </c>
      <c r="AL299" t="str">
        <f t="shared" si="20"/>
        <v>60.00.01.00</v>
      </c>
      <c r="AM299">
        <f t="shared" si="21"/>
        <v>110</v>
      </c>
      <c r="AN299">
        <f t="shared" si="22"/>
        <v>11</v>
      </c>
      <c r="AO299" s="118">
        <v>60</v>
      </c>
      <c r="AP299" s="118">
        <v>0</v>
      </c>
      <c r="AQ299" s="118">
        <v>1</v>
      </c>
      <c r="AR299" s="118">
        <v>0</v>
      </c>
      <c r="AS299" t="str">
        <f t="shared" si="23"/>
        <v>4.03.00.00</v>
      </c>
    </row>
    <row r="300" spans="1:45" customFormat="1" ht="31.2">
      <c r="A300">
        <v>2021</v>
      </c>
      <c r="B300">
        <v>130</v>
      </c>
      <c r="C300" t="s">
        <v>1237</v>
      </c>
      <c r="D300" t="s">
        <v>1210</v>
      </c>
      <c r="E300" t="s">
        <v>1227</v>
      </c>
      <c r="F300" t="s">
        <v>2660</v>
      </c>
      <c r="G300" t="s">
        <v>2661</v>
      </c>
      <c r="H300">
        <v>11</v>
      </c>
      <c r="I300" t="s">
        <v>25</v>
      </c>
      <c r="J300">
        <v>1</v>
      </c>
      <c r="K300" t="s">
        <v>2634</v>
      </c>
      <c r="L300">
        <v>0</v>
      </c>
      <c r="M300" t="s">
        <v>2149</v>
      </c>
      <c r="N300">
        <v>0</v>
      </c>
      <c r="O300" t="s">
        <v>2149</v>
      </c>
      <c r="P300">
        <v>0</v>
      </c>
      <c r="Q300" t="s">
        <v>2149</v>
      </c>
      <c r="R300">
        <v>10</v>
      </c>
      <c r="S300" t="s">
        <v>2150</v>
      </c>
      <c r="T300">
        <v>17</v>
      </c>
      <c r="U300" t="s">
        <v>2182</v>
      </c>
      <c r="V300">
        <v>0</v>
      </c>
      <c r="W300" t="s">
        <v>79</v>
      </c>
      <c r="X300">
        <v>1</v>
      </c>
      <c r="Y300" t="s">
        <v>2662</v>
      </c>
      <c r="Z300" t="s">
        <v>2663</v>
      </c>
      <c r="AA300" t="s">
        <v>2664</v>
      </c>
      <c r="AB300" t="s">
        <v>2665</v>
      </c>
      <c r="AC300" t="s">
        <v>2666</v>
      </c>
      <c r="AD300" t="s">
        <v>23</v>
      </c>
      <c r="AE300" t="s">
        <v>24</v>
      </c>
      <c r="AF300" s="115">
        <v>43062157</v>
      </c>
      <c r="AG300" s="36" t="s">
        <v>1683</v>
      </c>
      <c r="AH300" s="127" t="s">
        <v>25</v>
      </c>
      <c r="AI300" s="172">
        <v>6</v>
      </c>
      <c r="AJ300" s="173" t="s">
        <v>1210</v>
      </c>
      <c r="AK300" t="str">
        <f t="shared" si="24"/>
        <v>130.-11.-1.0.0.0.-1.01.01.00</v>
      </c>
      <c r="AL300" t="str">
        <f t="shared" si="20"/>
        <v>01.00.00.00</v>
      </c>
      <c r="AM300">
        <f t="shared" si="21"/>
        <v>130</v>
      </c>
      <c r="AN300">
        <f t="shared" si="22"/>
        <v>11</v>
      </c>
      <c r="AO300" s="118">
        <v>1</v>
      </c>
      <c r="AP300" s="118">
        <v>0</v>
      </c>
      <c r="AQ300" s="118">
        <v>0</v>
      </c>
      <c r="AR300" s="118">
        <v>0</v>
      </c>
      <c r="AS300" t="str">
        <f t="shared" si="23"/>
        <v>1.01.01.00</v>
      </c>
    </row>
    <row r="301" spans="1:45" customFormat="1" ht="31.2">
      <c r="A301">
        <v>2021</v>
      </c>
      <c r="B301">
        <v>130</v>
      </c>
      <c r="C301" t="s">
        <v>1237</v>
      </c>
      <c r="D301" t="s">
        <v>1210</v>
      </c>
      <c r="E301" t="s">
        <v>1227</v>
      </c>
      <c r="F301" t="s">
        <v>2660</v>
      </c>
      <c r="G301" t="s">
        <v>2661</v>
      </c>
      <c r="H301">
        <v>11</v>
      </c>
      <c r="I301" t="s">
        <v>25</v>
      </c>
      <c r="J301">
        <v>1</v>
      </c>
      <c r="K301" t="s">
        <v>2634</v>
      </c>
      <c r="L301">
        <v>0</v>
      </c>
      <c r="M301" t="s">
        <v>2149</v>
      </c>
      <c r="N301">
        <v>0</v>
      </c>
      <c r="O301" t="s">
        <v>2149</v>
      </c>
      <c r="P301">
        <v>0</v>
      </c>
      <c r="Q301" t="s">
        <v>2149</v>
      </c>
      <c r="R301">
        <v>10</v>
      </c>
      <c r="S301" t="s">
        <v>2150</v>
      </c>
      <c r="T301">
        <v>17</v>
      </c>
      <c r="U301" t="s">
        <v>2182</v>
      </c>
      <c r="V301">
        <v>0</v>
      </c>
      <c r="W301" t="s">
        <v>79</v>
      </c>
      <c r="X301">
        <v>1</v>
      </c>
      <c r="Y301" t="s">
        <v>2662</v>
      </c>
      <c r="Z301" t="s">
        <v>2663</v>
      </c>
      <c r="AA301" t="s">
        <v>2664</v>
      </c>
      <c r="AB301" t="s">
        <v>2667</v>
      </c>
      <c r="AC301" t="s">
        <v>2668</v>
      </c>
      <c r="AD301" t="s">
        <v>26</v>
      </c>
      <c r="AE301" t="s">
        <v>27</v>
      </c>
      <c r="AF301" s="115">
        <v>3599521</v>
      </c>
      <c r="AG301" s="36" t="s">
        <v>1683</v>
      </c>
      <c r="AH301" s="127" t="s">
        <v>25</v>
      </c>
      <c r="AI301" s="172">
        <v>6</v>
      </c>
      <c r="AJ301" s="173" t="s">
        <v>1210</v>
      </c>
      <c r="AK301" t="str">
        <f t="shared" si="24"/>
        <v>130.-11.-1.0.0.0.-1.01.04.00</v>
      </c>
      <c r="AL301" t="str">
        <f t="shared" si="20"/>
        <v>01.00.00.00</v>
      </c>
      <c r="AM301">
        <f t="shared" si="21"/>
        <v>130</v>
      </c>
      <c r="AN301">
        <f t="shared" si="22"/>
        <v>11</v>
      </c>
      <c r="AO301" s="118">
        <v>1</v>
      </c>
      <c r="AP301" s="118">
        <v>0</v>
      </c>
      <c r="AQ301" s="118">
        <v>0</v>
      </c>
      <c r="AR301" s="118">
        <v>0</v>
      </c>
      <c r="AS301" t="str">
        <f t="shared" si="23"/>
        <v>1.01.04.00</v>
      </c>
    </row>
    <row r="302" spans="1:45" customFormat="1" ht="31.2">
      <c r="A302">
        <v>2021</v>
      </c>
      <c r="B302">
        <v>130</v>
      </c>
      <c r="C302" t="s">
        <v>1237</v>
      </c>
      <c r="D302" t="s">
        <v>1210</v>
      </c>
      <c r="E302" t="s">
        <v>1227</v>
      </c>
      <c r="F302" t="s">
        <v>2660</v>
      </c>
      <c r="G302" t="s">
        <v>2661</v>
      </c>
      <c r="H302">
        <v>11</v>
      </c>
      <c r="I302" t="s">
        <v>25</v>
      </c>
      <c r="J302">
        <v>1</v>
      </c>
      <c r="K302" t="s">
        <v>2634</v>
      </c>
      <c r="L302">
        <v>0</v>
      </c>
      <c r="M302" t="s">
        <v>2149</v>
      </c>
      <c r="N302">
        <v>0</v>
      </c>
      <c r="O302" t="s">
        <v>2149</v>
      </c>
      <c r="P302">
        <v>0</v>
      </c>
      <c r="Q302" t="s">
        <v>2149</v>
      </c>
      <c r="R302">
        <v>10</v>
      </c>
      <c r="S302" t="s">
        <v>2150</v>
      </c>
      <c r="T302">
        <v>17</v>
      </c>
      <c r="U302" t="s">
        <v>2182</v>
      </c>
      <c r="V302">
        <v>0</v>
      </c>
      <c r="W302" t="s">
        <v>79</v>
      </c>
      <c r="X302">
        <v>1</v>
      </c>
      <c r="Y302" t="s">
        <v>2662</v>
      </c>
      <c r="Z302" t="s">
        <v>2663</v>
      </c>
      <c r="AA302" t="s">
        <v>2664</v>
      </c>
      <c r="AB302" t="s">
        <v>2669</v>
      </c>
      <c r="AC302" t="s">
        <v>2670</v>
      </c>
      <c r="AD302" t="s">
        <v>28</v>
      </c>
      <c r="AE302" t="s">
        <v>29</v>
      </c>
      <c r="AF302" s="115">
        <v>10514640</v>
      </c>
      <c r="AG302" s="36" t="s">
        <v>1683</v>
      </c>
      <c r="AH302" s="127" t="s">
        <v>25</v>
      </c>
      <c r="AI302" s="172">
        <v>6</v>
      </c>
      <c r="AJ302" s="173" t="s">
        <v>1210</v>
      </c>
      <c r="AK302" t="str">
        <f t="shared" si="24"/>
        <v>130.-11.-1.0.0.0.-1.01.06.00</v>
      </c>
      <c r="AL302" t="str">
        <f t="shared" si="20"/>
        <v>01.00.00.00</v>
      </c>
      <c r="AM302">
        <f t="shared" si="21"/>
        <v>130</v>
      </c>
      <c r="AN302">
        <f t="shared" si="22"/>
        <v>11</v>
      </c>
      <c r="AO302" s="118">
        <v>1</v>
      </c>
      <c r="AP302" s="118">
        <v>0</v>
      </c>
      <c r="AQ302" s="118">
        <v>0</v>
      </c>
      <c r="AR302" s="118">
        <v>0</v>
      </c>
      <c r="AS302" t="str">
        <f t="shared" si="23"/>
        <v>1.01.06.00</v>
      </c>
    </row>
    <row r="303" spans="1:45" customFormat="1" ht="31.2">
      <c r="A303">
        <v>2021</v>
      </c>
      <c r="B303">
        <v>130</v>
      </c>
      <c r="C303" t="s">
        <v>1237</v>
      </c>
      <c r="D303" t="s">
        <v>1210</v>
      </c>
      <c r="E303" t="s">
        <v>1227</v>
      </c>
      <c r="F303" t="s">
        <v>2660</v>
      </c>
      <c r="G303" t="s">
        <v>2661</v>
      </c>
      <c r="H303">
        <v>11</v>
      </c>
      <c r="I303" t="s">
        <v>25</v>
      </c>
      <c r="J303">
        <v>1</v>
      </c>
      <c r="K303" t="s">
        <v>2634</v>
      </c>
      <c r="L303">
        <v>0</v>
      </c>
      <c r="M303" t="s">
        <v>2149</v>
      </c>
      <c r="N303">
        <v>0</v>
      </c>
      <c r="O303" t="s">
        <v>2149</v>
      </c>
      <c r="P303">
        <v>0</v>
      </c>
      <c r="Q303" t="s">
        <v>2149</v>
      </c>
      <c r="R303">
        <v>10</v>
      </c>
      <c r="S303" t="s">
        <v>2150</v>
      </c>
      <c r="T303">
        <v>17</v>
      </c>
      <c r="U303" t="s">
        <v>2182</v>
      </c>
      <c r="V303">
        <v>0</v>
      </c>
      <c r="W303" t="s">
        <v>79</v>
      </c>
      <c r="X303">
        <v>1</v>
      </c>
      <c r="Y303" t="s">
        <v>2662</v>
      </c>
      <c r="Z303" t="s">
        <v>2672</v>
      </c>
      <c r="AA303" t="s">
        <v>2673</v>
      </c>
      <c r="AB303" t="s">
        <v>2674</v>
      </c>
      <c r="AC303" t="s">
        <v>2666</v>
      </c>
      <c r="AD303" t="s">
        <v>32</v>
      </c>
      <c r="AE303" t="s">
        <v>24</v>
      </c>
      <c r="AF303" s="115">
        <v>1089543</v>
      </c>
      <c r="AG303" s="36" t="s">
        <v>1683</v>
      </c>
      <c r="AH303" s="127" t="s">
        <v>25</v>
      </c>
      <c r="AI303" s="172">
        <v>6</v>
      </c>
      <c r="AJ303" s="173" t="s">
        <v>1210</v>
      </c>
      <c r="AK303" t="str">
        <f t="shared" si="24"/>
        <v>130.-11.-1.0.0.0.-1.02.01.00</v>
      </c>
      <c r="AL303" t="str">
        <f t="shared" si="20"/>
        <v>01.00.00.00</v>
      </c>
      <c r="AM303">
        <f t="shared" si="21"/>
        <v>130</v>
      </c>
      <c r="AN303">
        <f t="shared" si="22"/>
        <v>11</v>
      </c>
      <c r="AO303" s="118">
        <v>1</v>
      </c>
      <c r="AP303" s="118">
        <v>0</v>
      </c>
      <c r="AQ303" s="118">
        <v>0</v>
      </c>
      <c r="AR303" s="118">
        <v>0</v>
      </c>
      <c r="AS303" t="str">
        <f t="shared" si="23"/>
        <v>1.02.01.00</v>
      </c>
    </row>
    <row r="304" spans="1:45" customFormat="1" ht="31.2">
      <c r="A304">
        <v>2021</v>
      </c>
      <c r="B304">
        <v>130</v>
      </c>
      <c r="C304" t="s">
        <v>1237</v>
      </c>
      <c r="D304" t="s">
        <v>1210</v>
      </c>
      <c r="E304" t="s">
        <v>1227</v>
      </c>
      <c r="F304" t="s">
        <v>2660</v>
      </c>
      <c r="G304" t="s">
        <v>2661</v>
      </c>
      <c r="H304">
        <v>11</v>
      </c>
      <c r="I304" t="s">
        <v>25</v>
      </c>
      <c r="J304">
        <v>1</v>
      </c>
      <c r="K304" t="s">
        <v>2634</v>
      </c>
      <c r="L304">
        <v>0</v>
      </c>
      <c r="M304" t="s">
        <v>2149</v>
      </c>
      <c r="N304">
        <v>0</v>
      </c>
      <c r="O304" t="s">
        <v>2149</v>
      </c>
      <c r="P304">
        <v>0</v>
      </c>
      <c r="Q304" t="s">
        <v>2149</v>
      </c>
      <c r="R304">
        <v>10</v>
      </c>
      <c r="S304" t="s">
        <v>2150</v>
      </c>
      <c r="T304">
        <v>17</v>
      </c>
      <c r="U304" t="s">
        <v>2182</v>
      </c>
      <c r="V304">
        <v>0</v>
      </c>
      <c r="W304" t="s">
        <v>79</v>
      </c>
      <c r="X304">
        <v>1</v>
      </c>
      <c r="Y304" t="s">
        <v>2662</v>
      </c>
      <c r="Z304" t="s">
        <v>2672</v>
      </c>
      <c r="AA304" t="s">
        <v>2673</v>
      </c>
      <c r="AB304" t="s">
        <v>2675</v>
      </c>
      <c r="AC304" t="s">
        <v>2668</v>
      </c>
      <c r="AD304" t="s">
        <v>33</v>
      </c>
      <c r="AE304" t="s">
        <v>27</v>
      </c>
      <c r="AF304" s="115">
        <v>91074</v>
      </c>
      <c r="AG304" s="36" t="s">
        <v>1683</v>
      </c>
      <c r="AH304" s="127" t="s">
        <v>25</v>
      </c>
      <c r="AI304" s="172">
        <v>6</v>
      </c>
      <c r="AJ304" s="173" t="s">
        <v>1210</v>
      </c>
      <c r="AK304" t="str">
        <f t="shared" si="24"/>
        <v>130.-11.-1.0.0.0.-1.02.03.00</v>
      </c>
      <c r="AL304" t="str">
        <f t="shared" si="20"/>
        <v>01.00.00.00</v>
      </c>
      <c r="AM304">
        <f t="shared" si="21"/>
        <v>130</v>
      </c>
      <c r="AN304">
        <f t="shared" si="22"/>
        <v>11</v>
      </c>
      <c r="AO304" s="118">
        <v>1</v>
      </c>
      <c r="AP304" s="118">
        <v>0</v>
      </c>
      <c r="AQ304" s="118">
        <v>0</v>
      </c>
      <c r="AR304" s="118">
        <v>0</v>
      </c>
      <c r="AS304" t="str">
        <f t="shared" si="23"/>
        <v>1.02.03.00</v>
      </c>
    </row>
    <row r="305" spans="1:45" customFormat="1" ht="31.2">
      <c r="A305">
        <v>2021</v>
      </c>
      <c r="B305">
        <v>130</v>
      </c>
      <c r="C305" t="s">
        <v>1237</v>
      </c>
      <c r="D305" t="s">
        <v>1210</v>
      </c>
      <c r="E305" t="s">
        <v>1227</v>
      </c>
      <c r="F305" t="s">
        <v>2660</v>
      </c>
      <c r="G305" t="s">
        <v>2661</v>
      </c>
      <c r="H305">
        <v>11</v>
      </c>
      <c r="I305" t="s">
        <v>25</v>
      </c>
      <c r="J305">
        <v>1</v>
      </c>
      <c r="K305" t="s">
        <v>2634</v>
      </c>
      <c r="L305">
        <v>0</v>
      </c>
      <c r="M305" t="s">
        <v>2149</v>
      </c>
      <c r="N305">
        <v>0</v>
      </c>
      <c r="O305" t="s">
        <v>2149</v>
      </c>
      <c r="P305">
        <v>0</v>
      </c>
      <c r="Q305" t="s">
        <v>2149</v>
      </c>
      <c r="R305">
        <v>10</v>
      </c>
      <c r="S305" t="s">
        <v>2150</v>
      </c>
      <c r="T305">
        <v>17</v>
      </c>
      <c r="U305" t="s">
        <v>2182</v>
      </c>
      <c r="V305">
        <v>0</v>
      </c>
      <c r="W305" t="s">
        <v>79</v>
      </c>
      <c r="X305">
        <v>1</v>
      </c>
      <c r="Y305" t="s">
        <v>2662</v>
      </c>
      <c r="Z305" t="s">
        <v>2672</v>
      </c>
      <c r="AA305" t="s">
        <v>2673</v>
      </c>
      <c r="AB305" t="s">
        <v>2676</v>
      </c>
      <c r="AC305" t="s">
        <v>2670</v>
      </c>
      <c r="AD305" t="s">
        <v>34</v>
      </c>
      <c r="AE305" t="s">
        <v>29</v>
      </c>
      <c r="AF305" s="115">
        <v>266214</v>
      </c>
      <c r="AG305" s="36" t="s">
        <v>1683</v>
      </c>
      <c r="AH305" s="127" t="s">
        <v>25</v>
      </c>
      <c r="AI305" s="172">
        <v>6</v>
      </c>
      <c r="AJ305" s="173" t="s">
        <v>1210</v>
      </c>
      <c r="AK305" t="str">
        <f t="shared" si="24"/>
        <v>130.-11.-1.0.0.0.-1.02.05.00</v>
      </c>
      <c r="AL305" t="str">
        <f t="shared" si="20"/>
        <v>01.00.00.00</v>
      </c>
      <c r="AM305">
        <f t="shared" si="21"/>
        <v>130</v>
      </c>
      <c r="AN305">
        <f t="shared" si="22"/>
        <v>11</v>
      </c>
      <c r="AO305" s="118">
        <v>1</v>
      </c>
      <c r="AP305" s="118">
        <v>0</v>
      </c>
      <c r="AQ305" s="118">
        <v>0</v>
      </c>
      <c r="AR305" s="118">
        <v>0</v>
      </c>
      <c r="AS305" t="str">
        <f t="shared" si="23"/>
        <v>1.02.05.00</v>
      </c>
    </row>
    <row r="306" spans="1:45" customFormat="1" ht="31.2">
      <c r="A306">
        <v>2021</v>
      </c>
      <c r="B306">
        <v>130</v>
      </c>
      <c r="C306" t="s">
        <v>1237</v>
      </c>
      <c r="D306" t="s">
        <v>1210</v>
      </c>
      <c r="E306" t="s">
        <v>1227</v>
      </c>
      <c r="F306" t="s">
        <v>2660</v>
      </c>
      <c r="G306" t="s">
        <v>2661</v>
      </c>
      <c r="H306">
        <v>11</v>
      </c>
      <c r="I306" t="s">
        <v>25</v>
      </c>
      <c r="J306">
        <v>1</v>
      </c>
      <c r="K306" t="s">
        <v>2634</v>
      </c>
      <c r="L306">
        <v>0</v>
      </c>
      <c r="M306" t="s">
        <v>2149</v>
      </c>
      <c r="N306">
        <v>0</v>
      </c>
      <c r="O306" t="s">
        <v>2149</v>
      </c>
      <c r="P306">
        <v>0</v>
      </c>
      <c r="Q306" t="s">
        <v>2149</v>
      </c>
      <c r="R306">
        <v>10</v>
      </c>
      <c r="S306" t="s">
        <v>2150</v>
      </c>
      <c r="T306">
        <v>17</v>
      </c>
      <c r="U306" t="s">
        <v>2182</v>
      </c>
      <c r="V306">
        <v>0</v>
      </c>
      <c r="W306" t="s">
        <v>79</v>
      </c>
      <c r="X306">
        <v>1</v>
      </c>
      <c r="Y306" t="s">
        <v>2662</v>
      </c>
      <c r="Z306" t="s">
        <v>2677</v>
      </c>
      <c r="AA306" t="s">
        <v>2678</v>
      </c>
      <c r="AB306" t="s">
        <v>2679</v>
      </c>
      <c r="AC306" t="s">
        <v>2678</v>
      </c>
      <c r="AD306" t="s">
        <v>35</v>
      </c>
      <c r="AE306" t="s">
        <v>36</v>
      </c>
      <c r="AF306" s="115">
        <v>91432</v>
      </c>
      <c r="AG306" s="36" t="s">
        <v>1683</v>
      </c>
      <c r="AH306" s="127" t="s">
        <v>25</v>
      </c>
      <c r="AI306" s="172">
        <v>6</v>
      </c>
      <c r="AJ306" s="173" t="s">
        <v>1210</v>
      </c>
      <c r="AK306" t="str">
        <f t="shared" si="24"/>
        <v>130.-11.-1.0.0.0.-1.04.00.00</v>
      </c>
      <c r="AL306" t="str">
        <f t="shared" si="20"/>
        <v>01.00.00.00</v>
      </c>
      <c r="AM306">
        <f t="shared" si="21"/>
        <v>130</v>
      </c>
      <c r="AN306">
        <f t="shared" si="22"/>
        <v>11</v>
      </c>
      <c r="AO306" s="118">
        <v>1</v>
      </c>
      <c r="AP306" s="118">
        <v>0</v>
      </c>
      <c r="AQ306" s="118">
        <v>0</v>
      </c>
      <c r="AR306" s="118">
        <v>0</v>
      </c>
      <c r="AS306" t="str">
        <f t="shared" si="23"/>
        <v>1.04.00.00</v>
      </c>
    </row>
    <row r="307" spans="1:45" customFormat="1" ht="31.2">
      <c r="A307">
        <v>2021</v>
      </c>
      <c r="B307">
        <v>130</v>
      </c>
      <c r="C307" t="s">
        <v>1237</v>
      </c>
      <c r="D307" t="s">
        <v>1210</v>
      </c>
      <c r="E307" t="s">
        <v>1227</v>
      </c>
      <c r="F307" t="s">
        <v>2660</v>
      </c>
      <c r="G307" t="s">
        <v>2661</v>
      </c>
      <c r="H307">
        <v>11</v>
      </c>
      <c r="I307" t="s">
        <v>25</v>
      </c>
      <c r="J307">
        <v>1</v>
      </c>
      <c r="K307" t="s">
        <v>2634</v>
      </c>
      <c r="L307">
        <v>0</v>
      </c>
      <c r="M307" t="s">
        <v>2149</v>
      </c>
      <c r="N307">
        <v>0</v>
      </c>
      <c r="O307" t="s">
        <v>2149</v>
      </c>
      <c r="P307">
        <v>0</v>
      </c>
      <c r="Q307" t="s">
        <v>2149</v>
      </c>
      <c r="R307">
        <v>10</v>
      </c>
      <c r="S307" t="s">
        <v>2150</v>
      </c>
      <c r="T307">
        <v>17</v>
      </c>
      <c r="U307" t="s">
        <v>2182</v>
      </c>
      <c r="V307">
        <v>0</v>
      </c>
      <c r="W307" t="s">
        <v>79</v>
      </c>
      <c r="X307">
        <v>2</v>
      </c>
      <c r="Y307" t="s">
        <v>2687</v>
      </c>
      <c r="Z307" t="s">
        <v>2688</v>
      </c>
      <c r="AA307" t="s">
        <v>2687</v>
      </c>
      <c r="AB307" t="s">
        <v>2689</v>
      </c>
      <c r="AC307" t="s">
        <v>2687</v>
      </c>
      <c r="AD307" t="s">
        <v>39</v>
      </c>
      <c r="AE307" t="s">
        <v>40</v>
      </c>
      <c r="AF307" s="115">
        <v>562403</v>
      </c>
      <c r="AG307" s="36" t="s">
        <v>1683</v>
      </c>
      <c r="AH307" s="127" t="s">
        <v>25</v>
      </c>
      <c r="AI307" s="172">
        <v>6</v>
      </c>
      <c r="AJ307" s="173" t="s">
        <v>1210</v>
      </c>
      <c r="AK307" t="str">
        <f t="shared" si="24"/>
        <v>130.-11.-1.0.0.0.-2.00.00.00</v>
      </c>
      <c r="AL307" t="str">
        <f t="shared" si="20"/>
        <v>01.00.00.00</v>
      </c>
      <c r="AM307">
        <f t="shared" si="21"/>
        <v>130</v>
      </c>
      <c r="AN307">
        <f t="shared" si="22"/>
        <v>11</v>
      </c>
      <c r="AO307" s="118">
        <v>1</v>
      </c>
      <c r="AP307" s="118">
        <v>0</v>
      </c>
      <c r="AQ307" s="118">
        <v>0</v>
      </c>
      <c r="AR307" s="118">
        <v>0</v>
      </c>
      <c r="AS307" t="str">
        <f t="shared" si="23"/>
        <v>2.00.00.00</v>
      </c>
    </row>
    <row r="308" spans="1:45" customFormat="1" ht="31.2">
      <c r="A308">
        <v>2021</v>
      </c>
      <c r="B308">
        <v>130</v>
      </c>
      <c r="C308" t="s">
        <v>1237</v>
      </c>
      <c r="D308" t="s">
        <v>1210</v>
      </c>
      <c r="E308" t="s">
        <v>1227</v>
      </c>
      <c r="F308" t="s">
        <v>2660</v>
      </c>
      <c r="G308" t="s">
        <v>2661</v>
      </c>
      <c r="H308">
        <v>11</v>
      </c>
      <c r="I308" t="s">
        <v>25</v>
      </c>
      <c r="J308">
        <v>1</v>
      </c>
      <c r="K308" t="s">
        <v>2634</v>
      </c>
      <c r="L308">
        <v>0</v>
      </c>
      <c r="M308" t="s">
        <v>2149</v>
      </c>
      <c r="N308">
        <v>0</v>
      </c>
      <c r="O308" t="s">
        <v>2149</v>
      </c>
      <c r="P308">
        <v>0</v>
      </c>
      <c r="Q308" t="s">
        <v>2149</v>
      </c>
      <c r="R308">
        <v>10</v>
      </c>
      <c r="S308" t="s">
        <v>2150</v>
      </c>
      <c r="T308">
        <v>17</v>
      </c>
      <c r="U308" t="s">
        <v>2182</v>
      </c>
      <c r="V308">
        <v>0</v>
      </c>
      <c r="W308" t="s">
        <v>79</v>
      </c>
      <c r="X308">
        <v>3</v>
      </c>
      <c r="Y308" t="s">
        <v>2690</v>
      </c>
      <c r="Z308" t="s">
        <v>2691</v>
      </c>
      <c r="AA308" t="s">
        <v>2690</v>
      </c>
      <c r="AB308" t="s">
        <v>2692</v>
      </c>
      <c r="AC308" t="s">
        <v>2690</v>
      </c>
      <c r="AD308" t="s">
        <v>41</v>
      </c>
      <c r="AE308" t="s">
        <v>42</v>
      </c>
      <c r="AF308" s="115">
        <v>958800</v>
      </c>
      <c r="AG308" s="36" t="s">
        <v>1683</v>
      </c>
      <c r="AH308" s="127" t="s">
        <v>25</v>
      </c>
      <c r="AI308" s="172">
        <v>6</v>
      </c>
      <c r="AJ308" s="173" t="s">
        <v>1210</v>
      </c>
      <c r="AK308" t="str">
        <f t="shared" si="24"/>
        <v>130.-11.-1.0.0.0.-3.00.00.00</v>
      </c>
      <c r="AL308" t="str">
        <f t="shared" si="20"/>
        <v>01.00.00.00</v>
      </c>
      <c r="AM308">
        <f t="shared" si="21"/>
        <v>130</v>
      </c>
      <c r="AN308">
        <f t="shared" si="22"/>
        <v>11</v>
      </c>
      <c r="AO308" s="118">
        <v>1</v>
      </c>
      <c r="AP308" s="118">
        <v>0</v>
      </c>
      <c r="AQ308" s="118">
        <v>0</v>
      </c>
      <c r="AR308" s="118">
        <v>0</v>
      </c>
      <c r="AS308" t="str">
        <f t="shared" si="23"/>
        <v>3.00.00.00</v>
      </c>
    </row>
    <row r="309" spans="1:45" customFormat="1" ht="31.2">
      <c r="A309">
        <v>2021</v>
      </c>
      <c r="B309">
        <v>130</v>
      </c>
      <c r="C309" t="s">
        <v>1237</v>
      </c>
      <c r="D309" t="s">
        <v>1210</v>
      </c>
      <c r="E309" t="s">
        <v>1227</v>
      </c>
      <c r="F309" t="s">
        <v>2693</v>
      </c>
      <c r="G309" t="s">
        <v>2694</v>
      </c>
      <c r="H309">
        <v>11</v>
      </c>
      <c r="I309" t="s">
        <v>25</v>
      </c>
      <c r="J309">
        <v>1</v>
      </c>
      <c r="K309" t="s">
        <v>2634</v>
      </c>
      <c r="L309">
        <v>0</v>
      </c>
      <c r="M309" t="s">
        <v>2149</v>
      </c>
      <c r="N309">
        <v>1</v>
      </c>
      <c r="O309" t="s">
        <v>43</v>
      </c>
      <c r="P309">
        <v>0</v>
      </c>
      <c r="Q309" t="s">
        <v>2149</v>
      </c>
      <c r="R309">
        <v>10</v>
      </c>
      <c r="S309" t="s">
        <v>2150</v>
      </c>
      <c r="T309">
        <v>17</v>
      </c>
      <c r="U309" t="s">
        <v>2182</v>
      </c>
      <c r="V309">
        <v>0</v>
      </c>
      <c r="W309" t="s">
        <v>79</v>
      </c>
      <c r="X309">
        <v>4</v>
      </c>
      <c r="Y309" t="s">
        <v>2695</v>
      </c>
      <c r="Z309" t="s">
        <v>2696</v>
      </c>
      <c r="AA309" t="s">
        <v>2697</v>
      </c>
      <c r="AB309" t="s">
        <v>2698</v>
      </c>
      <c r="AC309" t="s">
        <v>2697</v>
      </c>
      <c r="AD309" t="s">
        <v>44</v>
      </c>
      <c r="AE309" t="s">
        <v>43</v>
      </c>
      <c r="AF309" s="115">
        <v>1381254</v>
      </c>
      <c r="AG309" s="36" t="s">
        <v>1683</v>
      </c>
      <c r="AH309" s="127" t="s">
        <v>25</v>
      </c>
      <c r="AI309" s="172">
        <v>6</v>
      </c>
      <c r="AJ309" s="173" t="s">
        <v>1210</v>
      </c>
      <c r="AK309" t="str">
        <f t="shared" si="24"/>
        <v>130.-11.-1.0.1.0.-4.03.00.00</v>
      </c>
      <c r="AL309" t="str">
        <f t="shared" si="20"/>
        <v>01.00.01.00</v>
      </c>
      <c r="AM309">
        <f t="shared" si="21"/>
        <v>130</v>
      </c>
      <c r="AN309">
        <f t="shared" si="22"/>
        <v>11</v>
      </c>
      <c r="AO309" s="118">
        <v>1</v>
      </c>
      <c r="AP309" s="118">
        <v>0</v>
      </c>
      <c r="AQ309" s="118">
        <v>1</v>
      </c>
      <c r="AR309" s="118">
        <v>0</v>
      </c>
      <c r="AS309" t="str">
        <f t="shared" si="23"/>
        <v>4.03.00.00</v>
      </c>
    </row>
    <row r="310" spans="1:45" customFormat="1" ht="78">
      <c r="A310">
        <v>2021</v>
      </c>
      <c r="B310">
        <v>134</v>
      </c>
      <c r="C310" t="s">
        <v>1238</v>
      </c>
      <c r="D310" t="s">
        <v>1239</v>
      </c>
      <c r="E310" t="s">
        <v>1300</v>
      </c>
      <c r="F310" t="s">
        <v>2660</v>
      </c>
      <c r="G310" t="s">
        <v>2661</v>
      </c>
      <c r="H310">
        <v>12</v>
      </c>
      <c r="I310" t="s">
        <v>2153</v>
      </c>
      <c r="J310">
        <v>1</v>
      </c>
      <c r="K310" t="s">
        <v>2634</v>
      </c>
      <c r="L310">
        <v>0</v>
      </c>
      <c r="M310" t="s">
        <v>2149</v>
      </c>
      <c r="N310">
        <v>0</v>
      </c>
      <c r="O310" t="s">
        <v>2149</v>
      </c>
      <c r="P310">
        <v>0</v>
      </c>
      <c r="Q310" t="s">
        <v>2149</v>
      </c>
      <c r="R310">
        <v>40</v>
      </c>
      <c r="S310" t="s">
        <v>2170</v>
      </c>
      <c r="T310">
        <v>41</v>
      </c>
      <c r="U310" t="s">
        <v>2239</v>
      </c>
      <c r="V310">
        <v>0</v>
      </c>
      <c r="W310" t="s">
        <v>79</v>
      </c>
      <c r="X310">
        <v>1</v>
      </c>
      <c r="Y310" t="s">
        <v>2662</v>
      </c>
      <c r="Z310" t="s">
        <v>2663</v>
      </c>
      <c r="AA310" t="s">
        <v>2664</v>
      </c>
      <c r="AB310" t="s">
        <v>2665</v>
      </c>
      <c r="AC310" t="s">
        <v>2666</v>
      </c>
      <c r="AD310" t="s">
        <v>23</v>
      </c>
      <c r="AE310" t="s">
        <v>24</v>
      </c>
      <c r="AF310" s="115">
        <v>90680759</v>
      </c>
      <c r="AG310" s="167" t="s">
        <v>1635</v>
      </c>
      <c r="AH310" s="168" t="s">
        <v>317</v>
      </c>
      <c r="AI310" s="172">
        <v>14</v>
      </c>
      <c r="AJ310" s="173" t="s">
        <v>1462</v>
      </c>
      <c r="AK310" t="str">
        <f t="shared" si="24"/>
        <v>134.-12.-1.0.0.0.-1.01.01.00</v>
      </c>
      <c r="AL310" t="str">
        <f t="shared" si="20"/>
        <v>01.00.00.00</v>
      </c>
      <c r="AM310">
        <f t="shared" si="21"/>
        <v>134</v>
      </c>
      <c r="AN310">
        <f t="shared" si="22"/>
        <v>12</v>
      </c>
      <c r="AO310" s="118">
        <v>1</v>
      </c>
      <c r="AP310" s="118">
        <v>0</v>
      </c>
      <c r="AQ310" s="118">
        <v>0</v>
      </c>
      <c r="AR310" s="118">
        <v>0</v>
      </c>
      <c r="AS310" t="str">
        <f t="shared" si="23"/>
        <v>1.01.01.00</v>
      </c>
    </row>
    <row r="311" spans="1:45" customFormat="1" ht="78">
      <c r="A311">
        <v>2021</v>
      </c>
      <c r="B311">
        <v>134</v>
      </c>
      <c r="C311" t="s">
        <v>1238</v>
      </c>
      <c r="D311" t="s">
        <v>1239</v>
      </c>
      <c r="E311" t="s">
        <v>1300</v>
      </c>
      <c r="F311" t="s">
        <v>2660</v>
      </c>
      <c r="G311" t="s">
        <v>2661</v>
      </c>
      <c r="H311">
        <v>12</v>
      </c>
      <c r="I311" t="s">
        <v>2153</v>
      </c>
      <c r="J311">
        <v>1</v>
      </c>
      <c r="K311" t="s">
        <v>2634</v>
      </c>
      <c r="L311">
        <v>0</v>
      </c>
      <c r="M311" t="s">
        <v>2149</v>
      </c>
      <c r="N311">
        <v>0</v>
      </c>
      <c r="O311" t="s">
        <v>2149</v>
      </c>
      <c r="P311">
        <v>0</v>
      </c>
      <c r="Q311" t="s">
        <v>2149</v>
      </c>
      <c r="R311">
        <v>40</v>
      </c>
      <c r="S311" t="s">
        <v>2170</v>
      </c>
      <c r="T311">
        <v>41</v>
      </c>
      <c r="U311" t="s">
        <v>2239</v>
      </c>
      <c r="V311">
        <v>0</v>
      </c>
      <c r="W311" t="s">
        <v>79</v>
      </c>
      <c r="X311">
        <v>1</v>
      </c>
      <c r="Y311" t="s">
        <v>2662</v>
      </c>
      <c r="Z311" t="s">
        <v>2663</v>
      </c>
      <c r="AA311" t="s">
        <v>2664</v>
      </c>
      <c r="AB311" t="s">
        <v>2667</v>
      </c>
      <c r="AC311" t="s">
        <v>2668</v>
      </c>
      <c r="AD311" t="s">
        <v>26</v>
      </c>
      <c r="AE311" t="s">
        <v>27</v>
      </c>
      <c r="AF311" s="115">
        <v>7446940</v>
      </c>
      <c r="AG311" s="167" t="s">
        <v>1635</v>
      </c>
      <c r="AH311" s="168" t="s">
        <v>317</v>
      </c>
      <c r="AI311" s="172">
        <v>14</v>
      </c>
      <c r="AJ311" s="173" t="s">
        <v>1462</v>
      </c>
      <c r="AK311" t="str">
        <f t="shared" si="24"/>
        <v>134.-12.-1.0.0.0.-1.01.04.00</v>
      </c>
      <c r="AL311" t="str">
        <f t="shared" si="20"/>
        <v>01.00.00.00</v>
      </c>
      <c r="AM311">
        <f t="shared" si="21"/>
        <v>134</v>
      </c>
      <c r="AN311">
        <f t="shared" si="22"/>
        <v>12</v>
      </c>
      <c r="AO311" s="118">
        <v>1</v>
      </c>
      <c r="AP311" s="118">
        <v>0</v>
      </c>
      <c r="AQ311" s="118">
        <v>0</v>
      </c>
      <c r="AR311" s="118">
        <v>0</v>
      </c>
      <c r="AS311" t="str">
        <f t="shared" si="23"/>
        <v>1.01.04.00</v>
      </c>
    </row>
    <row r="312" spans="1:45" customFormat="1" ht="78">
      <c r="A312">
        <v>2021</v>
      </c>
      <c r="B312">
        <v>134</v>
      </c>
      <c r="C312" t="s">
        <v>1238</v>
      </c>
      <c r="D312" t="s">
        <v>1239</v>
      </c>
      <c r="E312" t="s">
        <v>1300</v>
      </c>
      <c r="F312" t="s">
        <v>2660</v>
      </c>
      <c r="G312" t="s">
        <v>2661</v>
      </c>
      <c r="H312">
        <v>12</v>
      </c>
      <c r="I312" t="s">
        <v>2153</v>
      </c>
      <c r="J312">
        <v>1</v>
      </c>
      <c r="K312" t="s">
        <v>2634</v>
      </c>
      <c r="L312">
        <v>0</v>
      </c>
      <c r="M312" t="s">
        <v>2149</v>
      </c>
      <c r="N312">
        <v>0</v>
      </c>
      <c r="O312" t="s">
        <v>2149</v>
      </c>
      <c r="P312">
        <v>0</v>
      </c>
      <c r="Q312" t="s">
        <v>2149</v>
      </c>
      <c r="R312">
        <v>40</v>
      </c>
      <c r="S312" t="s">
        <v>2170</v>
      </c>
      <c r="T312">
        <v>41</v>
      </c>
      <c r="U312" t="s">
        <v>2239</v>
      </c>
      <c r="V312">
        <v>0</v>
      </c>
      <c r="W312" t="s">
        <v>79</v>
      </c>
      <c r="X312">
        <v>1</v>
      </c>
      <c r="Y312" t="s">
        <v>2662</v>
      </c>
      <c r="Z312" t="s">
        <v>2663</v>
      </c>
      <c r="AA312" t="s">
        <v>2664</v>
      </c>
      <c r="AB312" t="s">
        <v>2669</v>
      </c>
      <c r="AC312" t="s">
        <v>2670</v>
      </c>
      <c r="AD312" t="s">
        <v>28</v>
      </c>
      <c r="AE312" t="s">
        <v>29</v>
      </c>
      <c r="AF312" s="115">
        <v>26372562</v>
      </c>
      <c r="AG312" s="167" t="s">
        <v>1635</v>
      </c>
      <c r="AH312" s="168" t="s">
        <v>317</v>
      </c>
      <c r="AI312" s="172">
        <v>14</v>
      </c>
      <c r="AJ312" s="173" t="s">
        <v>1462</v>
      </c>
      <c r="AK312" t="str">
        <f t="shared" si="24"/>
        <v>134.-12.-1.0.0.0.-1.01.06.00</v>
      </c>
      <c r="AL312" t="str">
        <f t="shared" si="20"/>
        <v>01.00.00.00</v>
      </c>
      <c r="AM312">
        <f t="shared" si="21"/>
        <v>134</v>
      </c>
      <c r="AN312">
        <f t="shared" si="22"/>
        <v>12</v>
      </c>
      <c r="AO312" s="118">
        <v>1</v>
      </c>
      <c r="AP312" s="118">
        <v>0</v>
      </c>
      <c r="AQ312" s="118">
        <v>0</v>
      </c>
      <c r="AR312" s="118">
        <v>0</v>
      </c>
      <c r="AS312" t="str">
        <f t="shared" si="23"/>
        <v>1.01.06.00</v>
      </c>
    </row>
    <row r="313" spans="1:45" customFormat="1" ht="78">
      <c r="A313">
        <v>2021</v>
      </c>
      <c r="B313">
        <v>134</v>
      </c>
      <c r="C313" t="s">
        <v>1238</v>
      </c>
      <c r="D313" t="s">
        <v>1239</v>
      </c>
      <c r="E313" t="s">
        <v>1300</v>
      </c>
      <c r="F313" t="s">
        <v>2660</v>
      </c>
      <c r="G313" t="s">
        <v>2661</v>
      </c>
      <c r="H313">
        <v>12</v>
      </c>
      <c r="I313" t="s">
        <v>2153</v>
      </c>
      <c r="J313">
        <v>1</v>
      </c>
      <c r="K313" t="s">
        <v>2634</v>
      </c>
      <c r="L313">
        <v>0</v>
      </c>
      <c r="M313" t="s">
        <v>2149</v>
      </c>
      <c r="N313">
        <v>0</v>
      </c>
      <c r="O313" t="s">
        <v>2149</v>
      </c>
      <c r="P313">
        <v>0</v>
      </c>
      <c r="Q313" t="s">
        <v>2149</v>
      </c>
      <c r="R313">
        <v>40</v>
      </c>
      <c r="S313" t="s">
        <v>2170</v>
      </c>
      <c r="T313">
        <v>41</v>
      </c>
      <c r="U313" t="s">
        <v>2239</v>
      </c>
      <c r="V313">
        <v>0</v>
      </c>
      <c r="W313" t="s">
        <v>79</v>
      </c>
      <c r="X313">
        <v>1</v>
      </c>
      <c r="Y313" t="s">
        <v>2662</v>
      </c>
      <c r="Z313" t="s">
        <v>2663</v>
      </c>
      <c r="AA313" t="s">
        <v>2664</v>
      </c>
      <c r="AB313" t="s">
        <v>2671</v>
      </c>
      <c r="AC313" t="s">
        <v>31</v>
      </c>
      <c r="AD313" t="s">
        <v>30</v>
      </c>
      <c r="AE313" t="s">
        <v>31</v>
      </c>
      <c r="AF313" s="115">
        <v>20295526</v>
      </c>
      <c r="AG313" s="167" t="s">
        <v>1635</v>
      </c>
      <c r="AH313" s="168" t="s">
        <v>317</v>
      </c>
      <c r="AI313" s="172">
        <v>14</v>
      </c>
      <c r="AJ313" s="173" t="s">
        <v>1462</v>
      </c>
      <c r="AK313" t="str">
        <f t="shared" si="24"/>
        <v>134.-12.-1.0.0.0.-1.01.07.00</v>
      </c>
      <c r="AL313" t="str">
        <f t="shared" si="20"/>
        <v>01.00.00.00</v>
      </c>
      <c r="AM313">
        <f t="shared" si="21"/>
        <v>134</v>
      </c>
      <c r="AN313">
        <f t="shared" si="22"/>
        <v>12</v>
      </c>
      <c r="AO313" s="118">
        <v>1</v>
      </c>
      <c r="AP313" s="118">
        <v>0</v>
      </c>
      <c r="AQ313" s="118">
        <v>0</v>
      </c>
      <c r="AR313" s="118">
        <v>0</v>
      </c>
      <c r="AS313" t="str">
        <f t="shared" si="23"/>
        <v>1.01.07.00</v>
      </c>
    </row>
    <row r="314" spans="1:45" customFormat="1" ht="78">
      <c r="A314">
        <v>2021</v>
      </c>
      <c r="B314">
        <v>134</v>
      </c>
      <c r="C314" t="s">
        <v>1238</v>
      </c>
      <c r="D314" t="s">
        <v>1239</v>
      </c>
      <c r="E314" t="s">
        <v>1300</v>
      </c>
      <c r="F314" t="s">
        <v>2660</v>
      </c>
      <c r="G314" t="s">
        <v>2661</v>
      </c>
      <c r="H314">
        <v>12</v>
      </c>
      <c r="I314" t="s">
        <v>2153</v>
      </c>
      <c r="J314">
        <v>1</v>
      </c>
      <c r="K314" t="s">
        <v>2634</v>
      </c>
      <c r="L314">
        <v>0</v>
      </c>
      <c r="M314" t="s">
        <v>2149</v>
      </c>
      <c r="N314">
        <v>0</v>
      </c>
      <c r="O314" t="s">
        <v>2149</v>
      </c>
      <c r="P314">
        <v>0</v>
      </c>
      <c r="Q314" t="s">
        <v>2149</v>
      </c>
      <c r="R314">
        <v>40</v>
      </c>
      <c r="S314" t="s">
        <v>2170</v>
      </c>
      <c r="T314">
        <v>41</v>
      </c>
      <c r="U314" t="s">
        <v>2239</v>
      </c>
      <c r="V314">
        <v>0</v>
      </c>
      <c r="W314" t="s">
        <v>79</v>
      </c>
      <c r="X314">
        <v>1</v>
      </c>
      <c r="Y314" t="s">
        <v>2662</v>
      </c>
      <c r="Z314" t="s">
        <v>2672</v>
      </c>
      <c r="AA314" t="s">
        <v>2673</v>
      </c>
      <c r="AB314" t="s">
        <v>2674</v>
      </c>
      <c r="AC314" t="s">
        <v>2666</v>
      </c>
      <c r="AD314" t="s">
        <v>32</v>
      </c>
      <c r="AE314" t="s">
        <v>24</v>
      </c>
      <c r="AF314" s="115">
        <v>204213</v>
      </c>
      <c r="AG314" s="167" t="s">
        <v>1635</v>
      </c>
      <c r="AH314" s="168" t="s">
        <v>317</v>
      </c>
      <c r="AI314" s="172">
        <v>14</v>
      </c>
      <c r="AJ314" s="173" t="s">
        <v>1462</v>
      </c>
      <c r="AK314" t="str">
        <f t="shared" si="24"/>
        <v>134.-12.-1.0.0.0.-1.02.01.00</v>
      </c>
      <c r="AL314" t="str">
        <f t="shared" si="20"/>
        <v>01.00.00.00</v>
      </c>
      <c r="AM314">
        <f t="shared" si="21"/>
        <v>134</v>
      </c>
      <c r="AN314">
        <f t="shared" si="22"/>
        <v>12</v>
      </c>
      <c r="AO314" s="118">
        <v>1</v>
      </c>
      <c r="AP314" s="118">
        <v>0</v>
      </c>
      <c r="AQ314" s="118">
        <v>0</v>
      </c>
      <c r="AR314" s="118">
        <v>0</v>
      </c>
      <c r="AS314" t="str">
        <f t="shared" si="23"/>
        <v>1.02.01.00</v>
      </c>
    </row>
    <row r="315" spans="1:45" customFormat="1" ht="78">
      <c r="A315">
        <v>2021</v>
      </c>
      <c r="B315">
        <v>134</v>
      </c>
      <c r="C315" t="s">
        <v>1238</v>
      </c>
      <c r="D315" t="s">
        <v>1239</v>
      </c>
      <c r="E315" t="s">
        <v>1300</v>
      </c>
      <c r="F315" t="s">
        <v>2660</v>
      </c>
      <c r="G315" t="s">
        <v>2661</v>
      </c>
      <c r="H315">
        <v>12</v>
      </c>
      <c r="I315" t="s">
        <v>2153</v>
      </c>
      <c r="J315">
        <v>1</v>
      </c>
      <c r="K315" t="s">
        <v>2634</v>
      </c>
      <c r="L315">
        <v>0</v>
      </c>
      <c r="M315" t="s">
        <v>2149</v>
      </c>
      <c r="N315">
        <v>0</v>
      </c>
      <c r="O315" t="s">
        <v>2149</v>
      </c>
      <c r="P315">
        <v>0</v>
      </c>
      <c r="Q315" t="s">
        <v>2149</v>
      </c>
      <c r="R315">
        <v>40</v>
      </c>
      <c r="S315" t="s">
        <v>2170</v>
      </c>
      <c r="T315">
        <v>41</v>
      </c>
      <c r="U315" t="s">
        <v>2239</v>
      </c>
      <c r="V315">
        <v>0</v>
      </c>
      <c r="W315" t="s">
        <v>79</v>
      </c>
      <c r="X315">
        <v>1</v>
      </c>
      <c r="Y315" t="s">
        <v>2662</v>
      </c>
      <c r="Z315" t="s">
        <v>2672</v>
      </c>
      <c r="AA315" t="s">
        <v>2673</v>
      </c>
      <c r="AB315" t="s">
        <v>2674</v>
      </c>
      <c r="AC315" t="s">
        <v>2666</v>
      </c>
      <c r="AD315" t="s">
        <v>32</v>
      </c>
      <c r="AE315" t="s">
        <v>24</v>
      </c>
      <c r="AF315" s="174">
        <v>5091306</v>
      </c>
      <c r="AG315" s="167" t="s">
        <v>1640</v>
      </c>
      <c r="AH315" s="168" t="s">
        <v>341</v>
      </c>
      <c r="AI315" s="172">
        <v>14</v>
      </c>
      <c r="AJ315" s="173" t="s">
        <v>1462</v>
      </c>
      <c r="AK315" t="str">
        <f t="shared" si="24"/>
        <v>134.-12.-1.0.0.0.-1.02.01.00</v>
      </c>
      <c r="AL315" t="str">
        <f t="shared" si="20"/>
        <v>01.00.00.00</v>
      </c>
      <c r="AM315">
        <f t="shared" si="21"/>
        <v>134</v>
      </c>
      <c r="AN315">
        <f t="shared" si="22"/>
        <v>12</v>
      </c>
      <c r="AO315" s="118">
        <v>1</v>
      </c>
      <c r="AP315" s="118">
        <v>0</v>
      </c>
      <c r="AQ315" s="118">
        <v>0</v>
      </c>
      <c r="AR315" s="118">
        <v>0</v>
      </c>
      <c r="AS315" t="str">
        <f t="shared" si="23"/>
        <v>1.02.01.00</v>
      </c>
    </row>
    <row r="316" spans="1:45" customFormat="1" ht="78">
      <c r="A316">
        <v>2021</v>
      </c>
      <c r="B316">
        <v>134</v>
      </c>
      <c r="C316" t="s">
        <v>1238</v>
      </c>
      <c r="D316" t="s">
        <v>1239</v>
      </c>
      <c r="E316" t="s">
        <v>1300</v>
      </c>
      <c r="F316" t="s">
        <v>2660</v>
      </c>
      <c r="G316" t="s">
        <v>2661</v>
      </c>
      <c r="H316">
        <v>12</v>
      </c>
      <c r="I316" t="s">
        <v>2153</v>
      </c>
      <c r="J316">
        <v>1</v>
      </c>
      <c r="K316" t="s">
        <v>2634</v>
      </c>
      <c r="L316">
        <v>0</v>
      </c>
      <c r="M316" t="s">
        <v>2149</v>
      </c>
      <c r="N316">
        <v>0</v>
      </c>
      <c r="O316" t="s">
        <v>2149</v>
      </c>
      <c r="P316">
        <v>0</v>
      </c>
      <c r="Q316" t="s">
        <v>2149</v>
      </c>
      <c r="R316">
        <v>40</v>
      </c>
      <c r="S316" t="s">
        <v>2170</v>
      </c>
      <c r="T316">
        <v>41</v>
      </c>
      <c r="U316" t="s">
        <v>2239</v>
      </c>
      <c r="V316">
        <v>0</v>
      </c>
      <c r="W316" t="s">
        <v>79</v>
      </c>
      <c r="X316">
        <v>1</v>
      </c>
      <c r="Y316" t="s">
        <v>2662</v>
      </c>
      <c r="Z316" t="s">
        <v>2672</v>
      </c>
      <c r="AA316" t="s">
        <v>2673</v>
      </c>
      <c r="AB316" t="s">
        <v>2674</v>
      </c>
      <c r="AC316" t="s">
        <v>2666</v>
      </c>
      <c r="AD316" t="s">
        <v>32</v>
      </c>
      <c r="AE316" t="s">
        <v>24</v>
      </c>
      <c r="AF316" s="175">
        <v>783342</v>
      </c>
      <c r="AG316" s="167" t="s">
        <v>1637</v>
      </c>
      <c r="AH316" s="168" t="s">
        <v>432</v>
      </c>
      <c r="AI316" s="172">
        <v>14</v>
      </c>
      <c r="AJ316" s="173" t="s">
        <v>1462</v>
      </c>
      <c r="AK316" t="str">
        <f t="shared" si="24"/>
        <v>134.-12.-1.0.0.0.-1.02.01.00</v>
      </c>
      <c r="AL316" t="str">
        <f t="shared" si="20"/>
        <v>01.00.00.00</v>
      </c>
      <c r="AM316">
        <f t="shared" si="21"/>
        <v>134</v>
      </c>
      <c r="AN316">
        <f t="shared" si="22"/>
        <v>12</v>
      </c>
      <c r="AO316" s="118">
        <v>1</v>
      </c>
      <c r="AP316" s="118">
        <v>0</v>
      </c>
      <c r="AQ316" s="118">
        <v>0</v>
      </c>
      <c r="AR316" s="118">
        <v>0</v>
      </c>
      <c r="AS316" t="str">
        <f t="shared" si="23"/>
        <v>1.02.01.00</v>
      </c>
    </row>
    <row r="317" spans="1:45" customFormat="1" ht="78">
      <c r="A317">
        <v>2021</v>
      </c>
      <c r="B317">
        <v>134</v>
      </c>
      <c r="C317" t="s">
        <v>1238</v>
      </c>
      <c r="D317" t="s">
        <v>1239</v>
      </c>
      <c r="E317" t="s">
        <v>1300</v>
      </c>
      <c r="F317" t="s">
        <v>2660</v>
      </c>
      <c r="G317" t="s">
        <v>2661</v>
      </c>
      <c r="H317">
        <v>12</v>
      </c>
      <c r="I317" t="s">
        <v>2153</v>
      </c>
      <c r="J317">
        <v>1</v>
      </c>
      <c r="K317" t="s">
        <v>2634</v>
      </c>
      <c r="L317">
        <v>0</v>
      </c>
      <c r="M317" t="s">
        <v>2149</v>
      </c>
      <c r="N317">
        <v>0</v>
      </c>
      <c r="O317" t="s">
        <v>2149</v>
      </c>
      <c r="P317">
        <v>0</v>
      </c>
      <c r="Q317" t="s">
        <v>2149</v>
      </c>
      <c r="R317">
        <v>40</v>
      </c>
      <c r="S317" t="s">
        <v>2170</v>
      </c>
      <c r="T317">
        <v>41</v>
      </c>
      <c r="U317" t="s">
        <v>2239</v>
      </c>
      <c r="V317">
        <v>0</v>
      </c>
      <c r="W317" t="s">
        <v>79</v>
      </c>
      <c r="X317">
        <v>1</v>
      </c>
      <c r="Y317" t="s">
        <v>2662</v>
      </c>
      <c r="Z317" t="s">
        <v>2672</v>
      </c>
      <c r="AA317" t="s">
        <v>2673</v>
      </c>
      <c r="AB317" t="s">
        <v>2675</v>
      </c>
      <c r="AC317" t="s">
        <v>2668</v>
      </c>
      <c r="AD317" t="s">
        <v>33</v>
      </c>
      <c r="AE317" t="s">
        <v>27</v>
      </c>
      <c r="AF317" s="175">
        <v>515401</v>
      </c>
      <c r="AG317" s="167" t="s">
        <v>1637</v>
      </c>
      <c r="AH317" s="168" t="s">
        <v>432</v>
      </c>
      <c r="AI317" s="172">
        <v>14</v>
      </c>
      <c r="AJ317" s="173" t="s">
        <v>1462</v>
      </c>
      <c r="AK317" t="str">
        <f t="shared" si="24"/>
        <v>134.-12.-1.0.0.0.-1.02.03.00</v>
      </c>
      <c r="AL317" t="str">
        <f t="shared" si="20"/>
        <v>01.00.00.00</v>
      </c>
      <c r="AM317">
        <f t="shared" si="21"/>
        <v>134</v>
      </c>
      <c r="AN317">
        <f t="shared" si="22"/>
        <v>12</v>
      </c>
      <c r="AO317" s="118">
        <v>1</v>
      </c>
      <c r="AP317" s="118">
        <v>0</v>
      </c>
      <c r="AQ317" s="118">
        <v>0</v>
      </c>
      <c r="AR317" s="118">
        <v>0</v>
      </c>
      <c r="AS317" t="str">
        <f t="shared" si="23"/>
        <v>1.02.03.00</v>
      </c>
    </row>
    <row r="318" spans="1:45" customFormat="1" ht="78">
      <c r="A318">
        <v>2021</v>
      </c>
      <c r="B318">
        <v>134</v>
      </c>
      <c r="C318" t="s">
        <v>1238</v>
      </c>
      <c r="D318" t="s">
        <v>1239</v>
      </c>
      <c r="E318" t="s">
        <v>1300</v>
      </c>
      <c r="F318" t="s">
        <v>2660</v>
      </c>
      <c r="G318" t="s">
        <v>2661</v>
      </c>
      <c r="H318">
        <v>12</v>
      </c>
      <c r="I318" t="s">
        <v>2153</v>
      </c>
      <c r="J318">
        <v>1</v>
      </c>
      <c r="K318" t="s">
        <v>2634</v>
      </c>
      <c r="L318">
        <v>0</v>
      </c>
      <c r="M318" t="s">
        <v>2149</v>
      </c>
      <c r="N318">
        <v>0</v>
      </c>
      <c r="O318" t="s">
        <v>2149</v>
      </c>
      <c r="P318">
        <v>0</v>
      </c>
      <c r="Q318" t="s">
        <v>2149</v>
      </c>
      <c r="R318">
        <v>40</v>
      </c>
      <c r="S318" t="s">
        <v>2170</v>
      </c>
      <c r="T318">
        <v>41</v>
      </c>
      <c r="U318" t="s">
        <v>2239</v>
      </c>
      <c r="V318">
        <v>0</v>
      </c>
      <c r="W318" t="s">
        <v>79</v>
      </c>
      <c r="X318">
        <v>1</v>
      </c>
      <c r="Y318" t="s">
        <v>2662</v>
      </c>
      <c r="Z318" t="s">
        <v>2672</v>
      </c>
      <c r="AA318" t="s">
        <v>2673</v>
      </c>
      <c r="AB318" t="s">
        <v>2676</v>
      </c>
      <c r="AC318" t="s">
        <v>2670</v>
      </c>
      <c r="AD318" t="s">
        <v>34</v>
      </c>
      <c r="AE318" t="s">
        <v>29</v>
      </c>
      <c r="AF318" s="175">
        <v>1846226</v>
      </c>
      <c r="AG318" s="167" t="s">
        <v>1637</v>
      </c>
      <c r="AH318" s="168" t="s">
        <v>432</v>
      </c>
      <c r="AI318" s="172">
        <v>14</v>
      </c>
      <c r="AJ318" s="173" t="s">
        <v>1462</v>
      </c>
      <c r="AK318" t="str">
        <f t="shared" si="24"/>
        <v>134.-12.-1.0.0.0.-1.02.05.00</v>
      </c>
      <c r="AL318" t="str">
        <f t="shared" si="20"/>
        <v>01.00.00.00</v>
      </c>
      <c r="AM318">
        <f t="shared" si="21"/>
        <v>134</v>
      </c>
      <c r="AN318">
        <f t="shared" si="22"/>
        <v>12</v>
      </c>
      <c r="AO318" s="118">
        <v>1</v>
      </c>
      <c r="AP318" s="118">
        <v>0</v>
      </c>
      <c r="AQ318" s="118">
        <v>0</v>
      </c>
      <c r="AR318" s="118">
        <v>0</v>
      </c>
      <c r="AS318" t="str">
        <f t="shared" si="23"/>
        <v>1.02.05.00</v>
      </c>
    </row>
    <row r="319" spans="1:45" customFormat="1" ht="78">
      <c r="A319">
        <v>2021</v>
      </c>
      <c r="B319">
        <v>134</v>
      </c>
      <c r="C319" t="s">
        <v>1238</v>
      </c>
      <c r="D319" t="s">
        <v>1239</v>
      </c>
      <c r="E319" t="s">
        <v>1300</v>
      </c>
      <c r="F319" t="s">
        <v>2660</v>
      </c>
      <c r="G319" t="s">
        <v>2661</v>
      </c>
      <c r="H319">
        <v>12</v>
      </c>
      <c r="I319" t="s">
        <v>2153</v>
      </c>
      <c r="J319">
        <v>1</v>
      </c>
      <c r="K319" t="s">
        <v>2634</v>
      </c>
      <c r="L319">
        <v>0</v>
      </c>
      <c r="M319" t="s">
        <v>2149</v>
      </c>
      <c r="N319">
        <v>0</v>
      </c>
      <c r="O319" t="s">
        <v>2149</v>
      </c>
      <c r="P319">
        <v>0</v>
      </c>
      <c r="Q319" t="s">
        <v>2149</v>
      </c>
      <c r="R319">
        <v>40</v>
      </c>
      <c r="S319" t="s">
        <v>2170</v>
      </c>
      <c r="T319">
        <v>41</v>
      </c>
      <c r="U319" t="s">
        <v>2239</v>
      </c>
      <c r="V319">
        <v>0</v>
      </c>
      <c r="W319" t="s">
        <v>79</v>
      </c>
      <c r="X319">
        <v>1</v>
      </c>
      <c r="Y319" t="s">
        <v>2662</v>
      </c>
      <c r="Z319" t="s">
        <v>2672</v>
      </c>
      <c r="AA319" t="s">
        <v>2673</v>
      </c>
      <c r="AB319" t="s">
        <v>2716</v>
      </c>
      <c r="AC319" t="s">
        <v>31</v>
      </c>
      <c r="AD319" t="s">
        <v>2194</v>
      </c>
      <c r="AE319" t="s">
        <v>31</v>
      </c>
      <c r="AF319" s="175">
        <v>892628</v>
      </c>
      <c r="AG319" s="167" t="s">
        <v>1637</v>
      </c>
      <c r="AH319" s="168" t="s">
        <v>432</v>
      </c>
      <c r="AI319" s="172">
        <v>14</v>
      </c>
      <c r="AJ319" s="173" t="s">
        <v>1462</v>
      </c>
      <c r="AK319" t="str">
        <f t="shared" si="24"/>
        <v>134.-12.-1.0.0.0.-1.02.06.00</v>
      </c>
      <c r="AL319" t="str">
        <f t="shared" si="20"/>
        <v>01.00.00.00</v>
      </c>
      <c r="AM319">
        <f t="shared" si="21"/>
        <v>134</v>
      </c>
      <c r="AN319">
        <f t="shared" si="22"/>
        <v>12</v>
      </c>
      <c r="AO319" s="118">
        <v>1</v>
      </c>
      <c r="AP319" s="118">
        <v>0</v>
      </c>
      <c r="AQ319" s="118">
        <v>0</v>
      </c>
      <c r="AR319" s="118">
        <v>0</v>
      </c>
      <c r="AS319" t="str">
        <f t="shared" si="23"/>
        <v>1.02.06.00</v>
      </c>
    </row>
    <row r="320" spans="1:45" customFormat="1" ht="78">
      <c r="A320">
        <v>2021</v>
      </c>
      <c r="B320">
        <v>134</v>
      </c>
      <c r="C320" t="s">
        <v>1238</v>
      </c>
      <c r="D320" t="s">
        <v>1239</v>
      </c>
      <c r="E320" t="s">
        <v>1300</v>
      </c>
      <c r="F320" t="s">
        <v>2660</v>
      </c>
      <c r="G320" t="s">
        <v>2661</v>
      </c>
      <c r="H320">
        <v>12</v>
      </c>
      <c r="I320" t="s">
        <v>2153</v>
      </c>
      <c r="J320">
        <v>1</v>
      </c>
      <c r="K320" t="s">
        <v>2634</v>
      </c>
      <c r="L320">
        <v>0</v>
      </c>
      <c r="M320" t="s">
        <v>2149</v>
      </c>
      <c r="N320">
        <v>0</v>
      </c>
      <c r="O320" t="s">
        <v>2149</v>
      </c>
      <c r="P320">
        <v>0</v>
      </c>
      <c r="Q320" t="s">
        <v>2149</v>
      </c>
      <c r="R320">
        <v>40</v>
      </c>
      <c r="S320" t="s">
        <v>2170</v>
      </c>
      <c r="T320">
        <v>41</v>
      </c>
      <c r="U320" t="s">
        <v>2239</v>
      </c>
      <c r="V320">
        <v>0</v>
      </c>
      <c r="W320" t="s">
        <v>79</v>
      </c>
      <c r="X320">
        <v>1</v>
      </c>
      <c r="Y320" t="s">
        <v>2662</v>
      </c>
      <c r="Z320" t="s">
        <v>2677</v>
      </c>
      <c r="AA320" t="s">
        <v>2678</v>
      </c>
      <c r="AB320" t="s">
        <v>2679</v>
      </c>
      <c r="AC320" t="s">
        <v>2678</v>
      </c>
      <c r="AD320" t="s">
        <v>35</v>
      </c>
      <c r="AE320" t="s">
        <v>36</v>
      </c>
      <c r="AF320" s="175">
        <v>1008226</v>
      </c>
      <c r="AG320" s="167" t="s">
        <v>1637</v>
      </c>
      <c r="AH320" s="168" t="s">
        <v>432</v>
      </c>
      <c r="AI320" s="172">
        <v>14</v>
      </c>
      <c r="AJ320" s="173" t="s">
        <v>1462</v>
      </c>
      <c r="AK320" t="str">
        <f t="shared" si="24"/>
        <v>134.-12.-1.0.0.0.-1.04.00.00</v>
      </c>
      <c r="AL320" t="str">
        <f t="shared" si="20"/>
        <v>01.00.00.00</v>
      </c>
      <c r="AM320">
        <f t="shared" si="21"/>
        <v>134</v>
      </c>
      <c r="AN320">
        <f t="shared" si="22"/>
        <v>12</v>
      </c>
      <c r="AO320" s="118">
        <v>1</v>
      </c>
      <c r="AP320" s="118">
        <v>0</v>
      </c>
      <c r="AQ320" s="118">
        <v>0</v>
      </c>
      <c r="AR320" s="118">
        <v>0</v>
      </c>
      <c r="AS320" t="str">
        <f t="shared" si="23"/>
        <v>1.04.00.00</v>
      </c>
    </row>
    <row r="321" spans="1:45" customFormat="1" ht="78">
      <c r="A321">
        <v>2021</v>
      </c>
      <c r="B321">
        <v>134</v>
      </c>
      <c r="C321" t="s">
        <v>1238</v>
      </c>
      <c r="D321" t="s">
        <v>1239</v>
      </c>
      <c r="E321" t="s">
        <v>1300</v>
      </c>
      <c r="F321" t="s">
        <v>2660</v>
      </c>
      <c r="G321" t="s">
        <v>2661</v>
      </c>
      <c r="H321">
        <v>12</v>
      </c>
      <c r="I321" t="s">
        <v>2153</v>
      </c>
      <c r="J321">
        <v>1</v>
      </c>
      <c r="K321" t="s">
        <v>2634</v>
      </c>
      <c r="L321">
        <v>0</v>
      </c>
      <c r="M321" t="s">
        <v>2149</v>
      </c>
      <c r="N321">
        <v>0</v>
      </c>
      <c r="O321" t="s">
        <v>2149</v>
      </c>
      <c r="P321">
        <v>0</v>
      </c>
      <c r="Q321" t="s">
        <v>2149</v>
      </c>
      <c r="R321">
        <v>40</v>
      </c>
      <c r="S321" t="s">
        <v>2170</v>
      </c>
      <c r="T321">
        <v>41</v>
      </c>
      <c r="U321" t="s">
        <v>2239</v>
      </c>
      <c r="V321">
        <v>0</v>
      </c>
      <c r="W321" t="s">
        <v>79</v>
      </c>
      <c r="X321">
        <v>2</v>
      </c>
      <c r="Y321" t="s">
        <v>2687</v>
      </c>
      <c r="Z321" t="s">
        <v>2688</v>
      </c>
      <c r="AA321" t="s">
        <v>2687</v>
      </c>
      <c r="AB321" t="s">
        <v>2689</v>
      </c>
      <c r="AC321" t="s">
        <v>2687</v>
      </c>
      <c r="AD321" t="s">
        <v>39</v>
      </c>
      <c r="AE321" t="s">
        <v>40</v>
      </c>
      <c r="AF321" s="175">
        <v>1477883</v>
      </c>
      <c r="AG321" s="167" t="s">
        <v>1637</v>
      </c>
      <c r="AH321" s="168" t="s">
        <v>432</v>
      </c>
      <c r="AI321" s="172">
        <v>14</v>
      </c>
      <c r="AJ321" s="173" t="s">
        <v>1462</v>
      </c>
      <c r="AK321" t="str">
        <f t="shared" si="24"/>
        <v>134.-12.-1.0.0.0.-2.00.00.00</v>
      </c>
      <c r="AL321" t="str">
        <f t="shared" si="20"/>
        <v>01.00.00.00</v>
      </c>
      <c r="AM321">
        <f t="shared" si="21"/>
        <v>134</v>
      </c>
      <c r="AN321">
        <f t="shared" si="22"/>
        <v>12</v>
      </c>
      <c r="AO321" s="118">
        <v>1</v>
      </c>
      <c r="AP321" s="118">
        <v>0</v>
      </c>
      <c r="AQ321" s="118">
        <v>0</v>
      </c>
      <c r="AR321" s="118">
        <v>0</v>
      </c>
      <c r="AS321" t="str">
        <f t="shared" si="23"/>
        <v>2.00.00.00</v>
      </c>
    </row>
    <row r="322" spans="1:45" customFormat="1" ht="78">
      <c r="A322">
        <v>2021</v>
      </c>
      <c r="B322">
        <v>134</v>
      </c>
      <c r="C322" t="s">
        <v>1238</v>
      </c>
      <c r="D322" t="s">
        <v>1239</v>
      </c>
      <c r="E322" t="s">
        <v>1300</v>
      </c>
      <c r="F322" t="s">
        <v>2660</v>
      </c>
      <c r="G322" t="s">
        <v>2661</v>
      </c>
      <c r="H322">
        <v>11</v>
      </c>
      <c r="I322" t="s">
        <v>25</v>
      </c>
      <c r="J322">
        <v>1</v>
      </c>
      <c r="K322" t="s">
        <v>2634</v>
      </c>
      <c r="L322">
        <v>0</v>
      </c>
      <c r="M322" t="s">
        <v>2149</v>
      </c>
      <c r="N322">
        <v>0</v>
      </c>
      <c r="O322" t="s">
        <v>2149</v>
      </c>
      <c r="P322">
        <v>0</v>
      </c>
      <c r="Q322" t="s">
        <v>2149</v>
      </c>
      <c r="R322">
        <v>40</v>
      </c>
      <c r="S322" t="s">
        <v>2170</v>
      </c>
      <c r="T322">
        <v>41</v>
      </c>
      <c r="U322" t="s">
        <v>2239</v>
      </c>
      <c r="V322">
        <v>0</v>
      </c>
      <c r="W322" t="s">
        <v>79</v>
      </c>
      <c r="X322">
        <v>2</v>
      </c>
      <c r="Y322" t="s">
        <v>2687</v>
      </c>
      <c r="Z322" t="s">
        <v>2688</v>
      </c>
      <c r="AA322" t="s">
        <v>2687</v>
      </c>
      <c r="AB322" t="s">
        <v>2689</v>
      </c>
      <c r="AC322" t="s">
        <v>2687</v>
      </c>
      <c r="AD322" t="s">
        <v>39</v>
      </c>
      <c r="AE322" t="s">
        <v>40</v>
      </c>
      <c r="AF322" s="115">
        <v>7132507</v>
      </c>
      <c r="AG322" s="176" t="s">
        <v>1370</v>
      </c>
      <c r="AH322" s="168" t="s">
        <v>1369</v>
      </c>
      <c r="AI322" s="172">
        <v>14</v>
      </c>
      <c r="AJ322" s="173" t="s">
        <v>1462</v>
      </c>
      <c r="AK322" t="str">
        <f t="shared" si="24"/>
        <v>134.-11.-1.0.0.0.-2.00.00.00</v>
      </c>
      <c r="AL322" t="str">
        <f t="shared" si="20"/>
        <v>01.00.00.00</v>
      </c>
      <c r="AM322">
        <f t="shared" si="21"/>
        <v>134</v>
      </c>
      <c r="AN322">
        <f t="shared" si="22"/>
        <v>11</v>
      </c>
      <c r="AO322" s="118">
        <v>1</v>
      </c>
      <c r="AP322" s="118">
        <v>0</v>
      </c>
      <c r="AQ322" s="118">
        <v>0</v>
      </c>
      <c r="AR322" s="118">
        <v>0</v>
      </c>
      <c r="AS322" t="str">
        <f t="shared" si="23"/>
        <v>2.00.00.00</v>
      </c>
    </row>
    <row r="323" spans="1:45" customFormat="1" ht="78">
      <c r="A323">
        <v>2021</v>
      </c>
      <c r="B323">
        <v>134</v>
      </c>
      <c r="C323" t="s">
        <v>1238</v>
      </c>
      <c r="D323" t="s">
        <v>1239</v>
      </c>
      <c r="E323" t="s">
        <v>1300</v>
      </c>
      <c r="F323" t="s">
        <v>2660</v>
      </c>
      <c r="G323" t="s">
        <v>2661</v>
      </c>
      <c r="H323">
        <v>12</v>
      </c>
      <c r="I323" t="s">
        <v>2153</v>
      </c>
      <c r="J323">
        <v>1</v>
      </c>
      <c r="K323" t="s">
        <v>2634</v>
      </c>
      <c r="L323">
        <v>0</v>
      </c>
      <c r="M323" t="s">
        <v>2149</v>
      </c>
      <c r="N323">
        <v>0</v>
      </c>
      <c r="O323" t="s">
        <v>2149</v>
      </c>
      <c r="P323">
        <v>0</v>
      </c>
      <c r="Q323" t="s">
        <v>2149</v>
      </c>
      <c r="R323">
        <v>40</v>
      </c>
      <c r="S323" t="s">
        <v>2170</v>
      </c>
      <c r="T323">
        <v>41</v>
      </c>
      <c r="U323" t="s">
        <v>2239</v>
      </c>
      <c r="V323">
        <v>0</v>
      </c>
      <c r="W323" t="s">
        <v>79</v>
      </c>
      <c r="X323">
        <v>3</v>
      </c>
      <c r="Y323" t="s">
        <v>2690</v>
      </c>
      <c r="Z323" t="s">
        <v>2691</v>
      </c>
      <c r="AA323" t="s">
        <v>2690</v>
      </c>
      <c r="AB323" t="s">
        <v>2692</v>
      </c>
      <c r="AC323" t="s">
        <v>2690</v>
      </c>
      <c r="AD323" t="s">
        <v>41</v>
      </c>
      <c r="AE323" t="s">
        <v>42</v>
      </c>
      <c r="AF323" s="175">
        <v>1350000</v>
      </c>
      <c r="AG323" s="167" t="s">
        <v>1637</v>
      </c>
      <c r="AH323" s="168" t="s">
        <v>432</v>
      </c>
      <c r="AI323" s="172">
        <v>14</v>
      </c>
      <c r="AJ323" s="173" t="s">
        <v>1462</v>
      </c>
      <c r="AK323" t="str">
        <f t="shared" si="24"/>
        <v>134.-12.-1.0.0.0.-3.00.00.00</v>
      </c>
      <c r="AL323" t="str">
        <f t="shared" ref="AL323:AL386" si="25">CONCATENATE(TEXT(AO323,"00"),".",TEXT(AP323,"00"),".",TEXT(AQ323,"00"),".",TEXT(AR323,"00"))</f>
        <v>01.00.00.00</v>
      </c>
      <c r="AM323">
        <f t="shared" ref="AM323:AM386" si="26">+B323</f>
        <v>134</v>
      </c>
      <c r="AN323">
        <f t="shared" ref="AN323:AN386" si="27">+H323</f>
        <v>12</v>
      </c>
      <c r="AO323" s="118">
        <v>1</v>
      </c>
      <c r="AP323" s="118">
        <v>0</v>
      </c>
      <c r="AQ323" s="118">
        <v>0</v>
      </c>
      <c r="AR323" s="118">
        <v>0</v>
      </c>
      <c r="AS323" t="str">
        <f t="shared" ref="AS323:AS386" si="28">+AD323</f>
        <v>3.00.00.00</v>
      </c>
    </row>
    <row r="324" spans="1:45" customFormat="1" ht="78">
      <c r="A324">
        <v>2021</v>
      </c>
      <c r="B324">
        <v>134</v>
      </c>
      <c r="C324" t="s">
        <v>1238</v>
      </c>
      <c r="D324" t="s">
        <v>1239</v>
      </c>
      <c r="E324" t="s">
        <v>1300</v>
      </c>
      <c r="F324" t="s">
        <v>2660</v>
      </c>
      <c r="G324" t="s">
        <v>2661</v>
      </c>
      <c r="H324">
        <v>11</v>
      </c>
      <c r="I324" t="s">
        <v>25</v>
      </c>
      <c r="J324">
        <v>1</v>
      </c>
      <c r="K324" t="s">
        <v>2634</v>
      </c>
      <c r="L324">
        <v>0</v>
      </c>
      <c r="M324" t="s">
        <v>2149</v>
      </c>
      <c r="N324">
        <v>0</v>
      </c>
      <c r="O324" t="s">
        <v>2149</v>
      </c>
      <c r="P324">
        <v>0</v>
      </c>
      <c r="Q324" t="s">
        <v>2149</v>
      </c>
      <c r="R324" s="177">
        <v>40</v>
      </c>
      <c r="S324" s="177" t="s">
        <v>2170</v>
      </c>
      <c r="T324" s="177">
        <v>41</v>
      </c>
      <c r="U324" s="177" t="s">
        <v>2239</v>
      </c>
      <c r="V324">
        <v>0</v>
      </c>
      <c r="W324" t="s">
        <v>79</v>
      </c>
      <c r="X324">
        <v>3</v>
      </c>
      <c r="Y324" t="s">
        <v>2690</v>
      </c>
      <c r="Z324" t="s">
        <v>2691</v>
      </c>
      <c r="AA324" t="s">
        <v>2690</v>
      </c>
      <c r="AB324" t="s">
        <v>2692</v>
      </c>
      <c r="AC324" t="s">
        <v>2690</v>
      </c>
      <c r="AD324" t="s">
        <v>41</v>
      </c>
      <c r="AE324" t="s">
        <v>42</v>
      </c>
      <c r="AF324" s="115">
        <v>17315115</v>
      </c>
      <c r="AG324" s="176" t="s">
        <v>1370</v>
      </c>
      <c r="AH324" s="168" t="s">
        <v>1369</v>
      </c>
      <c r="AI324" s="172">
        <v>14</v>
      </c>
      <c r="AJ324" s="173" t="s">
        <v>1462</v>
      </c>
      <c r="AK324" t="str">
        <f t="shared" ref="AK324:AK387" si="29">+CONCATENATE(AM324,".-",AN324,".-",AO324,".",AP324,".",AQ324,".",AR324,".-",AS324)</f>
        <v>134.-11.-1.0.0.0.-3.00.00.00</v>
      </c>
      <c r="AL324" t="str">
        <f t="shared" si="25"/>
        <v>01.00.00.00</v>
      </c>
      <c r="AM324">
        <f t="shared" si="26"/>
        <v>134</v>
      </c>
      <c r="AN324">
        <f t="shared" si="27"/>
        <v>11</v>
      </c>
      <c r="AO324" s="118">
        <v>1</v>
      </c>
      <c r="AP324" s="118">
        <v>0</v>
      </c>
      <c r="AQ324" s="118">
        <v>0</v>
      </c>
      <c r="AR324" s="118">
        <v>0</v>
      </c>
      <c r="AS324" t="str">
        <f t="shared" si="28"/>
        <v>3.00.00.00</v>
      </c>
    </row>
    <row r="325" spans="1:45" customFormat="1" ht="78">
      <c r="A325">
        <v>2021</v>
      </c>
      <c r="B325">
        <v>134</v>
      </c>
      <c r="C325" t="s">
        <v>1238</v>
      </c>
      <c r="D325" t="s">
        <v>1239</v>
      </c>
      <c r="E325" t="s">
        <v>1300</v>
      </c>
      <c r="F325" t="s">
        <v>2660</v>
      </c>
      <c r="G325" t="s">
        <v>2699</v>
      </c>
      <c r="H325">
        <v>12</v>
      </c>
      <c r="I325" t="s">
        <v>2153</v>
      </c>
      <c r="J325">
        <v>1</v>
      </c>
      <c r="K325" t="s">
        <v>2634</v>
      </c>
      <c r="L325">
        <v>0</v>
      </c>
      <c r="M325" t="s">
        <v>2149</v>
      </c>
      <c r="N325">
        <v>0</v>
      </c>
      <c r="O325" t="s">
        <v>2149</v>
      </c>
      <c r="P325">
        <v>0</v>
      </c>
      <c r="Q325" t="s">
        <v>2149</v>
      </c>
      <c r="R325">
        <v>40</v>
      </c>
      <c r="S325" t="s">
        <v>2170</v>
      </c>
      <c r="T325">
        <v>41</v>
      </c>
      <c r="U325" t="s">
        <v>2239</v>
      </c>
      <c r="V325">
        <v>0</v>
      </c>
      <c r="W325" t="s">
        <v>79</v>
      </c>
      <c r="X325">
        <v>5</v>
      </c>
      <c r="Y325" t="s">
        <v>2700</v>
      </c>
      <c r="Z325" t="s">
        <v>2722</v>
      </c>
      <c r="AA325" t="s">
        <v>2723</v>
      </c>
      <c r="AB325" t="s">
        <v>2724</v>
      </c>
      <c r="AC325" t="s">
        <v>2725</v>
      </c>
      <c r="AD325" t="s">
        <v>2483</v>
      </c>
      <c r="AE325" t="s">
        <v>2484</v>
      </c>
      <c r="AF325" s="175">
        <v>1300000</v>
      </c>
      <c r="AG325" s="167" t="s">
        <v>1637</v>
      </c>
      <c r="AH325" s="168" t="s">
        <v>432</v>
      </c>
      <c r="AI325" s="172">
        <v>14</v>
      </c>
      <c r="AJ325" s="173" t="s">
        <v>1462</v>
      </c>
      <c r="AK325" t="str">
        <f t="shared" si="29"/>
        <v>134.-12.-1.0.0.0.-5.03.04.10</v>
      </c>
      <c r="AL325" t="str">
        <f t="shared" si="25"/>
        <v>01.00.00.00</v>
      </c>
      <c r="AM325">
        <f t="shared" si="26"/>
        <v>134</v>
      </c>
      <c r="AN325">
        <f t="shared" si="27"/>
        <v>12</v>
      </c>
      <c r="AO325" s="118">
        <v>1</v>
      </c>
      <c r="AP325" s="118">
        <v>0</v>
      </c>
      <c r="AQ325" s="118">
        <v>0</v>
      </c>
      <c r="AR325" s="118">
        <v>0</v>
      </c>
      <c r="AS325" t="str">
        <f t="shared" si="28"/>
        <v>5.03.04.10</v>
      </c>
    </row>
    <row r="326" spans="1:45" customFormat="1" ht="78">
      <c r="A326">
        <v>2021</v>
      </c>
      <c r="B326">
        <v>134</v>
      </c>
      <c r="C326" t="s">
        <v>1238</v>
      </c>
      <c r="D326" t="s">
        <v>1239</v>
      </c>
      <c r="E326" t="s">
        <v>1300</v>
      </c>
      <c r="F326" t="s">
        <v>2660</v>
      </c>
      <c r="G326" t="s">
        <v>2661</v>
      </c>
      <c r="H326">
        <v>12</v>
      </c>
      <c r="I326" t="s">
        <v>2153</v>
      </c>
      <c r="J326">
        <v>20</v>
      </c>
      <c r="K326" t="s">
        <v>2352</v>
      </c>
      <c r="L326">
        <v>0</v>
      </c>
      <c r="M326" t="s">
        <v>2149</v>
      </c>
      <c r="N326">
        <v>0</v>
      </c>
      <c r="O326" t="s">
        <v>2149</v>
      </c>
      <c r="P326">
        <v>0</v>
      </c>
      <c r="Q326" t="s">
        <v>2149</v>
      </c>
      <c r="R326">
        <v>40</v>
      </c>
      <c r="S326" t="s">
        <v>2170</v>
      </c>
      <c r="T326">
        <v>41</v>
      </c>
      <c r="U326" t="s">
        <v>2239</v>
      </c>
      <c r="V326">
        <v>0</v>
      </c>
      <c r="W326" t="s">
        <v>79</v>
      </c>
      <c r="X326">
        <v>2</v>
      </c>
      <c r="Y326" t="s">
        <v>2687</v>
      </c>
      <c r="Z326" t="s">
        <v>2688</v>
      </c>
      <c r="AA326" t="s">
        <v>2687</v>
      </c>
      <c r="AB326" t="s">
        <v>2689</v>
      </c>
      <c r="AC326" t="s">
        <v>2687</v>
      </c>
      <c r="AD326" t="s">
        <v>39</v>
      </c>
      <c r="AE326" t="s">
        <v>40</v>
      </c>
      <c r="AF326" s="178">
        <v>2676846</v>
      </c>
      <c r="AG326" s="167" t="s">
        <v>1639</v>
      </c>
      <c r="AH326" s="168" t="s">
        <v>335</v>
      </c>
      <c r="AI326" s="172">
        <v>14</v>
      </c>
      <c r="AJ326" s="173" t="s">
        <v>1462</v>
      </c>
      <c r="AK326" t="str">
        <f t="shared" si="29"/>
        <v>134.-12.-20.0.0.0.-2.00.00.00</v>
      </c>
      <c r="AL326" t="str">
        <f t="shared" si="25"/>
        <v>20.00.00.00</v>
      </c>
      <c r="AM326">
        <f t="shared" si="26"/>
        <v>134</v>
      </c>
      <c r="AN326">
        <f t="shared" si="27"/>
        <v>12</v>
      </c>
      <c r="AO326" s="118">
        <v>20</v>
      </c>
      <c r="AP326" s="118">
        <v>0</v>
      </c>
      <c r="AQ326" s="118">
        <v>0</v>
      </c>
      <c r="AR326" s="118">
        <v>0</v>
      </c>
      <c r="AS326" t="str">
        <f t="shared" si="28"/>
        <v>2.00.00.00</v>
      </c>
    </row>
    <row r="327" spans="1:45" customFormat="1" ht="78">
      <c r="A327">
        <v>2021</v>
      </c>
      <c r="B327">
        <v>134</v>
      </c>
      <c r="C327" t="s">
        <v>1238</v>
      </c>
      <c r="D327" t="s">
        <v>1239</v>
      </c>
      <c r="E327" t="s">
        <v>1300</v>
      </c>
      <c r="F327" t="s">
        <v>2660</v>
      </c>
      <c r="G327" t="s">
        <v>2661</v>
      </c>
      <c r="H327">
        <v>12</v>
      </c>
      <c r="I327" t="s">
        <v>2153</v>
      </c>
      <c r="J327">
        <v>20</v>
      </c>
      <c r="K327" t="s">
        <v>2352</v>
      </c>
      <c r="L327">
        <v>0</v>
      </c>
      <c r="M327" t="s">
        <v>2149</v>
      </c>
      <c r="N327">
        <v>0</v>
      </c>
      <c r="O327" t="s">
        <v>2149</v>
      </c>
      <c r="P327">
        <v>0</v>
      </c>
      <c r="Q327" t="s">
        <v>2149</v>
      </c>
      <c r="R327">
        <v>40</v>
      </c>
      <c r="S327" t="s">
        <v>2170</v>
      </c>
      <c r="T327">
        <v>41</v>
      </c>
      <c r="U327" t="s">
        <v>2239</v>
      </c>
      <c r="V327">
        <v>0</v>
      </c>
      <c r="W327" t="s">
        <v>79</v>
      </c>
      <c r="X327">
        <v>3</v>
      </c>
      <c r="Y327" t="s">
        <v>2690</v>
      </c>
      <c r="Z327" t="s">
        <v>2691</v>
      </c>
      <c r="AA327" t="s">
        <v>2690</v>
      </c>
      <c r="AB327" t="s">
        <v>2692</v>
      </c>
      <c r="AC327" t="s">
        <v>2690</v>
      </c>
      <c r="AD327" t="s">
        <v>41</v>
      </c>
      <c r="AE327" t="s">
        <v>42</v>
      </c>
      <c r="AF327" s="178">
        <v>2692794</v>
      </c>
      <c r="AG327" s="167" t="s">
        <v>1639</v>
      </c>
      <c r="AH327" s="168" t="s">
        <v>335</v>
      </c>
      <c r="AI327" s="172">
        <v>14</v>
      </c>
      <c r="AJ327" s="173" t="s">
        <v>1462</v>
      </c>
      <c r="AK327" t="str">
        <f t="shared" si="29"/>
        <v>134.-12.-20.0.0.0.-3.00.00.00</v>
      </c>
      <c r="AL327" t="str">
        <f t="shared" si="25"/>
        <v>20.00.00.00</v>
      </c>
      <c r="AM327">
        <f t="shared" si="26"/>
        <v>134</v>
      </c>
      <c r="AN327">
        <f t="shared" si="27"/>
        <v>12</v>
      </c>
      <c r="AO327" s="118">
        <v>20</v>
      </c>
      <c r="AP327" s="118">
        <v>0</v>
      </c>
      <c r="AQ327" s="118">
        <v>0</v>
      </c>
      <c r="AR327" s="118">
        <v>0</v>
      </c>
      <c r="AS327" t="str">
        <f t="shared" si="28"/>
        <v>3.00.00.00</v>
      </c>
    </row>
    <row r="328" spans="1:45" customFormat="1" ht="78">
      <c r="A328">
        <v>2021</v>
      </c>
      <c r="B328">
        <v>134</v>
      </c>
      <c r="C328" t="s">
        <v>1238</v>
      </c>
      <c r="D328" t="s">
        <v>1239</v>
      </c>
      <c r="E328" t="s">
        <v>1300</v>
      </c>
      <c r="F328" t="s">
        <v>2693</v>
      </c>
      <c r="G328" t="s">
        <v>2694</v>
      </c>
      <c r="H328">
        <v>12</v>
      </c>
      <c r="I328" t="s">
        <v>2153</v>
      </c>
      <c r="J328">
        <v>20</v>
      </c>
      <c r="K328" t="s">
        <v>2352</v>
      </c>
      <c r="L328">
        <v>0</v>
      </c>
      <c r="M328" t="s">
        <v>2149</v>
      </c>
      <c r="N328">
        <v>1</v>
      </c>
      <c r="O328" t="s">
        <v>43</v>
      </c>
      <c r="P328">
        <v>0</v>
      </c>
      <c r="Q328" t="s">
        <v>2149</v>
      </c>
      <c r="R328">
        <v>40</v>
      </c>
      <c r="S328" t="s">
        <v>2170</v>
      </c>
      <c r="T328">
        <v>41</v>
      </c>
      <c r="U328" t="s">
        <v>2239</v>
      </c>
      <c r="V328">
        <v>0</v>
      </c>
      <c r="W328" t="s">
        <v>79</v>
      </c>
      <c r="X328">
        <v>4</v>
      </c>
      <c r="Y328" t="s">
        <v>2695</v>
      </c>
      <c r="Z328" t="s">
        <v>2764</v>
      </c>
      <c r="AA328" t="s">
        <v>2257</v>
      </c>
      <c r="AB328" t="s">
        <v>2765</v>
      </c>
      <c r="AC328" t="s">
        <v>2257</v>
      </c>
      <c r="AD328" t="s">
        <v>2256</v>
      </c>
      <c r="AE328" t="s">
        <v>2257</v>
      </c>
      <c r="AF328" s="178">
        <v>21000000</v>
      </c>
      <c r="AG328" s="167" t="s">
        <v>1639</v>
      </c>
      <c r="AH328" s="168" t="s">
        <v>335</v>
      </c>
      <c r="AI328" s="172">
        <v>14</v>
      </c>
      <c r="AJ328" s="173" t="s">
        <v>1462</v>
      </c>
      <c r="AK328" t="str">
        <f t="shared" si="29"/>
        <v>134.-12.-20.0.1.0.-4.02.00.00</v>
      </c>
      <c r="AL328" t="str">
        <f t="shared" si="25"/>
        <v>20.00.01.00</v>
      </c>
      <c r="AM328">
        <f t="shared" si="26"/>
        <v>134</v>
      </c>
      <c r="AN328">
        <f t="shared" si="27"/>
        <v>12</v>
      </c>
      <c r="AO328" s="118">
        <v>20</v>
      </c>
      <c r="AP328" s="118">
        <v>0</v>
      </c>
      <c r="AQ328" s="118">
        <v>1</v>
      </c>
      <c r="AR328" s="118">
        <v>0</v>
      </c>
      <c r="AS328" t="str">
        <f t="shared" si="28"/>
        <v>4.02.00.00</v>
      </c>
    </row>
    <row r="329" spans="1:45" customFormat="1" ht="78">
      <c r="A329">
        <v>2021</v>
      </c>
      <c r="B329">
        <v>134</v>
      </c>
      <c r="C329" t="s">
        <v>1238</v>
      </c>
      <c r="D329" t="s">
        <v>1239</v>
      </c>
      <c r="E329" t="s">
        <v>1300</v>
      </c>
      <c r="F329" t="s">
        <v>2693</v>
      </c>
      <c r="G329" t="s">
        <v>2694</v>
      </c>
      <c r="H329">
        <v>12</v>
      </c>
      <c r="I329" t="s">
        <v>2153</v>
      </c>
      <c r="J329">
        <v>20</v>
      </c>
      <c r="K329" t="s">
        <v>2352</v>
      </c>
      <c r="L329">
        <v>0</v>
      </c>
      <c r="M329" t="s">
        <v>2149</v>
      </c>
      <c r="N329">
        <v>1</v>
      </c>
      <c r="O329" t="s">
        <v>43</v>
      </c>
      <c r="P329">
        <v>0</v>
      </c>
      <c r="Q329" t="s">
        <v>2149</v>
      </c>
      <c r="R329">
        <v>40</v>
      </c>
      <c r="S329" t="s">
        <v>2170</v>
      </c>
      <c r="T329">
        <v>41</v>
      </c>
      <c r="U329" t="s">
        <v>2239</v>
      </c>
      <c r="V329">
        <v>0</v>
      </c>
      <c r="W329" t="s">
        <v>79</v>
      </c>
      <c r="X329">
        <v>4</v>
      </c>
      <c r="Y329" t="s">
        <v>2695</v>
      </c>
      <c r="Z329" t="s">
        <v>2696</v>
      </c>
      <c r="AA329" t="s">
        <v>2697</v>
      </c>
      <c r="AB329" t="s">
        <v>2698</v>
      </c>
      <c r="AC329" t="s">
        <v>2697</v>
      </c>
      <c r="AD329" t="s">
        <v>44</v>
      </c>
      <c r="AE329" t="s">
        <v>43</v>
      </c>
      <c r="AF329" s="178">
        <v>6150000</v>
      </c>
      <c r="AG329" s="167" t="s">
        <v>1639</v>
      </c>
      <c r="AH329" s="168" t="s">
        <v>335</v>
      </c>
      <c r="AI329" s="172">
        <v>14</v>
      </c>
      <c r="AJ329" s="173" t="s">
        <v>1462</v>
      </c>
      <c r="AK329" t="str">
        <f t="shared" si="29"/>
        <v>134.-12.-20.0.1.0.-4.03.00.00</v>
      </c>
      <c r="AL329" t="str">
        <f t="shared" si="25"/>
        <v>20.00.01.00</v>
      </c>
      <c r="AM329">
        <f t="shared" si="26"/>
        <v>134</v>
      </c>
      <c r="AN329">
        <f t="shared" si="27"/>
        <v>12</v>
      </c>
      <c r="AO329" s="118">
        <v>20</v>
      </c>
      <c r="AP329" s="118">
        <v>0</v>
      </c>
      <c r="AQ329" s="118">
        <v>1</v>
      </c>
      <c r="AR329" s="118">
        <v>0</v>
      </c>
      <c r="AS329" t="str">
        <f t="shared" si="28"/>
        <v>4.03.00.00</v>
      </c>
    </row>
    <row r="330" spans="1:45" customFormat="1" ht="78">
      <c r="A330">
        <v>2021</v>
      </c>
      <c r="B330">
        <v>134</v>
      </c>
      <c r="C330" t="s">
        <v>1238</v>
      </c>
      <c r="D330" t="s">
        <v>1239</v>
      </c>
      <c r="E330" t="s">
        <v>1300</v>
      </c>
      <c r="F330" t="s">
        <v>2660</v>
      </c>
      <c r="G330" t="s">
        <v>2661</v>
      </c>
      <c r="H330">
        <v>12</v>
      </c>
      <c r="I330" t="s">
        <v>2153</v>
      </c>
      <c r="J330">
        <v>21</v>
      </c>
      <c r="K330" t="s">
        <v>2345</v>
      </c>
      <c r="L330">
        <v>0</v>
      </c>
      <c r="M330" t="s">
        <v>2149</v>
      </c>
      <c r="N330">
        <v>0</v>
      </c>
      <c r="O330" t="s">
        <v>2149</v>
      </c>
      <c r="P330">
        <v>0</v>
      </c>
      <c r="Q330" t="s">
        <v>2149</v>
      </c>
      <c r="R330">
        <v>40</v>
      </c>
      <c r="S330" t="s">
        <v>2170</v>
      </c>
      <c r="T330">
        <v>41</v>
      </c>
      <c r="U330" t="s">
        <v>2239</v>
      </c>
      <c r="V330">
        <v>0</v>
      </c>
      <c r="W330" t="s">
        <v>79</v>
      </c>
      <c r="X330">
        <v>2</v>
      </c>
      <c r="Y330" t="s">
        <v>2687</v>
      </c>
      <c r="Z330" t="s">
        <v>2688</v>
      </c>
      <c r="AA330" t="s">
        <v>2687</v>
      </c>
      <c r="AB330" t="s">
        <v>2689</v>
      </c>
      <c r="AC330" t="s">
        <v>2687</v>
      </c>
      <c r="AD330" t="s">
        <v>39</v>
      </c>
      <c r="AE330" t="s">
        <v>40</v>
      </c>
      <c r="AF330" s="174">
        <v>5527543</v>
      </c>
      <c r="AG330" s="167" t="s">
        <v>1640</v>
      </c>
      <c r="AH330" s="168" t="s">
        <v>341</v>
      </c>
      <c r="AI330" s="172">
        <v>14</v>
      </c>
      <c r="AJ330" s="173" t="s">
        <v>1462</v>
      </c>
      <c r="AK330" t="str">
        <f t="shared" si="29"/>
        <v>134.-12.-21.0.0.0.-2.00.00.00</v>
      </c>
      <c r="AL330" t="str">
        <f t="shared" si="25"/>
        <v>21.00.00.00</v>
      </c>
      <c r="AM330">
        <f t="shared" si="26"/>
        <v>134</v>
      </c>
      <c r="AN330">
        <f t="shared" si="27"/>
        <v>12</v>
      </c>
      <c r="AO330" s="118">
        <v>21</v>
      </c>
      <c r="AP330" s="118">
        <v>0</v>
      </c>
      <c r="AQ330" s="118">
        <v>0</v>
      </c>
      <c r="AR330" s="118">
        <v>0</v>
      </c>
      <c r="AS330" t="str">
        <f t="shared" si="28"/>
        <v>2.00.00.00</v>
      </c>
    </row>
    <row r="331" spans="1:45" customFormat="1" ht="78">
      <c r="A331">
        <v>2021</v>
      </c>
      <c r="B331">
        <v>134</v>
      </c>
      <c r="C331" t="s">
        <v>1238</v>
      </c>
      <c r="D331" t="s">
        <v>1239</v>
      </c>
      <c r="E331" t="s">
        <v>1300</v>
      </c>
      <c r="F331" t="s">
        <v>2660</v>
      </c>
      <c r="G331" t="s">
        <v>2661</v>
      </c>
      <c r="H331">
        <v>12</v>
      </c>
      <c r="I331" t="s">
        <v>2153</v>
      </c>
      <c r="J331">
        <v>21</v>
      </c>
      <c r="K331" t="s">
        <v>2345</v>
      </c>
      <c r="L331">
        <v>0</v>
      </c>
      <c r="M331" t="s">
        <v>2149</v>
      </c>
      <c r="N331">
        <v>0</v>
      </c>
      <c r="O331" t="s">
        <v>2149</v>
      </c>
      <c r="P331">
        <v>0</v>
      </c>
      <c r="Q331" t="s">
        <v>2149</v>
      </c>
      <c r="R331">
        <v>40</v>
      </c>
      <c r="S331" t="s">
        <v>2170</v>
      </c>
      <c r="T331">
        <v>41</v>
      </c>
      <c r="U331" t="s">
        <v>2239</v>
      </c>
      <c r="V331">
        <v>0</v>
      </c>
      <c r="W331" t="s">
        <v>79</v>
      </c>
      <c r="X331">
        <v>3</v>
      </c>
      <c r="Y331" t="s">
        <v>2690</v>
      </c>
      <c r="Z331" t="s">
        <v>2691</v>
      </c>
      <c r="AA331" t="s">
        <v>2690</v>
      </c>
      <c r="AB331" t="s">
        <v>2692</v>
      </c>
      <c r="AC331" t="s">
        <v>2690</v>
      </c>
      <c r="AD331" t="s">
        <v>41</v>
      </c>
      <c r="AE331" t="s">
        <v>42</v>
      </c>
      <c r="AF331" s="174">
        <v>39129040</v>
      </c>
      <c r="AG331" s="167" t="s">
        <v>1640</v>
      </c>
      <c r="AH331" s="168" t="s">
        <v>341</v>
      </c>
      <c r="AI331" s="172">
        <v>14</v>
      </c>
      <c r="AJ331" s="173" t="s">
        <v>1462</v>
      </c>
      <c r="AK331" t="str">
        <f t="shared" si="29"/>
        <v>134.-12.-21.0.0.0.-3.00.00.00</v>
      </c>
      <c r="AL331" t="str">
        <f t="shared" si="25"/>
        <v>21.00.00.00</v>
      </c>
      <c r="AM331">
        <f t="shared" si="26"/>
        <v>134</v>
      </c>
      <c r="AN331">
        <f t="shared" si="27"/>
        <v>12</v>
      </c>
      <c r="AO331" s="118">
        <v>21</v>
      </c>
      <c r="AP331" s="118">
        <v>0</v>
      </c>
      <c r="AQ331" s="118">
        <v>0</v>
      </c>
      <c r="AR331" s="118">
        <v>0</v>
      </c>
      <c r="AS331" t="str">
        <f t="shared" si="28"/>
        <v>3.00.00.00</v>
      </c>
    </row>
    <row r="332" spans="1:45" customFormat="1" ht="78">
      <c r="A332">
        <v>2021</v>
      </c>
      <c r="B332">
        <v>134</v>
      </c>
      <c r="C332" t="s">
        <v>1238</v>
      </c>
      <c r="D332" t="s">
        <v>1239</v>
      </c>
      <c r="E332" t="s">
        <v>1300</v>
      </c>
      <c r="F332" t="s">
        <v>2693</v>
      </c>
      <c r="G332" t="s">
        <v>2694</v>
      </c>
      <c r="H332">
        <v>12</v>
      </c>
      <c r="I332" t="s">
        <v>2153</v>
      </c>
      <c r="J332">
        <v>21</v>
      </c>
      <c r="K332" t="s">
        <v>2345</v>
      </c>
      <c r="L332">
        <v>0</v>
      </c>
      <c r="M332" t="s">
        <v>2149</v>
      </c>
      <c r="N332">
        <v>1</v>
      </c>
      <c r="O332" t="s">
        <v>43</v>
      </c>
      <c r="P332">
        <v>0</v>
      </c>
      <c r="Q332" t="s">
        <v>2149</v>
      </c>
      <c r="R332">
        <v>40</v>
      </c>
      <c r="S332" t="s">
        <v>2170</v>
      </c>
      <c r="T332">
        <v>41</v>
      </c>
      <c r="U332" t="s">
        <v>2239</v>
      </c>
      <c r="V332">
        <v>0</v>
      </c>
      <c r="W332" t="s">
        <v>79</v>
      </c>
      <c r="X332">
        <v>4</v>
      </c>
      <c r="Y332" t="s">
        <v>2695</v>
      </c>
      <c r="Z332" t="s">
        <v>2696</v>
      </c>
      <c r="AA332" t="s">
        <v>2697</v>
      </c>
      <c r="AB332" t="s">
        <v>2698</v>
      </c>
      <c r="AC332" t="s">
        <v>2697</v>
      </c>
      <c r="AD332" t="s">
        <v>44</v>
      </c>
      <c r="AE332" t="s">
        <v>43</v>
      </c>
      <c r="AF332" s="174">
        <v>5527543</v>
      </c>
      <c r="AG332" s="167" t="s">
        <v>1640</v>
      </c>
      <c r="AH332" s="168" t="s">
        <v>341</v>
      </c>
      <c r="AI332" s="172">
        <v>14</v>
      </c>
      <c r="AJ332" s="173" t="s">
        <v>1462</v>
      </c>
      <c r="AK332" t="str">
        <f t="shared" si="29"/>
        <v>134.-12.-21.0.1.0.-4.03.00.00</v>
      </c>
      <c r="AL332" t="str">
        <f t="shared" si="25"/>
        <v>21.00.01.00</v>
      </c>
      <c r="AM332">
        <f t="shared" si="26"/>
        <v>134</v>
      </c>
      <c r="AN332">
        <f t="shared" si="27"/>
        <v>12</v>
      </c>
      <c r="AO332" s="118">
        <v>21</v>
      </c>
      <c r="AP332" s="118">
        <v>0</v>
      </c>
      <c r="AQ332" s="118">
        <v>1</v>
      </c>
      <c r="AR332" s="118">
        <v>0</v>
      </c>
      <c r="AS332" t="str">
        <f t="shared" si="28"/>
        <v>4.03.00.00</v>
      </c>
    </row>
    <row r="333" spans="1:45" customFormat="1" ht="78">
      <c r="A333">
        <v>2021</v>
      </c>
      <c r="B333">
        <v>134</v>
      </c>
      <c r="C333" t="s">
        <v>1238</v>
      </c>
      <c r="D333" t="s">
        <v>1239</v>
      </c>
      <c r="E333" t="s">
        <v>1300</v>
      </c>
      <c r="F333" t="s">
        <v>2660</v>
      </c>
      <c r="G333" t="s">
        <v>2661</v>
      </c>
      <c r="H333">
        <v>12</v>
      </c>
      <c r="I333" t="s">
        <v>2153</v>
      </c>
      <c r="J333">
        <v>22</v>
      </c>
      <c r="K333" t="s">
        <v>2167</v>
      </c>
      <c r="L333">
        <v>0</v>
      </c>
      <c r="M333" t="s">
        <v>2149</v>
      </c>
      <c r="N333">
        <v>0</v>
      </c>
      <c r="O333" t="s">
        <v>2149</v>
      </c>
      <c r="P333">
        <v>0</v>
      </c>
      <c r="Q333" t="s">
        <v>2149</v>
      </c>
      <c r="R333">
        <v>40</v>
      </c>
      <c r="S333" t="s">
        <v>2170</v>
      </c>
      <c r="T333">
        <v>41</v>
      </c>
      <c r="U333" t="s">
        <v>2239</v>
      </c>
      <c r="V333">
        <v>0</v>
      </c>
      <c r="W333" t="s">
        <v>79</v>
      </c>
      <c r="X333">
        <v>2</v>
      </c>
      <c r="Y333" t="s">
        <v>2687</v>
      </c>
      <c r="Z333" t="s">
        <v>2688</v>
      </c>
      <c r="AA333" t="s">
        <v>2687</v>
      </c>
      <c r="AB333" t="s">
        <v>2689</v>
      </c>
      <c r="AC333" t="s">
        <v>2687</v>
      </c>
      <c r="AD333" t="s">
        <v>39</v>
      </c>
      <c r="AE333" t="s">
        <v>40</v>
      </c>
      <c r="AF333" s="175">
        <v>3256602</v>
      </c>
      <c r="AG333" s="167" t="s">
        <v>1637</v>
      </c>
      <c r="AH333" s="168" t="s">
        <v>432</v>
      </c>
      <c r="AI333" s="172">
        <v>14</v>
      </c>
      <c r="AJ333" s="173" t="s">
        <v>1462</v>
      </c>
      <c r="AK333" t="str">
        <f t="shared" si="29"/>
        <v>134.-12.-22.0.0.0.-2.00.00.00</v>
      </c>
      <c r="AL333" t="str">
        <f t="shared" si="25"/>
        <v>22.00.00.00</v>
      </c>
      <c r="AM333">
        <f t="shared" si="26"/>
        <v>134</v>
      </c>
      <c r="AN333">
        <f t="shared" si="27"/>
        <v>12</v>
      </c>
      <c r="AO333" s="118">
        <v>22</v>
      </c>
      <c r="AP333" s="118">
        <v>0</v>
      </c>
      <c r="AQ333" s="118">
        <v>0</v>
      </c>
      <c r="AR333" s="118">
        <v>0</v>
      </c>
      <c r="AS333" t="str">
        <f t="shared" si="28"/>
        <v>2.00.00.00</v>
      </c>
    </row>
    <row r="334" spans="1:45" customFormat="1" ht="78">
      <c r="A334">
        <v>2021</v>
      </c>
      <c r="B334">
        <v>134</v>
      </c>
      <c r="C334" t="s">
        <v>1238</v>
      </c>
      <c r="D334" t="s">
        <v>1239</v>
      </c>
      <c r="E334" t="s">
        <v>1300</v>
      </c>
      <c r="F334" t="s">
        <v>2660</v>
      </c>
      <c r="G334" t="s">
        <v>2661</v>
      </c>
      <c r="H334">
        <v>12</v>
      </c>
      <c r="I334" t="s">
        <v>2153</v>
      </c>
      <c r="J334">
        <v>22</v>
      </c>
      <c r="K334" t="s">
        <v>2167</v>
      </c>
      <c r="L334">
        <v>0</v>
      </c>
      <c r="M334" t="s">
        <v>2149</v>
      </c>
      <c r="N334">
        <v>0</v>
      </c>
      <c r="O334" t="s">
        <v>2149</v>
      </c>
      <c r="P334">
        <v>0</v>
      </c>
      <c r="Q334" t="s">
        <v>2149</v>
      </c>
      <c r="R334">
        <v>40</v>
      </c>
      <c r="S334" t="s">
        <v>2170</v>
      </c>
      <c r="T334">
        <v>41</v>
      </c>
      <c r="U334" t="s">
        <v>2239</v>
      </c>
      <c r="V334">
        <v>0</v>
      </c>
      <c r="W334" t="s">
        <v>79</v>
      </c>
      <c r="X334">
        <v>3</v>
      </c>
      <c r="Y334" t="s">
        <v>2690</v>
      </c>
      <c r="Z334" t="s">
        <v>2691</v>
      </c>
      <c r="AA334" t="s">
        <v>2690</v>
      </c>
      <c r="AB334" t="s">
        <v>2692</v>
      </c>
      <c r="AC334" t="s">
        <v>2690</v>
      </c>
      <c r="AD334" t="s">
        <v>41</v>
      </c>
      <c r="AE334" t="s">
        <v>42</v>
      </c>
      <c r="AF334" s="175">
        <v>17679692</v>
      </c>
      <c r="AG334" s="167" t="s">
        <v>1637</v>
      </c>
      <c r="AH334" s="168" t="s">
        <v>432</v>
      </c>
      <c r="AI334" s="172">
        <v>14</v>
      </c>
      <c r="AJ334" s="173" t="s">
        <v>1462</v>
      </c>
      <c r="AK334" t="str">
        <f t="shared" si="29"/>
        <v>134.-12.-22.0.0.0.-3.00.00.00</v>
      </c>
      <c r="AL334" t="str">
        <f t="shared" si="25"/>
        <v>22.00.00.00</v>
      </c>
      <c r="AM334">
        <f t="shared" si="26"/>
        <v>134</v>
      </c>
      <c r="AN334">
        <f t="shared" si="27"/>
        <v>12</v>
      </c>
      <c r="AO334" s="118">
        <v>22</v>
      </c>
      <c r="AP334" s="118">
        <v>0</v>
      </c>
      <c r="AQ334" s="118">
        <v>0</v>
      </c>
      <c r="AR334" s="118">
        <v>0</v>
      </c>
      <c r="AS334" t="str">
        <f t="shared" si="28"/>
        <v>3.00.00.00</v>
      </c>
    </row>
    <row r="335" spans="1:45" customFormat="1" ht="78">
      <c r="A335">
        <v>2021</v>
      </c>
      <c r="B335">
        <v>134</v>
      </c>
      <c r="C335" t="s">
        <v>1238</v>
      </c>
      <c r="D335" t="s">
        <v>1239</v>
      </c>
      <c r="E335" t="s">
        <v>1300</v>
      </c>
      <c r="F335" t="s">
        <v>2693</v>
      </c>
      <c r="G335" t="s">
        <v>2694</v>
      </c>
      <c r="H335">
        <v>12</v>
      </c>
      <c r="I335" t="s">
        <v>2153</v>
      </c>
      <c r="J335">
        <v>22</v>
      </c>
      <c r="K335" t="s">
        <v>2167</v>
      </c>
      <c r="L335">
        <v>0</v>
      </c>
      <c r="M335" t="s">
        <v>2149</v>
      </c>
      <c r="N335">
        <v>1</v>
      </c>
      <c r="O335" t="s">
        <v>43</v>
      </c>
      <c r="P335">
        <v>0</v>
      </c>
      <c r="Q335" t="s">
        <v>2149</v>
      </c>
      <c r="R335">
        <v>40</v>
      </c>
      <c r="S335" t="s">
        <v>2170</v>
      </c>
      <c r="T335">
        <v>41</v>
      </c>
      <c r="U335" t="s">
        <v>2239</v>
      </c>
      <c r="V335">
        <v>0</v>
      </c>
      <c r="W335" t="s">
        <v>79</v>
      </c>
      <c r="X335">
        <v>4</v>
      </c>
      <c r="Y335" t="s">
        <v>2695</v>
      </c>
      <c r="Z335" t="s">
        <v>2696</v>
      </c>
      <c r="AA335" t="s">
        <v>2697</v>
      </c>
      <c r="AB335" t="s">
        <v>2698</v>
      </c>
      <c r="AC335" t="s">
        <v>2697</v>
      </c>
      <c r="AD335" t="s">
        <v>44</v>
      </c>
      <c r="AE335" t="s">
        <v>43</v>
      </c>
      <c r="AF335" s="175">
        <v>1000000</v>
      </c>
      <c r="AG335" s="167" t="s">
        <v>1637</v>
      </c>
      <c r="AH335" s="168" t="s">
        <v>432</v>
      </c>
      <c r="AI335" s="172">
        <v>14</v>
      </c>
      <c r="AJ335" s="173" t="s">
        <v>1462</v>
      </c>
      <c r="AK335" t="str">
        <f t="shared" si="29"/>
        <v>134.-12.-22.0.1.0.-4.03.00.00</v>
      </c>
      <c r="AL335" t="str">
        <f t="shared" si="25"/>
        <v>22.00.01.00</v>
      </c>
      <c r="AM335">
        <f t="shared" si="26"/>
        <v>134</v>
      </c>
      <c r="AN335">
        <f t="shared" si="27"/>
        <v>12</v>
      </c>
      <c r="AO335" s="118">
        <v>22</v>
      </c>
      <c r="AP335" s="118">
        <v>0</v>
      </c>
      <c r="AQ335" s="118">
        <v>1</v>
      </c>
      <c r="AR335" s="118">
        <v>0</v>
      </c>
      <c r="AS335" t="str">
        <f t="shared" si="28"/>
        <v>4.03.00.00</v>
      </c>
    </row>
    <row r="336" spans="1:45" customFormat="1" ht="46.8">
      <c r="A336">
        <v>2021</v>
      </c>
      <c r="B336">
        <v>141</v>
      </c>
      <c r="C336" t="s">
        <v>1240</v>
      </c>
      <c r="D336" t="s">
        <v>1241</v>
      </c>
      <c r="E336" t="s">
        <v>1227</v>
      </c>
      <c r="F336" t="s">
        <v>2660</v>
      </c>
      <c r="G336" t="s">
        <v>2661</v>
      </c>
      <c r="H336">
        <v>11</v>
      </c>
      <c r="I336" t="s">
        <v>25</v>
      </c>
      <c r="J336">
        <v>2</v>
      </c>
      <c r="K336" t="s">
        <v>57</v>
      </c>
      <c r="L336">
        <v>0</v>
      </c>
      <c r="M336" t="s">
        <v>2149</v>
      </c>
      <c r="N336">
        <v>0</v>
      </c>
      <c r="O336" t="s">
        <v>2149</v>
      </c>
      <c r="P336">
        <v>1</v>
      </c>
      <c r="Q336" t="s">
        <v>1525</v>
      </c>
      <c r="R336">
        <v>30</v>
      </c>
      <c r="S336" t="s">
        <v>2163</v>
      </c>
      <c r="T336">
        <v>31</v>
      </c>
      <c r="U336" t="s">
        <v>22</v>
      </c>
      <c r="V336">
        <v>0</v>
      </c>
      <c r="W336" t="s">
        <v>79</v>
      </c>
      <c r="X336">
        <v>2</v>
      </c>
      <c r="Y336" t="s">
        <v>2687</v>
      </c>
      <c r="Z336" t="s">
        <v>2688</v>
      </c>
      <c r="AA336" t="s">
        <v>2687</v>
      </c>
      <c r="AB336" t="s">
        <v>2689</v>
      </c>
      <c r="AC336" t="s">
        <v>2687</v>
      </c>
      <c r="AD336" t="s">
        <v>39</v>
      </c>
      <c r="AE336" t="s">
        <v>40</v>
      </c>
      <c r="AF336" s="115">
        <v>491997811</v>
      </c>
      <c r="AG336" s="36" t="s">
        <v>1683</v>
      </c>
      <c r="AH336" s="127" t="s">
        <v>25</v>
      </c>
      <c r="AI336" s="172">
        <v>16</v>
      </c>
      <c r="AJ336" s="173" t="s">
        <v>19</v>
      </c>
      <c r="AK336" t="str">
        <f t="shared" si="29"/>
        <v>141.-11.-2.0.0.1.-2.00.00.00</v>
      </c>
      <c r="AL336" t="str">
        <f t="shared" si="25"/>
        <v>02.00.00.01</v>
      </c>
      <c r="AM336">
        <f t="shared" si="26"/>
        <v>141</v>
      </c>
      <c r="AN336">
        <f t="shared" si="27"/>
        <v>11</v>
      </c>
      <c r="AO336" s="118">
        <v>2</v>
      </c>
      <c r="AP336" s="118">
        <v>0</v>
      </c>
      <c r="AQ336" s="118">
        <v>0</v>
      </c>
      <c r="AR336" s="118">
        <v>1</v>
      </c>
      <c r="AS336" t="str">
        <f t="shared" si="28"/>
        <v>2.00.00.00</v>
      </c>
    </row>
    <row r="337" spans="1:45" customFormat="1" ht="46.8">
      <c r="A337">
        <v>2021</v>
      </c>
      <c r="B337">
        <v>141</v>
      </c>
      <c r="C337" t="s">
        <v>1240</v>
      </c>
      <c r="D337" t="s">
        <v>1241</v>
      </c>
      <c r="E337" t="s">
        <v>1227</v>
      </c>
      <c r="F337" t="s">
        <v>2660</v>
      </c>
      <c r="G337" t="s">
        <v>2661</v>
      </c>
      <c r="H337">
        <v>11</v>
      </c>
      <c r="I337" t="s">
        <v>25</v>
      </c>
      <c r="J337">
        <v>2</v>
      </c>
      <c r="K337" t="s">
        <v>57</v>
      </c>
      <c r="L337">
        <v>0</v>
      </c>
      <c r="M337" t="s">
        <v>2149</v>
      </c>
      <c r="N337">
        <v>0</v>
      </c>
      <c r="O337" t="s">
        <v>2149</v>
      </c>
      <c r="P337">
        <v>1</v>
      </c>
      <c r="Q337" t="s">
        <v>1525</v>
      </c>
      <c r="R337">
        <v>30</v>
      </c>
      <c r="S337" t="s">
        <v>2163</v>
      </c>
      <c r="T337">
        <v>31</v>
      </c>
      <c r="U337" t="s">
        <v>22</v>
      </c>
      <c r="V337">
        <v>0</v>
      </c>
      <c r="W337" t="s">
        <v>79</v>
      </c>
      <c r="X337">
        <v>3</v>
      </c>
      <c r="Y337" t="s">
        <v>2690</v>
      </c>
      <c r="Z337" t="s">
        <v>2691</v>
      </c>
      <c r="AA337" t="s">
        <v>2690</v>
      </c>
      <c r="AB337" t="s">
        <v>2692</v>
      </c>
      <c r="AC337" t="s">
        <v>2690</v>
      </c>
      <c r="AD337" t="s">
        <v>41</v>
      </c>
      <c r="AE337" t="s">
        <v>42</v>
      </c>
      <c r="AF337" s="115">
        <v>447953323</v>
      </c>
      <c r="AG337" s="36" t="s">
        <v>1683</v>
      </c>
      <c r="AH337" s="127" t="s">
        <v>25</v>
      </c>
      <c r="AI337" s="172">
        <v>16</v>
      </c>
      <c r="AJ337" s="173" t="s">
        <v>19</v>
      </c>
      <c r="AK337" t="str">
        <f t="shared" si="29"/>
        <v>141.-11.-2.0.0.1.-3.00.00.00</v>
      </c>
      <c r="AL337" t="str">
        <f t="shared" si="25"/>
        <v>02.00.00.01</v>
      </c>
      <c r="AM337">
        <f t="shared" si="26"/>
        <v>141</v>
      </c>
      <c r="AN337">
        <f t="shared" si="27"/>
        <v>11</v>
      </c>
      <c r="AO337" s="118">
        <v>2</v>
      </c>
      <c r="AP337" s="118">
        <v>0</v>
      </c>
      <c r="AQ337" s="118">
        <v>0</v>
      </c>
      <c r="AR337" s="118">
        <v>1</v>
      </c>
      <c r="AS337" t="str">
        <f t="shared" si="28"/>
        <v>3.00.00.00</v>
      </c>
    </row>
    <row r="338" spans="1:45" customFormat="1" ht="46.8">
      <c r="A338">
        <v>2021</v>
      </c>
      <c r="B338">
        <v>141</v>
      </c>
      <c r="C338" t="s">
        <v>1240</v>
      </c>
      <c r="D338" t="s">
        <v>1241</v>
      </c>
      <c r="E338" t="s">
        <v>1227</v>
      </c>
      <c r="F338" t="s">
        <v>2693</v>
      </c>
      <c r="G338" t="s">
        <v>2694</v>
      </c>
      <c r="H338">
        <v>11</v>
      </c>
      <c r="I338" t="s">
        <v>25</v>
      </c>
      <c r="J338">
        <v>2</v>
      </c>
      <c r="K338" t="s">
        <v>57</v>
      </c>
      <c r="L338">
        <v>0</v>
      </c>
      <c r="M338" t="s">
        <v>2149</v>
      </c>
      <c r="N338">
        <v>1</v>
      </c>
      <c r="O338" t="s">
        <v>43</v>
      </c>
      <c r="P338">
        <v>0</v>
      </c>
      <c r="Q338" t="s">
        <v>2149</v>
      </c>
      <c r="R338">
        <v>30</v>
      </c>
      <c r="S338" t="s">
        <v>2163</v>
      </c>
      <c r="T338">
        <v>31</v>
      </c>
      <c r="U338" t="s">
        <v>22</v>
      </c>
      <c r="V338">
        <v>0</v>
      </c>
      <c r="W338" t="s">
        <v>79</v>
      </c>
      <c r="X338">
        <v>4</v>
      </c>
      <c r="Y338" t="s">
        <v>2695</v>
      </c>
      <c r="Z338" t="s">
        <v>2696</v>
      </c>
      <c r="AA338" t="s">
        <v>2697</v>
      </c>
      <c r="AB338" t="s">
        <v>2698</v>
      </c>
      <c r="AC338" t="s">
        <v>2697</v>
      </c>
      <c r="AD338" t="s">
        <v>44</v>
      </c>
      <c r="AE338" t="s">
        <v>43</v>
      </c>
      <c r="AF338" s="115">
        <v>33778836</v>
      </c>
      <c r="AG338" s="36" t="s">
        <v>1683</v>
      </c>
      <c r="AH338" s="127" t="s">
        <v>25</v>
      </c>
      <c r="AI338" s="172">
        <v>16</v>
      </c>
      <c r="AJ338" s="173" t="s">
        <v>19</v>
      </c>
      <c r="AK338" t="str">
        <f t="shared" si="29"/>
        <v>141.-11.-2.0.1.0.-4.03.00.00</v>
      </c>
      <c r="AL338" t="str">
        <f t="shared" si="25"/>
        <v>02.00.01.00</v>
      </c>
      <c r="AM338">
        <f t="shared" si="26"/>
        <v>141</v>
      </c>
      <c r="AN338">
        <f t="shared" si="27"/>
        <v>11</v>
      </c>
      <c r="AO338" s="118">
        <v>2</v>
      </c>
      <c r="AP338" s="118">
        <v>0</v>
      </c>
      <c r="AQ338" s="118">
        <v>1</v>
      </c>
      <c r="AR338" s="118">
        <v>0</v>
      </c>
      <c r="AS338" t="str">
        <f t="shared" si="28"/>
        <v>4.03.00.00</v>
      </c>
    </row>
    <row r="339" spans="1:45" customFormat="1" ht="46.8">
      <c r="A339">
        <v>2021</v>
      </c>
      <c r="B339">
        <v>141</v>
      </c>
      <c r="C339" t="s">
        <v>1240</v>
      </c>
      <c r="D339" t="s">
        <v>1241</v>
      </c>
      <c r="E339" t="s">
        <v>1227</v>
      </c>
      <c r="F339" t="s">
        <v>2660</v>
      </c>
      <c r="G339" t="s">
        <v>2661</v>
      </c>
      <c r="H339">
        <v>13</v>
      </c>
      <c r="I339" t="s">
        <v>51</v>
      </c>
      <c r="J339">
        <v>21</v>
      </c>
      <c r="K339" t="s">
        <v>1523</v>
      </c>
      <c r="L339">
        <v>0</v>
      </c>
      <c r="M339" t="s">
        <v>2149</v>
      </c>
      <c r="N339">
        <v>0</v>
      </c>
      <c r="O339" t="s">
        <v>2149</v>
      </c>
      <c r="P339">
        <v>0</v>
      </c>
      <c r="Q339" t="s">
        <v>2149</v>
      </c>
      <c r="R339">
        <v>30</v>
      </c>
      <c r="S339" t="s">
        <v>2163</v>
      </c>
      <c r="T339">
        <v>31</v>
      </c>
      <c r="U339" t="s">
        <v>22</v>
      </c>
      <c r="V339">
        <v>0</v>
      </c>
      <c r="W339" t="s">
        <v>79</v>
      </c>
      <c r="X339">
        <v>1</v>
      </c>
      <c r="Y339" t="s">
        <v>2662</v>
      </c>
      <c r="Z339" t="s">
        <v>2663</v>
      </c>
      <c r="AA339" t="s">
        <v>2664</v>
      </c>
      <c r="AB339" t="s">
        <v>2671</v>
      </c>
      <c r="AC339" t="s">
        <v>31</v>
      </c>
      <c r="AD339" t="s">
        <v>30</v>
      </c>
      <c r="AE339" t="s">
        <v>31</v>
      </c>
      <c r="AF339" s="115">
        <v>268508158</v>
      </c>
      <c r="AG339" s="167" t="s">
        <v>1524</v>
      </c>
      <c r="AH339" s="168" t="s">
        <v>2766</v>
      </c>
      <c r="AI339" s="172">
        <v>16</v>
      </c>
      <c r="AJ339" s="173" t="s">
        <v>19</v>
      </c>
      <c r="AK339" t="str">
        <f t="shared" si="29"/>
        <v>141.-13.-21.0.0.0.-1.01.07.00</v>
      </c>
      <c r="AL339" t="str">
        <f t="shared" si="25"/>
        <v>21.00.00.00</v>
      </c>
      <c r="AM339">
        <f t="shared" si="26"/>
        <v>141</v>
      </c>
      <c r="AN339">
        <f t="shared" si="27"/>
        <v>13</v>
      </c>
      <c r="AO339" s="118">
        <v>21</v>
      </c>
      <c r="AP339" s="118">
        <v>0</v>
      </c>
      <c r="AQ339" s="118">
        <v>0</v>
      </c>
      <c r="AR339" s="118">
        <v>0</v>
      </c>
      <c r="AS339" t="str">
        <f t="shared" si="28"/>
        <v>1.01.07.00</v>
      </c>
    </row>
    <row r="340" spans="1:45" customFormat="1" ht="46.8">
      <c r="A340">
        <v>2021</v>
      </c>
      <c r="B340">
        <v>141</v>
      </c>
      <c r="C340" t="s">
        <v>1240</v>
      </c>
      <c r="D340" t="s">
        <v>1241</v>
      </c>
      <c r="E340" t="s">
        <v>1227</v>
      </c>
      <c r="F340" t="s">
        <v>2660</v>
      </c>
      <c r="G340" t="s">
        <v>2661</v>
      </c>
      <c r="H340">
        <v>13</v>
      </c>
      <c r="I340" t="s">
        <v>51</v>
      </c>
      <c r="J340">
        <v>21</v>
      </c>
      <c r="K340" t="s">
        <v>1523</v>
      </c>
      <c r="L340">
        <v>0</v>
      </c>
      <c r="M340" t="s">
        <v>2149</v>
      </c>
      <c r="N340">
        <v>0</v>
      </c>
      <c r="O340" t="s">
        <v>2149</v>
      </c>
      <c r="P340">
        <v>0</v>
      </c>
      <c r="Q340" t="s">
        <v>2149</v>
      </c>
      <c r="R340">
        <v>30</v>
      </c>
      <c r="S340" t="s">
        <v>2163</v>
      </c>
      <c r="T340">
        <v>31</v>
      </c>
      <c r="U340" t="s">
        <v>22</v>
      </c>
      <c r="V340">
        <v>0</v>
      </c>
      <c r="W340" t="s">
        <v>79</v>
      </c>
      <c r="X340">
        <v>2</v>
      </c>
      <c r="Y340" t="s">
        <v>2687</v>
      </c>
      <c r="Z340" t="s">
        <v>2688</v>
      </c>
      <c r="AA340" t="s">
        <v>2687</v>
      </c>
      <c r="AB340" t="s">
        <v>2689</v>
      </c>
      <c r="AC340" t="s">
        <v>2687</v>
      </c>
      <c r="AD340" t="s">
        <v>39</v>
      </c>
      <c r="AE340" t="s">
        <v>40</v>
      </c>
      <c r="AF340" s="115">
        <v>92929027</v>
      </c>
      <c r="AG340" s="167" t="s">
        <v>1524</v>
      </c>
      <c r="AH340" s="168" t="s">
        <v>2766</v>
      </c>
      <c r="AI340" s="172">
        <v>16</v>
      </c>
      <c r="AJ340" s="173" t="s">
        <v>19</v>
      </c>
      <c r="AK340" t="str">
        <f t="shared" si="29"/>
        <v>141.-13.-21.0.0.0.-2.00.00.00</v>
      </c>
      <c r="AL340" t="str">
        <f t="shared" si="25"/>
        <v>21.00.00.00</v>
      </c>
      <c r="AM340">
        <f t="shared" si="26"/>
        <v>141</v>
      </c>
      <c r="AN340">
        <f t="shared" si="27"/>
        <v>13</v>
      </c>
      <c r="AO340" s="118">
        <v>21</v>
      </c>
      <c r="AP340" s="118">
        <v>0</v>
      </c>
      <c r="AQ340" s="118">
        <v>0</v>
      </c>
      <c r="AR340" s="118">
        <v>0</v>
      </c>
      <c r="AS340" t="str">
        <f t="shared" si="28"/>
        <v>2.00.00.00</v>
      </c>
    </row>
    <row r="341" spans="1:45" customFormat="1" ht="46.8">
      <c r="A341">
        <v>2021</v>
      </c>
      <c r="B341">
        <v>141</v>
      </c>
      <c r="C341" t="s">
        <v>1240</v>
      </c>
      <c r="D341" t="s">
        <v>1241</v>
      </c>
      <c r="E341" t="s">
        <v>1227</v>
      </c>
      <c r="F341" t="s">
        <v>2660</v>
      </c>
      <c r="G341" t="s">
        <v>2661</v>
      </c>
      <c r="H341">
        <v>13</v>
      </c>
      <c r="I341" t="s">
        <v>51</v>
      </c>
      <c r="J341">
        <v>21</v>
      </c>
      <c r="K341" t="s">
        <v>1523</v>
      </c>
      <c r="L341">
        <v>0</v>
      </c>
      <c r="M341" t="s">
        <v>2149</v>
      </c>
      <c r="N341">
        <v>0</v>
      </c>
      <c r="O341" t="s">
        <v>2149</v>
      </c>
      <c r="P341">
        <v>0</v>
      </c>
      <c r="Q341" t="s">
        <v>2149</v>
      </c>
      <c r="R341">
        <v>30</v>
      </c>
      <c r="S341" t="s">
        <v>2163</v>
      </c>
      <c r="T341">
        <v>31</v>
      </c>
      <c r="U341" t="s">
        <v>22</v>
      </c>
      <c r="V341">
        <v>0</v>
      </c>
      <c r="W341" t="s">
        <v>79</v>
      </c>
      <c r="X341">
        <v>3</v>
      </c>
      <c r="Y341" t="s">
        <v>2690</v>
      </c>
      <c r="Z341" t="s">
        <v>2691</v>
      </c>
      <c r="AA341" t="s">
        <v>2690</v>
      </c>
      <c r="AB341" t="s">
        <v>2692</v>
      </c>
      <c r="AC341" t="s">
        <v>2690</v>
      </c>
      <c r="AD341" t="s">
        <v>41</v>
      </c>
      <c r="AE341" t="s">
        <v>42</v>
      </c>
      <c r="AF341" s="115">
        <v>73187513</v>
      </c>
      <c r="AG341" s="167" t="s">
        <v>1524</v>
      </c>
      <c r="AH341" s="168" t="s">
        <v>2766</v>
      </c>
      <c r="AI341" s="172">
        <v>16</v>
      </c>
      <c r="AJ341" s="173" t="s">
        <v>19</v>
      </c>
      <c r="AK341" t="str">
        <f t="shared" si="29"/>
        <v>141.-13.-21.0.0.0.-3.00.00.00</v>
      </c>
      <c r="AL341" t="str">
        <f t="shared" si="25"/>
        <v>21.00.00.00</v>
      </c>
      <c r="AM341">
        <f t="shared" si="26"/>
        <v>141</v>
      </c>
      <c r="AN341">
        <f t="shared" si="27"/>
        <v>13</v>
      </c>
      <c r="AO341" s="118">
        <v>21</v>
      </c>
      <c r="AP341" s="118">
        <v>0</v>
      </c>
      <c r="AQ341" s="118">
        <v>0</v>
      </c>
      <c r="AR341" s="118">
        <v>0</v>
      </c>
      <c r="AS341" t="str">
        <f t="shared" si="28"/>
        <v>3.00.00.00</v>
      </c>
    </row>
    <row r="342" spans="1:45" customFormat="1" ht="46.8">
      <c r="A342">
        <v>2021</v>
      </c>
      <c r="B342">
        <v>141</v>
      </c>
      <c r="C342" t="s">
        <v>1240</v>
      </c>
      <c r="D342" t="s">
        <v>1241</v>
      </c>
      <c r="E342" t="s">
        <v>1227</v>
      </c>
      <c r="F342" t="s">
        <v>2693</v>
      </c>
      <c r="G342" t="s">
        <v>2694</v>
      </c>
      <c r="H342">
        <v>13</v>
      </c>
      <c r="I342" t="s">
        <v>51</v>
      </c>
      <c r="J342">
        <v>21</v>
      </c>
      <c r="K342" t="s">
        <v>1523</v>
      </c>
      <c r="L342">
        <v>0</v>
      </c>
      <c r="M342" t="s">
        <v>2149</v>
      </c>
      <c r="N342">
        <v>1</v>
      </c>
      <c r="O342" t="s">
        <v>43</v>
      </c>
      <c r="P342">
        <v>0</v>
      </c>
      <c r="Q342" t="s">
        <v>2149</v>
      </c>
      <c r="R342">
        <v>30</v>
      </c>
      <c r="S342" t="s">
        <v>2163</v>
      </c>
      <c r="T342">
        <v>31</v>
      </c>
      <c r="U342" t="s">
        <v>22</v>
      </c>
      <c r="V342">
        <v>0</v>
      </c>
      <c r="W342" t="s">
        <v>79</v>
      </c>
      <c r="X342">
        <v>4</v>
      </c>
      <c r="Y342" t="s">
        <v>2695</v>
      </c>
      <c r="Z342" t="s">
        <v>2696</v>
      </c>
      <c r="AA342" t="s">
        <v>2697</v>
      </c>
      <c r="AB342" t="s">
        <v>2698</v>
      </c>
      <c r="AC342" t="s">
        <v>2697</v>
      </c>
      <c r="AD342" t="s">
        <v>44</v>
      </c>
      <c r="AE342" t="s">
        <v>43</v>
      </c>
      <c r="AF342" s="115">
        <v>11552688</v>
      </c>
      <c r="AG342" s="167" t="s">
        <v>1524</v>
      </c>
      <c r="AH342" s="168" t="s">
        <v>2766</v>
      </c>
      <c r="AI342" s="172">
        <v>16</v>
      </c>
      <c r="AJ342" s="173" t="s">
        <v>19</v>
      </c>
      <c r="AK342" t="str">
        <f t="shared" si="29"/>
        <v>141.-13.-21.0.1.0.-4.03.00.00</v>
      </c>
      <c r="AL342" t="str">
        <f t="shared" si="25"/>
        <v>21.00.01.00</v>
      </c>
      <c r="AM342">
        <f t="shared" si="26"/>
        <v>141</v>
      </c>
      <c r="AN342">
        <f t="shared" si="27"/>
        <v>13</v>
      </c>
      <c r="AO342" s="118">
        <v>21</v>
      </c>
      <c r="AP342" s="118">
        <v>0</v>
      </c>
      <c r="AQ342" s="118">
        <v>1</v>
      </c>
      <c r="AR342" s="118">
        <v>0</v>
      </c>
      <c r="AS342" t="str">
        <f t="shared" si="28"/>
        <v>4.03.00.00</v>
      </c>
    </row>
    <row r="343" spans="1:45" customFormat="1" ht="46.8">
      <c r="A343">
        <v>2021</v>
      </c>
      <c r="B343">
        <v>142</v>
      </c>
      <c r="C343" t="s">
        <v>1242</v>
      </c>
      <c r="D343" t="s">
        <v>1243</v>
      </c>
      <c r="E343" t="s">
        <v>1227</v>
      </c>
      <c r="F343" t="s">
        <v>2660</v>
      </c>
      <c r="G343" t="s">
        <v>2661</v>
      </c>
      <c r="H343">
        <v>11</v>
      </c>
      <c r="I343" t="s">
        <v>25</v>
      </c>
      <c r="J343">
        <v>2</v>
      </c>
      <c r="K343" t="s">
        <v>57</v>
      </c>
      <c r="L343">
        <v>0</v>
      </c>
      <c r="M343" t="s">
        <v>2149</v>
      </c>
      <c r="N343">
        <v>0</v>
      </c>
      <c r="O343" t="s">
        <v>2149</v>
      </c>
      <c r="P343">
        <v>11</v>
      </c>
      <c r="Q343" t="s">
        <v>2632</v>
      </c>
      <c r="R343">
        <v>30</v>
      </c>
      <c r="S343" t="s">
        <v>2163</v>
      </c>
      <c r="T343">
        <v>31</v>
      </c>
      <c r="U343" t="s">
        <v>22</v>
      </c>
      <c r="V343">
        <v>0</v>
      </c>
      <c r="W343" t="s">
        <v>79</v>
      </c>
      <c r="X343">
        <v>2</v>
      </c>
      <c r="Y343" t="s">
        <v>2687</v>
      </c>
      <c r="Z343" t="s">
        <v>2688</v>
      </c>
      <c r="AA343" t="s">
        <v>2687</v>
      </c>
      <c r="AB343" t="s">
        <v>2689</v>
      </c>
      <c r="AC343" t="s">
        <v>2687</v>
      </c>
      <c r="AD343" t="s">
        <v>39</v>
      </c>
      <c r="AE343" t="s">
        <v>40</v>
      </c>
      <c r="AF343" s="115">
        <v>22801000</v>
      </c>
      <c r="AG343" s="36" t="s">
        <v>1683</v>
      </c>
      <c r="AH343" s="127" t="s">
        <v>25</v>
      </c>
      <c r="AI343" s="172">
        <v>16</v>
      </c>
      <c r="AJ343" s="173" t="s">
        <v>19</v>
      </c>
      <c r="AK343" t="str">
        <f t="shared" si="29"/>
        <v>142.-11.-2.0.0.11.-2.00.00.00</v>
      </c>
      <c r="AL343" t="str">
        <f t="shared" si="25"/>
        <v>02.00.00.11</v>
      </c>
      <c r="AM343">
        <f t="shared" si="26"/>
        <v>142</v>
      </c>
      <c r="AN343">
        <f t="shared" si="27"/>
        <v>11</v>
      </c>
      <c r="AO343" s="118">
        <v>2</v>
      </c>
      <c r="AP343" s="118">
        <v>0</v>
      </c>
      <c r="AQ343" s="118">
        <v>0</v>
      </c>
      <c r="AR343" s="118">
        <v>11</v>
      </c>
      <c r="AS343" t="str">
        <f t="shared" si="28"/>
        <v>2.00.00.00</v>
      </c>
    </row>
    <row r="344" spans="1:45" customFormat="1" ht="46.8">
      <c r="A344">
        <v>2021</v>
      </c>
      <c r="B344">
        <v>142</v>
      </c>
      <c r="C344" t="s">
        <v>1242</v>
      </c>
      <c r="D344" t="s">
        <v>1243</v>
      </c>
      <c r="E344" t="s">
        <v>1227</v>
      </c>
      <c r="F344" t="s">
        <v>2660</v>
      </c>
      <c r="G344" t="s">
        <v>2661</v>
      </c>
      <c r="H344">
        <v>11</v>
      </c>
      <c r="I344" t="s">
        <v>25</v>
      </c>
      <c r="J344">
        <v>2</v>
      </c>
      <c r="K344" t="s">
        <v>57</v>
      </c>
      <c r="L344">
        <v>0</v>
      </c>
      <c r="M344" t="s">
        <v>2149</v>
      </c>
      <c r="N344">
        <v>0</v>
      </c>
      <c r="O344" t="s">
        <v>2149</v>
      </c>
      <c r="P344">
        <v>11</v>
      </c>
      <c r="Q344" t="s">
        <v>2632</v>
      </c>
      <c r="R344">
        <v>30</v>
      </c>
      <c r="S344" t="s">
        <v>2163</v>
      </c>
      <c r="T344">
        <v>31</v>
      </c>
      <c r="U344" t="s">
        <v>22</v>
      </c>
      <c r="V344">
        <v>0</v>
      </c>
      <c r="W344" t="s">
        <v>79</v>
      </c>
      <c r="X344">
        <v>3</v>
      </c>
      <c r="Y344" t="s">
        <v>2690</v>
      </c>
      <c r="Z344" t="s">
        <v>2691</v>
      </c>
      <c r="AA344" t="s">
        <v>2690</v>
      </c>
      <c r="AB344" t="s">
        <v>2692</v>
      </c>
      <c r="AC344" t="s">
        <v>2690</v>
      </c>
      <c r="AD344" t="s">
        <v>41</v>
      </c>
      <c r="AE344" t="s">
        <v>42</v>
      </c>
      <c r="AF344" s="115">
        <v>19095000</v>
      </c>
      <c r="AG344" s="36" t="s">
        <v>1683</v>
      </c>
      <c r="AH344" s="127" t="s">
        <v>25</v>
      </c>
      <c r="AI344" s="172">
        <v>16</v>
      </c>
      <c r="AJ344" s="173" t="s">
        <v>19</v>
      </c>
      <c r="AK344" t="str">
        <f t="shared" si="29"/>
        <v>142.-11.-2.0.0.11.-3.00.00.00</v>
      </c>
      <c r="AL344" t="str">
        <f t="shared" si="25"/>
        <v>02.00.00.11</v>
      </c>
      <c r="AM344">
        <f t="shared" si="26"/>
        <v>142</v>
      </c>
      <c r="AN344">
        <f t="shared" si="27"/>
        <v>11</v>
      </c>
      <c r="AO344" s="118">
        <v>2</v>
      </c>
      <c r="AP344" s="118">
        <v>0</v>
      </c>
      <c r="AQ344" s="118">
        <v>0</v>
      </c>
      <c r="AR344" s="118">
        <v>11</v>
      </c>
      <c r="AS344" t="str">
        <f t="shared" si="28"/>
        <v>3.00.00.00</v>
      </c>
    </row>
    <row r="345" spans="1:45" customFormat="1" ht="46.8">
      <c r="A345">
        <v>2021</v>
      </c>
      <c r="B345">
        <v>142</v>
      </c>
      <c r="C345" t="s">
        <v>1242</v>
      </c>
      <c r="D345" t="s">
        <v>1243</v>
      </c>
      <c r="E345" t="s">
        <v>1227</v>
      </c>
      <c r="F345" t="s">
        <v>2660</v>
      </c>
      <c r="G345" t="s">
        <v>2661</v>
      </c>
      <c r="H345">
        <v>13</v>
      </c>
      <c r="I345" t="s">
        <v>51</v>
      </c>
      <c r="J345">
        <v>21</v>
      </c>
      <c r="K345" t="s">
        <v>1523</v>
      </c>
      <c r="L345">
        <v>0</v>
      </c>
      <c r="M345" t="s">
        <v>2149</v>
      </c>
      <c r="N345">
        <v>0</v>
      </c>
      <c r="O345" t="s">
        <v>2149</v>
      </c>
      <c r="P345">
        <v>0</v>
      </c>
      <c r="Q345" t="s">
        <v>2149</v>
      </c>
      <c r="R345">
        <v>30</v>
      </c>
      <c r="S345" t="s">
        <v>2163</v>
      </c>
      <c r="T345">
        <v>31</v>
      </c>
      <c r="U345" t="s">
        <v>22</v>
      </c>
      <c r="V345">
        <v>0</v>
      </c>
      <c r="W345" t="s">
        <v>79</v>
      </c>
      <c r="X345">
        <v>1</v>
      </c>
      <c r="Y345" t="s">
        <v>2662</v>
      </c>
      <c r="Z345" t="s">
        <v>2663</v>
      </c>
      <c r="AA345" t="s">
        <v>2664</v>
      </c>
      <c r="AB345" t="s">
        <v>2671</v>
      </c>
      <c r="AC345" t="s">
        <v>31</v>
      </c>
      <c r="AD345" t="s">
        <v>30</v>
      </c>
      <c r="AE345" t="s">
        <v>31</v>
      </c>
      <c r="AF345" s="115">
        <v>15692126</v>
      </c>
      <c r="AG345" s="167" t="s">
        <v>1526</v>
      </c>
      <c r="AH345" s="168" t="s">
        <v>2767</v>
      </c>
      <c r="AI345" s="172">
        <v>16</v>
      </c>
      <c r="AJ345" s="173" t="s">
        <v>19</v>
      </c>
      <c r="AK345" t="str">
        <f t="shared" si="29"/>
        <v>142.-13.-21.0.0.0.-1.01.07.00</v>
      </c>
      <c r="AL345" t="str">
        <f t="shared" si="25"/>
        <v>21.00.00.00</v>
      </c>
      <c r="AM345">
        <f t="shared" si="26"/>
        <v>142</v>
      </c>
      <c r="AN345">
        <f t="shared" si="27"/>
        <v>13</v>
      </c>
      <c r="AO345" s="118">
        <v>21</v>
      </c>
      <c r="AP345" s="118">
        <v>0</v>
      </c>
      <c r="AQ345" s="118">
        <v>0</v>
      </c>
      <c r="AR345" s="118">
        <v>0</v>
      </c>
      <c r="AS345" t="str">
        <f t="shared" si="28"/>
        <v>1.01.07.00</v>
      </c>
    </row>
    <row r="346" spans="1:45" customFormat="1" ht="46.8">
      <c r="A346">
        <v>2021</v>
      </c>
      <c r="B346">
        <v>142</v>
      </c>
      <c r="C346" t="s">
        <v>1242</v>
      </c>
      <c r="D346" t="s">
        <v>1243</v>
      </c>
      <c r="E346" t="s">
        <v>1227</v>
      </c>
      <c r="F346" t="s">
        <v>2660</v>
      </c>
      <c r="G346" t="s">
        <v>2661</v>
      </c>
      <c r="H346">
        <v>13</v>
      </c>
      <c r="I346" t="s">
        <v>51</v>
      </c>
      <c r="J346">
        <v>21</v>
      </c>
      <c r="K346" t="s">
        <v>1523</v>
      </c>
      <c r="L346">
        <v>0</v>
      </c>
      <c r="M346" t="s">
        <v>2149</v>
      </c>
      <c r="N346">
        <v>0</v>
      </c>
      <c r="O346" t="s">
        <v>2149</v>
      </c>
      <c r="P346">
        <v>0</v>
      </c>
      <c r="Q346" t="s">
        <v>2149</v>
      </c>
      <c r="R346">
        <v>30</v>
      </c>
      <c r="S346" t="s">
        <v>2163</v>
      </c>
      <c r="T346">
        <v>31</v>
      </c>
      <c r="U346" t="s">
        <v>22</v>
      </c>
      <c r="V346">
        <v>0</v>
      </c>
      <c r="W346" t="s">
        <v>79</v>
      </c>
      <c r="X346">
        <v>2</v>
      </c>
      <c r="Y346" t="s">
        <v>2687</v>
      </c>
      <c r="Z346" t="s">
        <v>2688</v>
      </c>
      <c r="AA346" t="s">
        <v>2687</v>
      </c>
      <c r="AB346" t="s">
        <v>2689</v>
      </c>
      <c r="AC346" t="s">
        <v>2687</v>
      </c>
      <c r="AD346" t="s">
        <v>39</v>
      </c>
      <c r="AE346" t="s">
        <v>40</v>
      </c>
      <c r="AF346" s="115">
        <v>3905982</v>
      </c>
      <c r="AG346" s="167" t="s">
        <v>1526</v>
      </c>
      <c r="AH346" s="168" t="s">
        <v>2767</v>
      </c>
      <c r="AI346" s="172">
        <v>16</v>
      </c>
      <c r="AJ346" s="173" t="s">
        <v>19</v>
      </c>
      <c r="AK346" t="str">
        <f t="shared" si="29"/>
        <v>142.-13.-21.0.0.0.-2.00.00.00</v>
      </c>
      <c r="AL346" t="str">
        <f t="shared" si="25"/>
        <v>21.00.00.00</v>
      </c>
      <c r="AM346">
        <f t="shared" si="26"/>
        <v>142</v>
      </c>
      <c r="AN346">
        <f t="shared" si="27"/>
        <v>13</v>
      </c>
      <c r="AO346" s="118">
        <v>21</v>
      </c>
      <c r="AP346" s="118">
        <v>0</v>
      </c>
      <c r="AQ346" s="118">
        <v>0</v>
      </c>
      <c r="AR346" s="118">
        <v>0</v>
      </c>
      <c r="AS346" t="str">
        <f t="shared" si="28"/>
        <v>2.00.00.00</v>
      </c>
    </row>
    <row r="347" spans="1:45" customFormat="1" ht="46.8">
      <c r="A347">
        <v>2021</v>
      </c>
      <c r="B347">
        <v>142</v>
      </c>
      <c r="C347" t="s">
        <v>1242</v>
      </c>
      <c r="D347" t="s">
        <v>1243</v>
      </c>
      <c r="E347" t="s">
        <v>1227</v>
      </c>
      <c r="F347" t="s">
        <v>2660</v>
      </c>
      <c r="G347" t="s">
        <v>2661</v>
      </c>
      <c r="H347">
        <v>13</v>
      </c>
      <c r="I347" t="s">
        <v>51</v>
      </c>
      <c r="J347">
        <v>21</v>
      </c>
      <c r="K347" t="s">
        <v>1523</v>
      </c>
      <c r="L347">
        <v>0</v>
      </c>
      <c r="M347" t="s">
        <v>2149</v>
      </c>
      <c r="N347">
        <v>0</v>
      </c>
      <c r="O347" t="s">
        <v>2149</v>
      </c>
      <c r="P347">
        <v>0</v>
      </c>
      <c r="Q347" t="s">
        <v>2149</v>
      </c>
      <c r="R347">
        <v>30</v>
      </c>
      <c r="S347" t="s">
        <v>2163</v>
      </c>
      <c r="T347">
        <v>31</v>
      </c>
      <c r="U347" t="s">
        <v>22</v>
      </c>
      <c r="V347">
        <v>0</v>
      </c>
      <c r="W347" t="s">
        <v>79</v>
      </c>
      <c r="X347">
        <v>3</v>
      </c>
      <c r="Y347" t="s">
        <v>2690</v>
      </c>
      <c r="Z347" t="s">
        <v>2691</v>
      </c>
      <c r="AA347" t="s">
        <v>2690</v>
      </c>
      <c r="AB347" t="s">
        <v>2692</v>
      </c>
      <c r="AC347" t="s">
        <v>2690</v>
      </c>
      <c r="AD347" t="s">
        <v>41</v>
      </c>
      <c r="AE347" t="s">
        <v>42</v>
      </c>
      <c r="AF347" s="115">
        <v>2003004</v>
      </c>
      <c r="AG347" s="167" t="s">
        <v>1526</v>
      </c>
      <c r="AH347" s="168" t="s">
        <v>2767</v>
      </c>
      <c r="AI347" s="172">
        <v>16</v>
      </c>
      <c r="AJ347" s="173" t="s">
        <v>19</v>
      </c>
      <c r="AK347" t="str">
        <f t="shared" si="29"/>
        <v>142.-13.-21.0.0.0.-3.00.00.00</v>
      </c>
      <c r="AL347" t="str">
        <f t="shared" si="25"/>
        <v>21.00.00.00</v>
      </c>
      <c r="AM347">
        <f t="shared" si="26"/>
        <v>142</v>
      </c>
      <c r="AN347">
        <f t="shared" si="27"/>
        <v>13</v>
      </c>
      <c r="AO347" s="118">
        <v>21</v>
      </c>
      <c r="AP347" s="118">
        <v>0</v>
      </c>
      <c r="AQ347" s="118">
        <v>0</v>
      </c>
      <c r="AR347" s="118">
        <v>0</v>
      </c>
      <c r="AS347" t="str">
        <f t="shared" si="28"/>
        <v>3.00.00.00</v>
      </c>
    </row>
    <row r="348" spans="1:45" customFormat="1" ht="46.8">
      <c r="A348">
        <v>2021</v>
      </c>
      <c r="B348">
        <v>142</v>
      </c>
      <c r="C348" t="s">
        <v>1242</v>
      </c>
      <c r="D348" t="s">
        <v>1243</v>
      </c>
      <c r="E348" t="s">
        <v>1227</v>
      </c>
      <c r="F348" t="s">
        <v>2693</v>
      </c>
      <c r="G348" t="s">
        <v>2694</v>
      </c>
      <c r="H348">
        <v>13</v>
      </c>
      <c r="I348" t="s">
        <v>51</v>
      </c>
      <c r="J348">
        <v>21</v>
      </c>
      <c r="K348" t="s">
        <v>1523</v>
      </c>
      <c r="L348">
        <v>0</v>
      </c>
      <c r="M348" t="s">
        <v>2149</v>
      </c>
      <c r="N348">
        <v>1</v>
      </c>
      <c r="O348" t="s">
        <v>43</v>
      </c>
      <c r="P348">
        <v>0</v>
      </c>
      <c r="Q348" t="s">
        <v>2149</v>
      </c>
      <c r="R348">
        <v>30</v>
      </c>
      <c r="S348" t="s">
        <v>2163</v>
      </c>
      <c r="T348">
        <v>31</v>
      </c>
      <c r="U348" t="s">
        <v>22</v>
      </c>
      <c r="V348">
        <v>0</v>
      </c>
      <c r="W348" t="s">
        <v>79</v>
      </c>
      <c r="X348">
        <v>4</v>
      </c>
      <c r="Y348" t="s">
        <v>2695</v>
      </c>
      <c r="Z348" t="s">
        <v>2696</v>
      </c>
      <c r="AA348" t="s">
        <v>2697</v>
      </c>
      <c r="AB348" t="s">
        <v>2698</v>
      </c>
      <c r="AC348" t="s">
        <v>2697</v>
      </c>
      <c r="AD348" t="s">
        <v>44</v>
      </c>
      <c r="AE348" t="s">
        <v>43</v>
      </c>
      <c r="AF348" s="115">
        <v>1635650</v>
      </c>
      <c r="AG348" s="167" t="s">
        <v>1526</v>
      </c>
      <c r="AH348" s="168" t="s">
        <v>2767</v>
      </c>
      <c r="AI348" s="172">
        <v>16</v>
      </c>
      <c r="AJ348" s="173" t="s">
        <v>19</v>
      </c>
      <c r="AK348" t="str">
        <f t="shared" si="29"/>
        <v>142.-13.-21.0.1.0.-4.03.00.00</v>
      </c>
      <c r="AL348" t="str">
        <f t="shared" si="25"/>
        <v>21.00.01.00</v>
      </c>
      <c r="AM348">
        <f t="shared" si="26"/>
        <v>142</v>
      </c>
      <c r="AN348">
        <f t="shared" si="27"/>
        <v>13</v>
      </c>
      <c r="AO348" s="118">
        <v>21</v>
      </c>
      <c r="AP348" s="118">
        <v>0</v>
      </c>
      <c r="AQ348" s="118">
        <v>1</v>
      </c>
      <c r="AR348" s="118">
        <v>0</v>
      </c>
      <c r="AS348" t="str">
        <f t="shared" si="28"/>
        <v>4.03.00.00</v>
      </c>
    </row>
    <row r="349" spans="1:45" customFormat="1" ht="46.8">
      <c r="A349">
        <v>2021</v>
      </c>
      <c r="B349">
        <v>143</v>
      </c>
      <c r="C349" t="s">
        <v>1244</v>
      </c>
      <c r="D349" t="s">
        <v>1245</v>
      </c>
      <c r="E349" t="s">
        <v>1227</v>
      </c>
      <c r="F349" t="s">
        <v>2660</v>
      </c>
      <c r="G349" t="s">
        <v>2661</v>
      </c>
      <c r="H349">
        <v>11</v>
      </c>
      <c r="I349" t="s">
        <v>25</v>
      </c>
      <c r="J349">
        <v>2</v>
      </c>
      <c r="K349" t="s">
        <v>57</v>
      </c>
      <c r="L349">
        <v>0</v>
      </c>
      <c r="M349" t="s">
        <v>2149</v>
      </c>
      <c r="N349">
        <v>0</v>
      </c>
      <c r="O349" t="s">
        <v>2149</v>
      </c>
      <c r="P349">
        <v>5</v>
      </c>
      <c r="Q349" t="s">
        <v>2543</v>
      </c>
      <c r="R349">
        <v>30</v>
      </c>
      <c r="S349" t="s">
        <v>2163</v>
      </c>
      <c r="T349">
        <v>31</v>
      </c>
      <c r="U349" t="s">
        <v>22</v>
      </c>
      <c r="V349">
        <v>0</v>
      </c>
      <c r="W349" t="s">
        <v>79</v>
      </c>
      <c r="X349">
        <v>2</v>
      </c>
      <c r="Y349" t="s">
        <v>2687</v>
      </c>
      <c r="Z349" t="s">
        <v>2688</v>
      </c>
      <c r="AA349" t="s">
        <v>2687</v>
      </c>
      <c r="AB349" t="s">
        <v>2689</v>
      </c>
      <c r="AC349" t="s">
        <v>2687</v>
      </c>
      <c r="AD349" t="s">
        <v>39</v>
      </c>
      <c r="AE349" t="s">
        <v>40</v>
      </c>
      <c r="AF349" s="115">
        <v>85305000</v>
      </c>
      <c r="AG349" s="36" t="s">
        <v>1683</v>
      </c>
      <c r="AH349" s="127" t="s">
        <v>25</v>
      </c>
      <c r="AI349" s="172">
        <v>16</v>
      </c>
      <c r="AJ349" s="173" t="s">
        <v>19</v>
      </c>
      <c r="AK349" t="str">
        <f t="shared" si="29"/>
        <v>143.-11.-2.0.0.5.-2.00.00.00</v>
      </c>
      <c r="AL349" t="str">
        <f t="shared" si="25"/>
        <v>02.00.00.05</v>
      </c>
      <c r="AM349">
        <f t="shared" si="26"/>
        <v>143</v>
      </c>
      <c r="AN349">
        <f t="shared" si="27"/>
        <v>11</v>
      </c>
      <c r="AO349" s="118">
        <v>2</v>
      </c>
      <c r="AP349" s="118">
        <v>0</v>
      </c>
      <c r="AQ349" s="118">
        <v>0</v>
      </c>
      <c r="AR349" s="118">
        <v>5</v>
      </c>
      <c r="AS349" t="str">
        <f t="shared" si="28"/>
        <v>2.00.00.00</v>
      </c>
    </row>
    <row r="350" spans="1:45" customFormat="1" ht="46.8">
      <c r="A350">
        <v>2021</v>
      </c>
      <c r="B350">
        <v>143</v>
      </c>
      <c r="C350" t="s">
        <v>1244</v>
      </c>
      <c r="D350" t="s">
        <v>1245</v>
      </c>
      <c r="E350" t="s">
        <v>1227</v>
      </c>
      <c r="F350" t="s">
        <v>2660</v>
      </c>
      <c r="G350" t="s">
        <v>2661</v>
      </c>
      <c r="H350">
        <v>11</v>
      </c>
      <c r="I350" t="s">
        <v>25</v>
      </c>
      <c r="J350">
        <v>2</v>
      </c>
      <c r="K350" t="s">
        <v>57</v>
      </c>
      <c r="L350">
        <v>0</v>
      </c>
      <c r="M350" t="s">
        <v>2149</v>
      </c>
      <c r="N350">
        <v>0</v>
      </c>
      <c r="O350" t="s">
        <v>2149</v>
      </c>
      <c r="P350">
        <v>5</v>
      </c>
      <c r="Q350" t="s">
        <v>2543</v>
      </c>
      <c r="R350">
        <v>30</v>
      </c>
      <c r="S350" t="s">
        <v>2163</v>
      </c>
      <c r="T350">
        <v>31</v>
      </c>
      <c r="U350" t="s">
        <v>22</v>
      </c>
      <c r="V350">
        <v>0</v>
      </c>
      <c r="W350" t="s">
        <v>79</v>
      </c>
      <c r="X350">
        <v>3</v>
      </c>
      <c r="Y350" t="s">
        <v>2690</v>
      </c>
      <c r="Z350" t="s">
        <v>2691</v>
      </c>
      <c r="AA350" t="s">
        <v>2690</v>
      </c>
      <c r="AB350" t="s">
        <v>2692</v>
      </c>
      <c r="AC350" t="s">
        <v>2690</v>
      </c>
      <c r="AD350" t="s">
        <v>41</v>
      </c>
      <c r="AE350" t="s">
        <v>42</v>
      </c>
      <c r="AF350" s="115">
        <v>45760000</v>
      </c>
      <c r="AG350" s="36" t="s">
        <v>1683</v>
      </c>
      <c r="AH350" s="127" t="s">
        <v>25</v>
      </c>
      <c r="AI350" s="172">
        <v>16</v>
      </c>
      <c r="AJ350" s="173" t="s">
        <v>19</v>
      </c>
      <c r="AK350" t="str">
        <f t="shared" si="29"/>
        <v>143.-11.-2.0.0.5.-3.00.00.00</v>
      </c>
      <c r="AL350" t="str">
        <f t="shared" si="25"/>
        <v>02.00.00.05</v>
      </c>
      <c r="AM350">
        <f t="shared" si="26"/>
        <v>143</v>
      </c>
      <c r="AN350">
        <f t="shared" si="27"/>
        <v>11</v>
      </c>
      <c r="AO350" s="118">
        <v>2</v>
      </c>
      <c r="AP350" s="118">
        <v>0</v>
      </c>
      <c r="AQ350" s="118">
        <v>0</v>
      </c>
      <c r="AR350" s="118">
        <v>5</v>
      </c>
      <c r="AS350" t="str">
        <f t="shared" si="28"/>
        <v>3.00.00.00</v>
      </c>
    </row>
    <row r="351" spans="1:45" customFormat="1" ht="46.8">
      <c r="A351">
        <v>2021</v>
      </c>
      <c r="B351">
        <v>143</v>
      </c>
      <c r="C351" t="s">
        <v>1244</v>
      </c>
      <c r="D351" t="s">
        <v>1245</v>
      </c>
      <c r="E351" t="s">
        <v>1227</v>
      </c>
      <c r="F351" t="s">
        <v>2660</v>
      </c>
      <c r="G351" t="s">
        <v>2661</v>
      </c>
      <c r="H351">
        <v>13</v>
      </c>
      <c r="I351" t="s">
        <v>51</v>
      </c>
      <c r="J351">
        <v>21</v>
      </c>
      <c r="K351" t="s">
        <v>1523</v>
      </c>
      <c r="L351">
        <v>0</v>
      </c>
      <c r="M351" t="s">
        <v>2149</v>
      </c>
      <c r="N351">
        <v>0</v>
      </c>
      <c r="O351" t="s">
        <v>2149</v>
      </c>
      <c r="P351">
        <v>0</v>
      </c>
      <c r="Q351" t="s">
        <v>2149</v>
      </c>
      <c r="R351">
        <v>30</v>
      </c>
      <c r="S351" t="s">
        <v>2163</v>
      </c>
      <c r="T351">
        <v>31</v>
      </c>
      <c r="U351" t="s">
        <v>22</v>
      </c>
      <c r="V351">
        <v>0</v>
      </c>
      <c r="W351" t="s">
        <v>79</v>
      </c>
      <c r="X351">
        <v>1</v>
      </c>
      <c r="Y351" t="s">
        <v>2662</v>
      </c>
      <c r="Z351" t="s">
        <v>2663</v>
      </c>
      <c r="AA351" t="s">
        <v>2664</v>
      </c>
      <c r="AB351" t="s">
        <v>2671</v>
      </c>
      <c r="AC351" t="s">
        <v>31</v>
      </c>
      <c r="AD351" t="s">
        <v>30</v>
      </c>
      <c r="AE351" t="s">
        <v>31</v>
      </c>
      <c r="AF351" s="115">
        <v>40000000</v>
      </c>
      <c r="AG351" s="167" t="s">
        <v>1528</v>
      </c>
      <c r="AH351" s="168" t="s">
        <v>2543</v>
      </c>
      <c r="AI351" s="172">
        <v>16</v>
      </c>
      <c r="AJ351" s="173" t="s">
        <v>19</v>
      </c>
      <c r="AK351" t="str">
        <f t="shared" si="29"/>
        <v>143.-13.-21.0.0.0.-1.01.07.00</v>
      </c>
      <c r="AL351" t="str">
        <f t="shared" si="25"/>
        <v>21.00.00.00</v>
      </c>
      <c r="AM351">
        <f t="shared" si="26"/>
        <v>143</v>
      </c>
      <c r="AN351">
        <f t="shared" si="27"/>
        <v>13</v>
      </c>
      <c r="AO351" s="118">
        <v>21</v>
      </c>
      <c r="AP351" s="118">
        <v>0</v>
      </c>
      <c r="AQ351" s="118">
        <v>0</v>
      </c>
      <c r="AR351" s="118">
        <v>0</v>
      </c>
      <c r="AS351" t="str">
        <f t="shared" si="28"/>
        <v>1.01.07.00</v>
      </c>
    </row>
    <row r="352" spans="1:45" customFormat="1" ht="46.8">
      <c r="A352">
        <v>2021</v>
      </c>
      <c r="B352">
        <v>143</v>
      </c>
      <c r="C352" t="s">
        <v>1244</v>
      </c>
      <c r="D352" t="s">
        <v>1245</v>
      </c>
      <c r="E352" t="s">
        <v>1227</v>
      </c>
      <c r="F352" t="s">
        <v>2660</v>
      </c>
      <c r="G352" t="s">
        <v>2661</v>
      </c>
      <c r="H352">
        <v>13</v>
      </c>
      <c r="I352" t="s">
        <v>51</v>
      </c>
      <c r="J352">
        <v>21</v>
      </c>
      <c r="K352" t="s">
        <v>1523</v>
      </c>
      <c r="L352">
        <v>0</v>
      </c>
      <c r="M352" t="s">
        <v>2149</v>
      </c>
      <c r="N352">
        <v>0</v>
      </c>
      <c r="O352" t="s">
        <v>2149</v>
      </c>
      <c r="P352">
        <v>0</v>
      </c>
      <c r="Q352" t="s">
        <v>2149</v>
      </c>
      <c r="R352">
        <v>30</v>
      </c>
      <c r="S352" t="s">
        <v>2163</v>
      </c>
      <c r="T352">
        <v>31</v>
      </c>
      <c r="U352" t="s">
        <v>22</v>
      </c>
      <c r="V352">
        <v>0</v>
      </c>
      <c r="W352" t="s">
        <v>79</v>
      </c>
      <c r="X352">
        <v>2</v>
      </c>
      <c r="Y352" t="s">
        <v>2687</v>
      </c>
      <c r="Z352" t="s">
        <v>2688</v>
      </c>
      <c r="AA352" t="s">
        <v>2687</v>
      </c>
      <c r="AB352" t="s">
        <v>2689</v>
      </c>
      <c r="AC352" t="s">
        <v>2687</v>
      </c>
      <c r="AD352" t="s">
        <v>39</v>
      </c>
      <c r="AE352" t="s">
        <v>40</v>
      </c>
      <c r="AF352" s="115">
        <v>8000000</v>
      </c>
      <c r="AG352" s="167" t="s">
        <v>1528</v>
      </c>
      <c r="AH352" s="168" t="s">
        <v>2543</v>
      </c>
      <c r="AI352" s="172">
        <v>16</v>
      </c>
      <c r="AJ352" s="173" t="s">
        <v>19</v>
      </c>
      <c r="AK352" t="str">
        <f t="shared" si="29"/>
        <v>143.-13.-21.0.0.0.-2.00.00.00</v>
      </c>
      <c r="AL352" t="str">
        <f t="shared" si="25"/>
        <v>21.00.00.00</v>
      </c>
      <c r="AM352">
        <f t="shared" si="26"/>
        <v>143</v>
      </c>
      <c r="AN352">
        <f t="shared" si="27"/>
        <v>13</v>
      </c>
      <c r="AO352" s="118">
        <v>21</v>
      </c>
      <c r="AP352" s="118">
        <v>0</v>
      </c>
      <c r="AQ352" s="118">
        <v>0</v>
      </c>
      <c r="AR352" s="118">
        <v>0</v>
      </c>
      <c r="AS352" t="str">
        <f t="shared" si="28"/>
        <v>2.00.00.00</v>
      </c>
    </row>
    <row r="353" spans="1:45" customFormat="1" ht="46.8">
      <c r="A353">
        <v>2021</v>
      </c>
      <c r="B353">
        <v>143</v>
      </c>
      <c r="C353" t="s">
        <v>1244</v>
      </c>
      <c r="D353" t="s">
        <v>1245</v>
      </c>
      <c r="E353" t="s">
        <v>1227</v>
      </c>
      <c r="F353" t="s">
        <v>2660</v>
      </c>
      <c r="G353" t="s">
        <v>2661</v>
      </c>
      <c r="H353">
        <v>13</v>
      </c>
      <c r="I353" t="s">
        <v>51</v>
      </c>
      <c r="J353">
        <v>21</v>
      </c>
      <c r="K353" t="s">
        <v>1523</v>
      </c>
      <c r="L353">
        <v>0</v>
      </c>
      <c r="M353" t="s">
        <v>2149</v>
      </c>
      <c r="N353">
        <v>0</v>
      </c>
      <c r="O353" t="s">
        <v>2149</v>
      </c>
      <c r="P353">
        <v>0</v>
      </c>
      <c r="Q353" t="s">
        <v>2149</v>
      </c>
      <c r="R353">
        <v>30</v>
      </c>
      <c r="S353" t="s">
        <v>2163</v>
      </c>
      <c r="T353">
        <v>31</v>
      </c>
      <c r="U353" t="s">
        <v>22</v>
      </c>
      <c r="V353">
        <v>0</v>
      </c>
      <c r="W353" t="s">
        <v>79</v>
      </c>
      <c r="X353">
        <v>3</v>
      </c>
      <c r="Y353" t="s">
        <v>2690</v>
      </c>
      <c r="Z353" t="s">
        <v>2691</v>
      </c>
      <c r="AA353" t="s">
        <v>2690</v>
      </c>
      <c r="AB353" t="s">
        <v>2692</v>
      </c>
      <c r="AC353" t="s">
        <v>2690</v>
      </c>
      <c r="AD353" t="s">
        <v>41</v>
      </c>
      <c r="AE353" t="s">
        <v>42</v>
      </c>
      <c r="AF353" s="115">
        <v>12000000</v>
      </c>
      <c r="AG353" s="167" t="s">
        <v>1528</v>
      </c>
      <c r="AH353" s="168" t="s">
        <v>2543</v>
      </c>
      <c r="AI353" s="172">
        <v>16</v>
      </c>
      <c r="AJ353" s="173" t="s">
        <v>19</v>
      </c>
      <c r="AK353" t="str">
        <f t="shared" si="29"/>
        <v>143.-13.-21.0.0.0.-3.00.00.00</v>
      </c>
      <c r="AL353" t="str">
        <f t="shared" si="25"/>
        <v>21.00.00.00</v>
      </c>
      <c r="AM353">
        <f t="shared" si="26"/>
        <v>143</v>
      </c>
      <c r="AN353">
        <f t="shared" si="27"/>
        <v>13</v>
      </c>
      <c r="AO353" s="118">
        <v>21</v>
      </c>
      <c r="AP353" s="118">
        <v>0</v>
      </c>
      <c r="AQ353" s="118">
        <v>0</v>
      </c>
      <c r="AR353" s="118">
        <v>0</v>
      </c>
      <c r="AS353" t="str">
        <f t="shared" si="28"/>
        <v>3.00.00.00</v>
      </c>
    </row>
    <row r="354" spans="1:45" customFormat="1" ht="46.8">
      <c r="A354">
        <v>2021</v>
      </c>
      <c r="B354">
        <v>143</v>
      </c>
      <c r="C354" t="s">
        <v>1244</v>
      </c>
      <c r="D354" t="s">
        <v>1245</v>
      </c>
      <c r="E354" t="s">
        <v>1227</v>
      </c>
      <c r="F354" t="s">
        <v>2693</v>
      </c>
      <c r="G354" t="s">
        <v>2694</v>
      </c>
      <c r="H354">
        <v>13</v>
      </c>
      <c r="I354" t="s">
        <v>51</v>
      </c>
      <c r="J354">
        <v>21</v>
      </c>
      <c r="K354" t="s">
        <v>1523</v>
      </c>
      <c r="L354">
        <v>0</v>
      </c>
      <c r="M354" t="s">
        <v>2149</v>
      </c>
      <c r="N354">
        <v>1</v>
      </c>
      <c r="O354" t="s">
        <v>43</v>
      </c>
      <c r="P354">
        <v>0</v>
      </c>
      <c r="Q354" t="s">
        <v>2149</v>
      </c>
      <c r="R354">
        <v>30</v>
      </c>
      <c r="S354" t="s">
        <v>2163</v>
      </c>
      <c r="T354">
        <v>31</v>
      </c>
      <c r="U354" t="s">
        <v>22</v>
      </c>
      <c r="V354">
        <v>0</v>
      </c>
      <c r="W354" t="s">
        <v>79</v>
      </c>
      <c r="X354">
        <v>4</v>
      </c>
      <c r="Y354" t="s">
        <v>2695</v>
      </c>
      <c r="Z354" t="s">
        <v>2696</v>
      </c>
      <c r="AA354" t="s">
        <v>2697</v>
      </c>
      <c r="AB354" t="s">
        <v>2698</v>
      </c>
      <c r="AC354" t="s">
        <v>2697</v>
      </c>
      <c r="AD354" t="s">
        <v>44</v>
      </c>
      <c r="AE354" t="s">
        <v>43</v>
      </c>
      <c r="AF354" s="115">
        <v>10000000</v>
      </c>
      <c r="AG354" s="167" t="s">
        <v>1528</v>
      </c>
      <c r="AH354" s="168" t="s">
        <v>2543</v>
      </c>
      <c r="AI354" s="172">
        <v>16</v>
      </c>
      <c r="AJ354" s="173" t="s">
        <v>19</v>
      </c>
      <c r="AK354" t="str">
        <f t="shared" si="29"/>
        <v>143.-13.-21.0.1.0.-4.03.00.00</v>
      </c>
      <c r="AL354" t="str">
        <f t="shared" si="25"/>
        <v>21.00.01.00</v>
      </c>
      <c r="AM354">
        <f t="shared" si="26"/>
        <v>143</v>
      </c>
      <c r="AN354">
        <f t="shared" si="27"/>
        <v>13</v>
      </c>
      <c r="AO354" s="118">
        <v>21</v>
      </c>
      <c r="AP354" s="118">
        <v>0</v>
      </c>
      <c r="AQ354" s="118">
        <v>1</v>
      </c>
      <c r="AR354" s="118">
        <v>0</v>
      </c>
      <c r="AS354" t="str">
        <f t="shared" si="28"/>
        <v>4.03.00.00</v>
      </c>
    </row>
    <row r="355" spans="1:45" customFormat="1" ht="46.8">
      <c r="A355">
        <v>2021</v>
      </c>
      <c r="B355">
        <v>144</v>
      </c>
      <c r="C355" t="s">
        <v>1246</v>
      </c>
      <c r="D355" t="s">
        <v>1247</v>
      </c>
      <c r="E355" t="s">
        <v>1227</v>
      </c>
      <c r="F355" t="s">
        <v>2660</v>
      </c>
      <c r="G355" t="s">
        <v>2661</v>
      </c>
      <c r="H355">
        <v>11</v>
      </c>
      <c r="I355" t="s">
        <v>25</v>
      </c>
      <c r="J355">
        <v>2</v>
      </c>
      <c r="K355" t="s">
        <v>57</v>
      </c>
      <c r="L355">
        <v>0</v>
      </c>
      <c r="M355" t="s">
        <v>2149</v>
      </c>
      <c r="N355">
        <v>0</v>
      </c>
      <c r="O355" t="s">
        <v>2149</v>
      </c>
      <c r="P355">
        <v>13</v>
      </c>
      <c r="Q355" t="s">
        <v>2503</v>
      </c>
      <c r="R355">
        <v>30</v>
      </c>
      <c r="S355" t="s">
        <v>2163</v>
      </c>
      <c r="T355">
        <v>31</v>
      </c>
      <c r="U355" t="s">
        <v>22</v>
      </c>
      <c r="V355">
        <v>0</v>
      </c>
      <c r="W355" t="s">
        <v>79</v>
      </c>
      <c r="X355">
        <v>2</v>
      </c>
      <c r="Y355" t="s">
        <v>2687</v>
      </c>
      <c r="Z355" t="s">
        <v>2688</v>
      </c>
      <c r="AA355" t="s">
        <v>2687</v>
      </c>
      <c r="AB355" t="s">
        <v>2689</v>
      </c>
      <c r="AC355" t="s">
        <v>2687</v>
      </c>
      <c r="AD355" t="s">
        <v>39</v>
      </c>
      <c r="AE355" t="s">
        <v>40</v>
      </c>
      <c r="AF355" s="179">
        <v>30312630</v>
      </c>
      <c r="AG355" s="36" t="s">
        <v>1683</v>
      </c>
      <c r="AH355" s="127" t="s">
        <v>25</v>
      </c>
      <c r="AI355" s="172">
        <v>16</v>
      </c>
      <c r="AJ355" s="173" t="s">
        <v>19</v>
      </c>
      <c r="AK355" t="str">
        <f t="shared" si="29"/>
        <v>144.-11.-2.0.0.13.-2.00.00.00</v>
      </c>
      <c r="AL355" t="str">
        <f t="shared" si="25"/>
        <v>02.00.00.13</v>
      </c>
      <c r="AM355">
        <f t="shared" si="26"/>
        <v>144</v>
      </c>
      <c r="AN355">
        <f t="shared" si="27"/>
        <v>11</v>
      </c>
      <c r="AO355" s="118">
        <v>2</v>
      </c>
      <c r="AP355" s="118">
        <v>0</v>
      </c>
      <c r="AQ355" s="118">
        <v>0</v>
      </c>
      <c r="AR355" s="118">
        <v>13</v>
      </c>
      <c r="AS355" t="str">
        <f t="shared" si="28"/>
        <v>2.00.00.00</v>
      </c>
    </row>
    <row r="356" spans="1:45" customFormat="1" ht="46.8">
      <c r="A356">
        <v>2021</v>
      </c>
      <c r="B356">
        <v>144</v>
      </c>
      <c r="C356" t="s">
        <v>1246</v>
      </c>
      <c r="D356" t="s">
        <v>1247</v>
      </c>
      <c r="E356" t="s">
        <v>1227</v>
      </c>
      <c r="F356" t="s">
        <v>2660</v>
      </c>
      <c r="G356" t="s">
        <v>2661</v>
      </c>
      <c r="H356">
        <v>11</v>
      </c>
      <c r="I356" t="s">
        <v>25</v>
      </c>
      <c r="J356">
        <v>2</v>
      </c>
      <c r="K356" t="s">
        <v>57</v>
      </c>
      <c r="L356">
        <v>0</v>
      </c>
      <c r="M356" t="s">
        <v>2149</v>
      </c>
      <c r="N356">
        <v>0</v>
      </c>
      <c r="O356" t="s">
        <v>2149</v>
      </c>
      <c r="P356">
        <v>13</v>
      </c>
      <c r="Q356" t="s">
        <v>2503</v>
      </c>
      <c r="R356">
        <v>30</v>
      </c>
      <c r="S356" t="s">
        <v>2163</v>
      </c>
      <c r="T356">
        <v>31</v>
      </c>
      <c r="U356" t="s">
        <v>22</v>
      </c>
      <c r="V356">
        <v>0</v>
      </c>
      <c r="W356" t="s">
        <v>79</v>
      </c>
      <c r="X356">
        <v>3</v>
      </c>
      <c r="Y356" t="s">
        <v>2690</v>
      </c>
      <c r="Z356" t="s">
        <v>2691</v>
      </c>
      <c r="AA356" t="s">
        <v>2690</v>
      </c>
      <c r="AB356" t="s">
        <v>2692</v>
      </c>
      <c r="AC356" t="s">
        <v>2690</v>
      </c>
      <c r="AD356" t="s">
        <v>41</v>
      </c>
      <c r="AE356" t="s">
        <v>42</v>
      </c>
      <c r="AF356" s="179">
        <v>26306869</v>
      </c>
      <c r="AG356" s="36" t="s">
        <v>1683</v>
      </c>
      <c r="AH356" s="127" t="s">
        <v>25</v>
      </c>
      <c r="AI356" s="172">
        <v>16</v>
      </c>
      <c r="AJ356" s="173" t="s">
        <v>19</v>
      </c>
      <c r="AK356" t="str">
        <f t="shared" si="29"/>
        <v>144.-11.-2.0.0.13.-3.00.00.00</v>
      </c>
      <c r="AL356" t="str">
        <f t="shared" si="25"/>
        <v>02.00.00.13</v>
      </c>
      <c r="AM356">
        <f t="shared" si="26"/>
        <v>144</v>
      </c>
      <c r="AN356">
        <f t="shared" si="27"/>
        <v>11</v>
      </c>
      <c r="AO356" s="118">
        <v>2</v>
      </c>
      <c r="AP356" s="118">
        <v>0</v>
      </c>
      <c r="AQ356" s="118">
        <v>0</v>
      </c>
      <c r="AR356" s="118">
        <v>13</v>
      </c>
      <c r="AS356" t="str">
        <f t="shared" si="28"/>
        <v>3.00.00.00</v>
      </c>
    </row>
    <row r="357" spans="1:45" customFormat="1" ht="46.8">
      <c r="A357">
        <v>2021</v>
      </c>
      <c r="B357">
        <v>144</v>
      </c>
      <c r="C357" t="s">
        <v>1246</v>
      </c>
      <c r="D357" t="s">
        <v>1247</v>
      </c>
      <c r="E357" t="s">
        <v>1227</v>
      </c>
      <c r="F357" t="s">
        <v>2660</v>
      </c>
      <c r="G357" t="s">
        <v>2699</v>
      </c>
      <c r="H357">
        <v>11</v>
      </c>
      <c r="I357" t="s">
        <v>25</v>
      </c>
      <c r="J357">
        <v>2</v>
      </c>
      <c r="K357" t="s">
        <v>57</v>
      </c>
      <c r="L357">
        <v>0</v>
      </c>
      <c r="M357" t="s">
        <v>2149</v>
      </c>
      <c r="N357">
        <v>0</v>
      </c>
      <c r="O357" t="s">
        <v>2149</v>
      </c>
      <c r="P357">
        <v>13</v>
      </c>
      <c r="Q357" t="s">
        <v>2503</v>
      </c>
      <c r="R357">
        <v>30</v>
      </c>
      <c r="S357" t="s">
        <v>2163</v>
      </c>
      <c r="T357">
        <v>31</v>
      </c>
      <c r="U357" t="s">
        <v>22</v>
      </c>
      <c r="V357">
        <v>0</v>
      </c>
      <c r="W357" t="s">
        <v>79</v>
      </c>
      <c r="X357">
        <v>5</v>
      </c>
      <c r="Y357" t="s">
        <v>2700</v>
      </c>
      <c r="Z357" t="s">
        <v>2701</v>
      </c>
      <c r="AA357" t="s">
        <v>2702</v>
      </c>
      <c r="AB357" t="s">
        <v>2719</v>
      </c>
      <c r="AC357" t="s">
        <v>2720</v>
      </c>
      <c r="AD357" t="s">
        <v>47</v>
      </c>
      <c r="AE357" t="s">
        <v>48</v>
      </c>
      <c r="AF357" s="179">
        <v>891000</v>
      </c>
      <c r="AG357" s="36" t="s">
        <v>1683</v>
      </c>
      <c r="AH357" s="127" t="s">
        <v>25</v>
      </c>
      <c r="AI357" s="172">
        <v>16</v>
      </c>
      <c r="AJ357" s="173" t="s">
        <v>19</v>
      </c>
      <c r="AK357" t="str">
        <f t="shared" si="29"/>
        <v>144.-11.-2.0.0.13.-5.01.04.15</v>
      </c>
      <c r="AL357" t="str">
        <f t="shared" si="25"/>
        <v>02.00.00.13</v>
      </c>
      <c r="AM357">
        <f t="shared" si="26"/>
        <v>144</v>
      </c>
      <c r="AN357">
        <f t="shared" si="27"/>
        <v>11</v>
      </c>
      <c r="AO357" s="118">
        <v>2</v>
      </c>
      <c r="AP357" s="118">
        <v>0</v>
      </c>
      <c r="AQ357" s="118">
        <v>0</v>
      </c>
      <c r="AR357" s="118">
        <v>13</v>
      </c>
      <c r="AS357" t="str">
        <f t="shared" si="28"/>
        <v>5.01.04.15</v>
      </c>
    </row>
    <row r="358" spans="1:45" customFormat="1" ht="46.8">
      <c r="A358">
        <v>2021</v>
      </c>
      <c r="B358">
        <v>144</v>
      </c>
      <c r="C358" t="s">
        <v>1246</v>
      </c>
      <c r="D358" t="s">
        <v>1247</v>
      </c>
      <c r="E358" t="s">
        <v>1227</v>
      </c>
      <c r="F358" t="s">
        <v>2660</v>
      </c>
      <c r="G358" t="s">
        <v>2661</v>
      </c>
      <c r="H358">
        <v>13</v>
      </c>
      <c r="I358" t="s">
        <v>51</v>
      </c>
      <c r="J358">
        <v>21</v>
      </c>
      <c r="K358" t="s">
        <v>1523</v>
      </c>
      <c r="L358">
        <v>0</v>
      </c>
      <c r="M358" t="s">
        <v>2149</v>
      </c>
      <c r="N358">
        <v>0</v>
      </c>
      <c r="O358" t="s">
        <v>2149</v>
      </c>
      <c r="P358">
        <v>0</v>
      </c>
      <c r="Q358" t="s">
        <v>2149</v>
      </c>
      <c r="R358">
        <v>30</v>
      </c>
      <c r="S358" t="s">
        <v>2163</v>
      </c>
      <c r="T358">
        <v>31</v>
      </c>
      <c r="U358" t="s">
        <v>22</v>
      </c>
      <c r="V358">
        <v>0</v>
      </c>
      <c r="W358" t="s">
        <v>79</v>
      </c>
      <c r="X358">
        <v>1</v>
      </c>
      <c r="Y358" t="s">
        <v>2662</v>
      </c>
      <c r="Z358" t="s">
        <v>2663</v>
      </c>
      <c r="AA358" t="s">
        <v>2664</v>
      </c>
      <c r="AB358" t="s">
        <v>2671</v>
      </c>
      <c r="AC358" t="s">
        <v>31</v>
      </c>
      <c r="AD358" t="s">
        <v>30</v>
      </c>
      <c r="AE358" t="s">
        <v>31</v>
      </c>
      <c r="AF358" s="179">
        <v>10248229</v>
      </c>
      <c r="AG358" s="167" t="s">
        <v>1530</v>
      </c>
      <c r="AH358" s="168" t="s">
        <v>1531</v>
      </c>
      <c r="AI358" s="172">
        <v>16</v>
      </c>
      <c r="AJ358" s="173" t="s">
        <v>19</v>
      </c>
      <c r="AK358" t="str">
        <f t="shared" si="29"/>
        <v>144.-13.-21.0.0.0.-1.01.07.00</v>
      </c>
      <c r="AL358" t="str">
        <f t="shared" si="25"/>
        <v>21.00.00.00</v>
      </c>
      <c r="AM358">
        <f t="shared" si="26"/>
        <v>144</v>
      </c>
      <c r="AN358">
        <f t="shared" si="27"/>
        <v>13</v>
      </c>
      <c r="AO358" s="118">
        <v>21</v>
      </c>
      <c r="AP358" s="118">
        <v>0</v>
      </c>
      <c r="AQ358" s="118">
        <v>0</v>
      </c>
      <c r="AR358" s="118">
        <v>0</v>
      </c>
      <c r="AS358" t="str">
        <f t="shared" si="28"/>
        <v>1.01.07.00</v>
      </c>
    </row>
    <row r="359" spans="1:45" customFormat="1" ht="46.8">
      <c r="A359">
        <v>2021</v>
      </c>
      <c r="B359">
        <v>144</v>
      </c>
      <c r="C359" t="s">
        <v>1246</v>
      </c>
      <c r="D359" t="s">
        <v>1247</v>
      </c>
      <c r="E359" t="s">
        <v>1227</v>
      </c>
      <c r="F359" t="s">
        <v>2660</v>
      </c>
      <c r="G359" t="s">
        <v>2661</v>
      </c>
      <c r="H359">
        <v>13</v>
      </c>
      <c r="I359" t="s">
        <v>51</v>
      </c>
      <c r="J359">
        <v>21</v>
      </c>
      <c r="K359" t="s">
        <v>1523</v>
      </c>
      <c r="L359">
        <v>0</v>
      </c>
      <c r="M359" t="s">
        <v>2149</v>
      </c>
      <c r="N359">
        <v>0</v>
      </c>
      <c r="O359" t="s">
        <v>2149</v>
      </c>
      <c r="P359">
        <v>0</v>
      </c>
      <c r="Q359" t="s">
        <v>2149</v>
      </c>
      <c r="R359">
        <v>30</v>
      </c>
      <c r="S359" t="s">
        <v>2163</v>
      </c>
      <c r="T359">
        <v>31</v>
      </c>
      <c r="U359" t="s">
        <v>22</v>
      </c>
      <c r="V359">
        <v>0</v>
      </c>
      <c r="W359" t="s">
        <v>79</v>
      </c>
      <c r="X359">
        <v>2</v>
      </c>
      <c r="Y359" t="s">
        <v>2687</v>
      </c>
      <c r="Z359" t="s">
        <v>2688</v>
      </c>
      <c r="AA359" t="s">
        <v>2687</v>
      </c>
      <c r="AB359" t="s">
        <v>2689</v>
      </c>
      <c r="AC359" t="s">
        <v>2687</v>
      </c>
      <c r="AD359" t="s">
        <v>39</v>
      </c>
      <c r="AE359" t="s">
        <v>40</v>
      </c>
      <c r="AF359" s="179">
        <v>2658132</v>
      </c>
      <c r="AG359" s="167" t="s">
        <v>1530</v>
      </c>
      <c r="AH359" s="168" t="s">
        <v>1531</v>
      </c>
      <c r="AI359" s="172">
        <v>16</v>
      </c>
      <c r="AJ359" s="173" t="s">
        <v>19</v>
      </c>
      <c r="AK359" t="str">
        <f t="shared" si="29"/>
        <v>144.-13.-21.0.0.0.-2.00.00.00</v>
      </c>
      <c r="AL359" t="str">
        <f t="shared" si="25"/>
        <v>21.00.00.00</v>
      </c>
      <c r="AM359">
        <f t="shared" si="26"/>
        <v>144</v>
      </c>
      <c r="AN359">
        <f t="shared" si="27"/>
        <v>13</v>
      </c>
      <c r="AO359" s="118">
        <v>21</v>
      </c>
      <c r="AP359" s="118">
        <v>0</v>
      </c>
      <c r="AQ359" s="118">
        <v>0</v>
      </c>
      <c r="AR359" s="118">
        <v>0</v>
      </c>
      <c r="AS359" t="str">
        <f t="shared" si="28"/>
        <v>2.00.00.00</v>
      </c>
    </row>
    <row r="360" spans="1:45" customFormat="1" ht="46.8">
      <c r="A360">
        <v>2021</v>
      </c>
      <c r="B360">
        <v>144</v>
      </c>
      <c r="C360" t="s">
        <v>1246</v>
      </c>
      <c r="D360" t="s">
        <v>1247</v>
      </c>
      <c r="E360" t="s">
        <v>1227</v>
      </c>
      <c r="F360" t="s">
        <v>2660</v>
      </c>
      <c r="G360" t="s">
        <v>2661</v>
      </c>
      <c r="H360">
        <v>13</v>
      </c>
      <c r="I360" t="s">
        <v>51</v>
      </c>
      <c r="J360">
        <v>21</v>
      </c>
      <c r="K360" t="s">
        <v>1523</v>
      </c>
      <c r="L360">
        <v>0</v>
      </c>
      <c r="M360" t="s">
        <v>2149</v>
      </c>
      <c r="N360">
        <v>0</v>
      </c>
      <c r="O360" t="s">
        <v>2149</v>
      </c>
      <c r="P360">
        <v>0</v>
      </c>
      <c r="Q360" t="s">
        <v>2149</v>
      </c>
      <c r="R360">
        <v>30</v>
      </c>
      <c r="S360" t="s">
        <v>2163</v>
      </c>
      <c r="T360">
        <v>31</v>
      </c>
      <c r="U360" t="s">
        <v>22</v>
      </c>
      <c r="V360">
        <v>0</v>
      </c>
      <c r="W360" t="s">
        <v>79</v>
      </c>
      <c r="X360">
        <v>3</v>
      </c>
      <c r="Y360" t="s">
        <v>2690</v>
      </c>
      <c r="Z360" t="s">
        <v>2691</v>
      </c>
      <c r="AA360" t="s">
        <v>2690</v>
      </c>
      <c r="AB360" t="s">
        <v>2692</v>
      </c>
      <c r="AC360" t="s">
        <v>2690</v>
      </c>
      <c r="AD360" t="s">
        <v>41</v>
      </c>
      <c r="AE360" t="s">
        <v>42</v>
      </c>
      <c r="AF360" s="179">
        <v>2072071</v>
      </c>
      <c r="AG360" s="167" t="s">
        <v>1530</v>
      </c>
      <c r="AH360" s="168" t="s">
        <v>1531</v>
      </c>
      <c r="AI360" s="172">
        <v>16</v>
      </c>
      <c r="AJ360" s="173" t="s">
        <v>19</v>
      </c>
      <c r="AK360" t="str">
        <f t="shared" si="29"/>
        <v>144.-13.-21.0.0.0.-3.00.00.00</v>
      </c>
      <c r="AL360" t="str">
        <f t="shared" si="25"/>
        <v>21.00.00.00</v>
      </c>
      <c r="AM360">
        <f t="shared" si="26"/>
        <v>144</v>
      </c>
      <c r="AN360">
        <f t="shared" si="27"/>
        <v>13</v>
      </c>
      <c r="AO360" s="118">
        <v>21</v>
      </c>
      <c r="AP360" s="118">
        <v>0</v>
      </c>
      <c r="AQ360" s="118">
        <v>0</v>
      </c>
      <c r="AR360" s="118">
        <v>0</v>
      </c>
      <c r="AS360" t="str">
        <f t="shared" si="28"/>
        <v>3.00.00.00</v>
      </c>
    </row>
    <row r="361" spans="1:45" customFormat="1" ht="46.8">
      <c r="A361">
        <v>2021</v>
      </c>
      <c r="B361">
        <v>144</v>
      </c>
      <c r="C361" t="s">
        <v>1246</v>
      </c>
      <c r="D361" t="s">
        <v>1247</v>
      </c>
      <c r="E361" t="s">
        <v>1227</v>
      </c>
      <c r="F361" t="s">
        <v>2693</v>
      </c>
      <c r="G361" t="s">
        <v>2694</v>
      </c>
      <c r="H361">
        <v>13</v>
      </c>
      <c r="I361" t="s">
        <v>51</v>
      </c>
      <c r="J361">
        <v>21</v>
      </c>
      <c r="K361" t="s">
        <v>1523</v>
      </c>
      <c r="L361">
        <v>0</v>
      </c>
      <c r="M361" t="s">
        <v>2149</v>
      </c>
      <c r="N361">
        <v>1</v>
      </c>
      <c r="O361" t="s">
        <v>43</v>
      </c>
      <c r="P361">
        <v>0</v>
      </c>
      <c r="Q361" t="s">
        <v>2149</v>
      </c>
      <c r="R361">
        <v>30</v>
      </c>
      <c r="S361" t="s">
        <v>2163</v>
      </c>
      <c r="T361">
        <v>31</v>
      </c>
      <c r="U361" t="s">
        <v>22</v>
      </c>
      <c r="V361">
        <v>0</v>
      </c>
      <c r="W361" t="s">
        <v>79</v>
      </c>
      <c r="X361">
        <v>4</v>
      </c>
      <c r="Y361" t="s">
        <v>2695</v>
      </c>
      <c r="Z361" t="s">
        <v>2696</v>
      </c>
      <c r="AA361" t="s">
        <v>2697</v>
      </c>
      <c r="AB361" t="s">
        <v>2698</v>
      </c>
      <c r="AC361" t="s">
        <v>2697</v>
      </c>
      <c r="AD361" t="s">
        <v>44</v>
      </c>
      <c r="AE361" t="s">
        <v>43</v>
      </c>
      <c r="AF361" s="179">
        <v>532645</v>
      </c>
      <c r="AG361" s="167" t="s">
        <v>1530</v>
      </c>
      <c r="AH361" s="168" t="s">
        <v>1531</v>
      </c>
      <c r="AI361" s="172">
        <v>16</v>
      </c>
      <c r="AJ361" s="173" t="s">
        <v>19</v>
      </c>
      <c r="AK361" t="str">
        <f t="shared" si="29"/>
        <v>144.-13.-21.0.1.0.-4.03.00.00</v>
      </c>
      <c r="AL361" t="str">
        <f t="shared" si="25"/>
        <v>21.00.01.00</v>
      </c>
      <c r="AM361">
        <f t="shared" si="26"/>
        <v>144</v>
      </c>
      <c r="AN361">
        <f t="shared" si="27"/>
        <v>13</v>
      </c>
      <c r="AO361" s="118">
        <v>21</v>
      </c>
      <c r="AP361" s="118">
        <v>0</v>
      </c>
      <c r="AQ361" s="118">
        <v>1</v>
      </c>
      <c r="AR361" s="118">
        <v>0</v>
      </c>
      <c r="AS361" t="str">
        <f t="shared" si="28"/>
        <v>4.03.00.00</v>
      </c>
    </row>
    <row r="362" spans="1:45" customFormat="1" ht="46.8">
      <c r="A362">
        <v>2021</v>
      </c>
      <c r="B362">
        <v>145</v>
      </c>
      <c r="C362" t="s">
        <v>1248</v>
      </c>
      <c r="D362" t="s">
        <v>1249</v>
      </c>
      <c r="E362" t="s">
        <v>1227</v>
      </c>
      <c r="F362" t="s">
        <v>2660</v>
      </c>
      <c r="G362" t="s">
        <v>2661</v>
      </c>
      <c r="H362">
        <v>11</v>
      </c>
      <c r="I362" t="s">
        <v>25</v>
      </c>
      <c r="J362">
        <v>2</v>
      </c>
      <c r="K362" t="s">
        <v>57</v>
      </c>
      <c r="L362">
        <v>0</v>
      </c>
      <c r="M362" t="s">
        <v>2149</v>
      </c>
      <c r="N362">
        <v>0</v>
      </c>
      <c r="O362" t="s">
        <v>2149</v>
      </c>
      <c r="P362">
        <v>6</v>
      </c>
      <c r="Q362" t="s">
        <v>2511</v>
      </c>
      <c r="R362">
        <v>30</v>
      </c>
      <c r="S362" t="s">
        <v>2163</v>
      </c>
      <c r="T362">
        <v>31</v>
      </c>
      <c r="U362" t="s">
        <v>22</v>
      </c>
      <c r="V362">
        <v>0</v>
      </c>
      <c r="W362" t="s">
        <v>79</v>
      </c>
      <c r="X362">
        <v>2</v>
      </c>
      <c r="Y362" t="s">
        <v>2687</v>
      </c>
      <c r="Z362" t="s">
        <v>2688</v>
      </c>
      <c r="AA362" t="s">
        <v>2687</v>
      </c>
      <c r="AB362" t="s">
        <v>2689</v>
      </c>
      <c r="AC362" t="s">
        <v>2687</v>
      </c>
      <c r="AD362" t="s">
        <v>39</v>
      </c>
      <c r="AE362" t="s">
        <v>40</v>
      </c>
      <c r="AF362" s="115">
        <v>21974760</v>
      </c>
      <c r="AG362" s="36" t="s">
        <v>1683</v>
      </c>
      <c r="AH362" s="127" t="s">
        <v>25</v>
      </c>
      <c r="AI362" s="172">
        <v>16</v>
      </c>
      <c r="AJ362" s="173" t="s">
        <v>19</v>
      </c>
      <c r="AK362" t="str">
        <f t="shared" si="29"/>
        <v>145.-11.-2.0.0.6.-2.00.00.00</v>
      </c>
      <c r="AL362" t="str">
        <f t="shared" si="25"/>
        <v>02.00.00.06</v>
      </c>
      <c r="AM362">
        <f t="shared" si="26"/>
        <v>145</v>
      </c>
      <c r="AN362">
        <f t="shared" si="27"/>
        <v>11</v>
      </c>
      <c r="AO362" s="118">
        <v>2</v>
      </c>
      <c r="AP362" s="118">
        <v>0</v>
      </c>
      <c r="AQ362" s="118">
        <v>0</v>
      </c>
      <c r="AR362" s="118">
        <v>6</v>
      </c>
      <c r="AS362" t="str">
        <f t="shared" si="28"/>
        <v>2.00.00.00</v>
      </c>
    </row>
    <row r="363" spans="1:45" customFormat="1" ht="46.8">
      <c r="A363">
        <v>2021</v>
      </c>
      <c r="B363">
        <v>145</v>
      </c>
      <c r="C363" t="s">
        <v>1248</v>
      </c>
      <c r="D363" t="s">
        <v>1249</v>
      </c>
      <c r="E363" t="s">
        <v>1227</v>
      </c>
      <c r="F363" t="s">
        <v>2660</v>
      </c>
      <c r="G363" t="s">
        <v>2661</v>
      </c>
      <c r="H363">
        <v>11</v>
      </c>
      <c r="I363" t="s">
        <v>25</v>
      </c>
      <c r="J363">
        <v>2</v>
      </c>
      <c r="K363" t="s">
        <v>57</v>
      </c>
      <c r="L363">
        <v>0</v>
      </c>
      <c r="M363" t="s">
        <v>2149</v>
      </c>
      <c r="N363">
        <v>0</v>
      </c>
      <c r="O363" t="s">
        <v>2149</v>
      </c>
      <c r="P363">
        <v>6</v>
      </c>
      <c r="Q363" t="s">
        <v>2511</v>
      </c>
      <c r="R363">
        <v>30</v>
      </c>
      <c r="S363" t="s">
        <v>2163</v>
      </c>
      <c r="T363">
        <v>31</v>
      </c>
      <c r="U363" t="s">
        <v>22</v>
      </c>
      <c r="V363">
        <v>0</v>
      </c>
      <c r="W363" t="s">
        <v>79</v>
      </c>
      <c r="X363">
        <v>3</v>
      </c>
      <c r="Y363" t="s">
        <v>2690</v>
      </c>
      <c r="Z363" t="s">
        <v>2691</v>
      </c>
      <c r="AA363" t="s">
        <v>2690</v>
      </c>
      <c r="AB363" t="s">
        <v>2692</v>
      </c>
      <c r="AC363" t="s">
        <v>2690</v>
      </c>
      <c r="AD363" t="s">
        <v>41</v>
      </c>
      <c r="AE363" t="s">
        <v>42</v>
      </c>
      <c r="AF363" s="115">
        <v>17604582</v>
      </c>
      <c r="AG363" s="36" t="s">
        <v>1683</v>
      </c>
      <c r="AH363" s="127" t="s">
        <v>25</v>
      </c>
      <c r="AI363" s="172">
        <v>16</v>
      </c>
      <c r="AJ363" s="173" t="s">
        <v>19</v>
      </c>
      <c r="AK363" t="str">
        <f t="shared" si="29"/>
        <v>145.-11.-2.0.0.6.-3.00.00.00</v>
      </c>
      <c r="AL363" t="str">
        <f t="shared" si="25"/>
        <v>02.00.00.06</v>
      </c>
      <c r="AM363">
        <f t="shared" si="26"/>
        <v>145</v>
      </c>
      <c r="AN363">
        <f t="shared" si="27"/>
        <v>11</v>
      </c>
      <c r="AO363" s="118">
        <v>2</v>
      </c>
      <c r="AP363" s="118">
        <v>0</v>
      </c>
      <c r="AQ363" s="118">
        <v>0</v>
      </c>
      <c r="AR363" s="118">
        <v>6</v>
      </c>
      <c r="AS363" t="str">
        <f t="shared" si="28"/>
        <v>3.00.00.00</v>
      </c>
    </row>
    <row r="364" spans="1:45" customFormat="1" ht="46.8">
      <c r="A364">
        <v>2021</v>
      </c>
      <c r="B364">
        <v>145</v>
      </c>
      <c r="C364" t="s">
        <v>1248</v>
      </c>
      <c r="D364" t="s">
        <v>1249</v>
      </c>
      <c r="E364" t="s">
        <v>1227</v>
      </c>
      <c r="F364" t="s">
        <v>2660</v>
      </c>
      <c r="G364" t="s">
        <v>2661</v>
      </c>
      <c r="H364">
        <v>13</v>
      </c>
      <c r="I364" t="s">
        <v>51</v>
      </c>
      <c r="J364">
        <v>21</v>
      </c>
      <c r="K364" t="s">
        <v>1523</v>
      </c>
      <c r="L364">
        <v>0</v>
      </c>
      <c r="M364" t="s">
        <v>2149</v>
      </c>
      <c r="N364">
        <v>0</v>
      </c>
      <c r="O364" t="s">
        <v>2149</v>
      </c>
      <c r="P364">
        <v>0</v>
      </c>
      <c r="Q364" t="s">
        <v>2149</v>
      </c>
      <c r="R364">
        <v>30</v>
      </c>
      <c r="S364" t="s">
        <v>2163</v>
      </c>
      <c r="T364">
        <v>31</v>
      </c>
      <c r="U364" t="s">
        <v>22</v>
      </c>
      <c r="V364">
        <v>0</v>
      </c>
      <c r="W364" t="s">
        <v>79</v>
      </c>
      <c r="X364">
        <v>1</v>
      </c>
      <c r="Y364" t="s">
        <v>2662</v>
      </c>
      <c r="Z364" t="s">
        <v>2663</v>
      </c>
      <c r="AA364" t="s">
        <v>2664</v>
      </c>
      <c r="AB364" t="s">
        <v>2671</v>
      </c>
      <c r="AC364" t="s">
        <v>31</v>
      </c>
      <c r="AD364" t="s">
        <v>30</v>
      </c>
      <c r="AE364" t="s">
        <v>31</v>
      </c>
      <c r="AF364" s="115">
        <v>21600000</v>
      </c>
      <c r="AG364" s="167" t="s">
        <v>1532</v>
      </c>
      <c r="AH364" s="168" t="s">
        <v>2768</v>
      </c>
      <c r="AI364" s="172">
        <v>16</v>
      </c>
      <c r="AJ364" s="173" t="s">
        <v>19</v>
      </c>
      <c r="AK364" t="str">
        <f t="shared" si="29"/>
        <v>145.-13.-21.0.0.0.-1.01.07.00</v>
      </c>
      <c r="AL364" t="str">
        <f t="shared" si="25"/>
        <v>21.00.00.00</v>
      </c>
      <c r="AM364">
        <f t="shared" si="26"/>
        <v>145</v>
      </c>
      <c r="AN364">
        <f t="shared" si="27"/>
        <v>13</v>
      </c>
      <c r="AO364" s="118">
        <v>21</v>
      </c>
      <c r="AP364" s="118">
        <v>0</v>
      </c>
      <c r="AQ364" s="118">
        <v>0</v>
      </c>
      <c r="AR364" s="118">
        <v>0</v>
      </c>
      <c r="AS364" t="str">
        <f t="shared" si="28"/>
        <v>1.01.07.00</v>
      </c>
    </row>
    <row r="365" spans="1:45" customFormat="1" ht="46.8">
      <c r="A365">
        <v>2021</v>
      </c>
      <c r="B365">
        <v>145</v>
      </c>
      <c r="C365" t="s">
        <v>1248</v>
      </c>
      <c r="D365" t="s">
        <v>1249</v>
      </c>
      <c r="E365" t="s">
        <v>1227</v>
      </c>
      <c r="F365" t="s">
        <v>2660</v>
      </c>
      <c r="G365" t="s">
        <v>2661</v>
      </c>
      <c r="H365">
        <v>13</v>
      </c>
      <c r="I365" t="s">
        <v>51</v>
      </c>
      <c r="J365">
        <v>21</v>
      </c>
      <c r="K365" t="s">
        <v>1523</v>
      </c>
      <c r="L365">
        <v>0</v>
      </c>
      <c r="M365" t="s">
        <v>2149</v>
      </c>
      <c r="N365">
        <v>0</v>
      </c>
      <c r="O365" t="s">
        <v>2149</v>
      </c>
      <c r="P365">
        <v>0</v>
      </c>
      <c r="Q365" t="s">
        <v>2149</v>
      </c>
      <c r="R365">
        <v>30</v>
      </c>
      <c r="S365" t="s">
        <v>2163</v>
      </c>
      <c r="T365">
        <v>31</v>
      </c>
      <c r="U365" t="s">
        <v>22</v>
      </c>
      <c r="V365">
        <v>0</v>
      </c>
      <c r="W365" t="s">
        <v>79</v>
      </c>
      <c r="X365">
        <v>2</v>
      </c>
      <c r="Y365" t="s">
        <v>2687</v>
      </c>
      <c r="Z365" t="s">
        <v>2688</v>
      </c>
      <c r="AA365" t="s">
        <v>2687</v>
      </c>
      <c r="AB365" t="s">
        <v>2689</v>
      </c>
      <c r="AC365" t="s">
        <v>2687</v>
      </c>
      <c r="AD365" t="s">
        <v>39</v>
      </c>
      <c r="AE365" t="s">
        <v>40</v>
      </c>
      <c r="AF365" s="115">
        <v>8400000</v>
      </c>
      <c r="AG365" s="167" t="s">
        <v>1532</v>
      </c>
      <c r="AH365" s="168" t="s">
        <v>2768</v>
      </c>
      <c r="AI365" s="172">
        <v>16</v>
      </c>
      <c r="AJ365" s="173" t="s">
        <v>19</v>
      </c>
      <c r="AK365" t="str">
        <f t="shared" si="29"/>
        <v>145.-13.-21.0.0.0.-2.00.00.00</v>
      </c>
      <c r="AL365" t="str">
        <f t="shared" si="25"/>
        <v>21.00.00.00</v>
      </c>
      <c r="AM365">
        <f t="shared" si="26"/>
        <v>145</v>
      </c>
      <c r="AN365">
        <f t="shared" si="27"/>
        <v>13</v>
      </c>
      <c r="AO365" s="118">
        <v>21</v>
      </c>
      <c r="AP365" s="118">
        <v>0</v>
      </c>
      <c r="AQ365" s="118">
        <v>0</v>
      </c>
      <c r="AR365" s="118">
        <v>0</v>
      </c>
      <c r="AS365" t="str">
        <f t="shared" si="28"/>
        <v>2.00.00.00</v>
      </c>
    </row>
    <row r="366" spans="1:45" customFormat="1" ht="46.8">
      <c r="A366">
        <v>2021</v>
      </c>
      <c r="B366">
        <v>145</v>
      </c>
      <c r="C366" t="s">
        <v>1248</v>
      </c>
      <c r="D366" t="s">
        <v>1249</v>
      </c>
      <c r="E366" t="s">
        <v>1227</v>
      </c>
      <c r="F366" t="s">
        <v>2660</v>
      </c>
      <c r="G366" t="s">
        <v>2661</v>
      </c>
      <c r="H366">
        <v>13</v>
      </c>
      <c r="I366" t="s">
        <v>51</v>
      </c>
      <c r="J366">
        <v>21</v>
      </c>
      <c r="K366" t="s">
        <v>1523</v>
      </c>
      <c r="L366">
        <v>0</v>
      </c>
      <c r="M366" t="s">
        <v>2149</v>
      </c>
      <c r="N366">
        <v>0</v>
      </c>
      <c r="O366" t="s">
        <v>2149</v>
      </c>
      <c r="P366">
        <v>0</v>
      </c>
      <c r="Q366" t="s">
        <v>2149</v>
      </c>
      <c r="R366">
        <v>30</v>
      </c>
      <c r="S366" t="s">
        <v>2163</v>
      </c>
      <c r="T366">
        <v>31</v>
      </c>
      <c r="U366" t="s">
        <v>22</v>
      </c>
      <c r="V366">
        <v>0</v>
      </c>
      <c r="W366" t="s">
        <v>79</v>
      </c>
      <c r="X366">
        <v>3</v>
      </c>
      <c r="Y366" t="s">
        <v>2690</v>
      </c>
      <c r="Z366" t="s">
        <v>2691</v>
      </c>
      <c r="AA366" t="s">
        <v>2690</v>
      </c>
      <c r="AB366" t="s">
        <v>2692</v>
      </c>
      <c r="AC366" t="s">
        <v>2690</v>
      </c>
      <c r="AD366" t="s">
        <v>41</v>
      </c>
      <c r="AE366" t="s">
        <v>42</v>
      </c>
      <c r="AF366" s="115">
        <v>7200000</v>
      </c>
      <c r="AG366" s="167" t="s">
        <v>1532</v>
      </c>
      <c r="AH366" s="168" t="s">
        <v>2768</v>
      </c>
      <c r="AI366" s="172">
        <v>16</v>
      </c>
      <c r="AJ366" s="173" t="s">
        <v>19</v>
      </c>
      <c r="AK366" t="str">
        <f t="shared" si="29"/>
        <v>145.-13.-21.0.0.0.-3.00.00.00</v>
      </c>
      <c r="AL366" t="str">
        <f t="shared" si="25"/>
        <v>21.00.00.00</v>
      </c>
      <c r="AM366">
        <f t="shared" si="26"/>
        <v>145</v>
      </c>
      <c r="AN366">
        <f t="shared" si="27"/>
        <v>13</v>
      </c>
      <c r="AO366" s="118">
        <v>21</v>
      </c>
      <c r="AP366" s="118">
        <v>0</v>
      </c>
      <c r="AQ366" s="118">
        <v>0</v>
      </c>
      <c r="AR366" s="118">
        <v>0</v>
      </c>
      <c r="AS366" t="str">
        <f t="shared" si="28"/>
        <v>3.00.00.00</v>
      </c>
    </row>
    <row r="367" spans="1:45" customFormat="1" ht="46.8">
      <c r="A367">
        <v>2021</v>
      </c>
      <c r="B367">
        <v>145</v>
      </c>
      <c r="C367" t="s">
        <v>1248</v>
      </c>
      <c r="D367" t="s">
        <v>1249</v>
      </c>
      <c r="E367" t="s">
        <v>1227</v>
      </c>
      <c r="F367" t="s">
        <v>2693</v>
      </c>
      <c r="G367" t="s">
        <v>2694</v>
      </c>
      <c r="H367">
        <v>13</v>
      </c>
      <c r="I367" t="s">
        <v>51</v>
      </c>
      <c r="J367">
        <v>21</v>
      </c>
      <c r="K367" t="s">
        <v>1523</v>
      </c>
      <c r="L367">
        <v>0</v>
      </c>
      <c r="M367" t="s">
        <v>2149</v>
      </c>
      <c r="N367">
        <v>1</v>
      </c>
      <c r="O367" t="s">
        <v>43</v>
      </c>
      <c r="P367">
        <v>0</v>
      </c>
      <c r="Q367" t="s">
        <v>2149</v>
      </c>
      <c r="R367">
        <v>30</v>
      </c>
      <c r="S367" t="s">
        <v>2163</v>
      </c>
      <c r="T367">
        <v>31</v>
      </c>
      <c r="U367" t="s">
        <v>22</v>
      </c>
      <c r="V367">
        <v>0</v>
      </c>
      <c r="W367" t="s">
        <v>79</v>
      </c>
      <c r="X367">
        <v>4</v>
      </c>
      <c r="Y367" t="s">
        <v>2695</v>
      </c>
      <c r="Z367" t="s">
        <v>2696</v>
      </c>
      <c r="AA367" t="s">
        <v>2697</v>
      </c>
      <c r="AB367" t="s">
        <v>2698</v>
      </c>
      <c r="AC367" t="s">
        <v>2697</v>
      </c>
      <c r="AD367" t="s">
        <v>44</v>
      </c>
      <c r="AE367" t="s">
        <v>43</v>
      </c>
      <c r="AF367" s="115">
        <v>2500000</v>
      </c>
      <c r="AG367" s="167" t="s">
        <v>1532</v>
      </c>
      <c r="AH367" s="168" t="s">
        <v>2768</v>
      </c>
      <c r="AI367" s="172">
        <v>16</v>
      </c>
      <c r="AJ367" s="173" t="s">
        <v>19</v>
      </c>
      <c r="AK367" t="str">
        <f t="shared" si="29"/>
        <v>145.-13.-21.0.1.0.-4.03.00.00</v>
      </c>
      <c r="AL367" t="str">
        <f t="shared" si="25"/>
        <v>21.00.01.00</v>
      </c>
      <c r="AM367">
        <f t="shared" si="26"/>
        <v>145</v>
      </c>
      <c r="AN367">
        <f t="shared" si="27"/>
        <v>13</v>
      </c>
      <c r="AO367" s="118">
        <v>21</v>
      </c>
      <c r="AP367" s="118">
        <v>0</v>
      </c>
      <c r="AQ367" s="118">
        <v>1</v>
      </c>
      <c r="AR367" s="118">
        <v>0</v>
      </c>
      <c r="AS367" t="str">
        <f t="shared" si="28"/>
        <v>4.03.00.00</v>
      </c>
    </row>
    <row r="368" spans="1:45" customFormat="1" ht="46.8">
      <c r="A368">
        <v>2021</v>
      </c>
      <c r="B368">
        <v>146</v>
      </c>
      <c r="C368" t="s">
        <v>1250</v>
      </c>
      <c r="D368" t="s">
        <v>1251</v>
      </c>
      <c r="E368" t="s">
        <v>1227</v>
      </c>
      <c r="F368" t="s">
        <v>2660</v>
      </c>
      <c r="G368" t="s">
        <v>2661</v>
      </c>
      <c r="H368">
        <v>11</v>
      </c>
      <c r="I368" t="s">
        <v>25</v>
      </c>
      <c r="J368">
        <v>2</v>
      </c>
      <c r="K368" t="s">
        <v>57</v>
      </c>
      <c r="L368">
        <v>0</v>
      </c>
      <c r="M368" t="s">
        <v>2149</v>
      </c>
      <c r="N368">
        <v>0</v>
      </c>
      <c r="O368" t="s">
        <v>2149</v>
      </c>
      <c r="P368">
        <v>9</v>
      </c>
      <c r="Q368" t="s">
        <v>2540</v>
      </c>
      <c r="R368">
        <v>30</v>
      </c>
      <c r="S368" t="s">
        <v>2163</v>
      </c>
      <c r="T368">
        <v>31</v>
      </c>
      <c r="U368" t="s">
        <v>22</v>
      </c>
      <c r="V368">
        <v>0</v>
      </c>
      <c r="W368" t="s">
        <v>79</v>
      </c>
      <c r="X368">
        <v>2</v>
      </c>
      <c r="Y368" t="s">
        <v>2687</v>
      </c>
      <c r="Z368" t="s">
        <v>2688</v>
      </c>
      <c r="AA368" t="s">
        <v>2687</v>
      </c>
      <c r="AB368" t="s">
        <v>2689</v>
      </c>
      <c r="AC368" t="s">
        <v>2687</v>
      </c>
      <c r="AD368" t="s">
        <v>39</v>
      </c>
      <c r="AE368" t="s">
        <v>40</v>
      </c>
      <c r="AF368" s="115">
        <v>22356972</v>
      </c>
      <c r="AG368" s="36" t="s">
        <v>1683</v>
      </c>
      <c r="AH368" s="127" t="s">
        <v>25</v>
      </c>
      <c r="AI368" s="172">
        <v>16</v>
      </c>
      <c r="AJ368" s="173" t="s">
        <v>19</v>
      </c>
      <c r="AK368" t="str">
        <f t="shared" si="29"/>
        <v>146.-11.-2.0.0.9.-2.00.00.00</v>
      </c>
      <c r="AL368" t="str">
        <f t="shared" si="25"/>
        <v>02.00.00.09</v>
      </c>
      <c r="AM368">
        <f t="shared" si="26"/>
        <v>146</v>
      </c>
      <c r="AN368">
        <f t="shared" si="27"/>
        <v>11</v>
      </c>
      <c r="AO368" s="118">
        <v>2</v>
      </c>
      <c r="AP368" s="118">
        <v>0</v>
      </c>
      <c r="AQ368" s="118">
        <v>0</v>
      </c>
      <c r="AR368" s="118">
        <v>9</v>
      </c>
      <c r="AS368" t="str">
        <f t="shared" si="28"/>
        <v>2.00.00.00</v>
      </c>
    </row>
    <row r="369" spans="1:45" customFormat="1" ht="46.8">
      <c r="A369">
        <v>2021</v>
      </c>
      <c r="B369">
        <v>146</v>
      </c>
      <c r="C369" t="s">
        <v>1250</v>
      </c>
      <c r="D369" t="s">
        <v>1251</v>
      </c>
      <c r="E369" t="s">
        <v>1227</v>
      </c>
      <c r="F369" t="s">
        <v>2660</v>
      </c>
      <c r="G369" t="s">
        <v>2661</v>
      </c>
      <c r="H369">
        <v>11</v>
      </c>
      <c r="I369" t="s">
        <v>25</v>
      </c>
      <c r="J369">
        <v>2</v>
      </c>
      <c r="K369" t="s">
        <v>57</v>
      </c>
      <c r="L369">
        <v>0</v>
      </c>
      <c r="M369" t="s">
        <v>2149</v>
      </c>
      <c r="N369">
        <v>0</v>
      </c>
      <c r="O369" t="s">
        <v>2149</v>
      </c>
      <c r="P369">
        <v>9</v>
      </c>
      <c r="Q369" t="s">
        <v>2540</v>
      </c>
      <c r="R369">
        <v>30</v>
      </c>
      <c r="S369" t="s">
        <v>2163</v>
      </c>
      <c r="T369">
        <v>31</v>
      </c>
      <c r="U369" t="s">
        <v>22</v>
      </c>
      <c r="V369">
        <v>0</v>
      </c>
      <c r="W369" t="s">
        <v>79</v>
      </c>
      <c r="X369">
        <v>3</v>
      </c>
      <c r="Y369" t="s">
        <v>2690</v>
      </c>
      <c r="Z369" t="s">
        <v>2691</v>
      </c>
      <c r="AA369" t="s">
        <v>2690</v>
      </c>
      <c r="AB369" t="s">
        <v>2692</v>
      </c>
      <c r="AC369" t="s">
        <v>2690</v>
      </c>
      <c r="AD369" t="s">
        <v>41</v>
      </c>
      <c r="AE369" t="s">
        <v>42</v>
      </c>
      <c r="AF369" s="115">
        <v>18180641</v>
      </c>
      <c r="AG369" s="36" t="s">
        <v>1683</v>
      </c>
      <c r="AH369" s="127" t="s">
        <v>25</v>
      </c>
      <c r="AI369" s="172">
        <v>16</v>
      </c>
      <c r="AJ369" s="173" t="s">
        <v>19</v>
      </c>
      <c r="AK369" t="str">
        <f t="shared" si="29"/>
        <v>146.-11.-2.0.0.9.-3.00.00.00</v>
      </c>
      <c r="AL369" t="str">
        <f t="shared" si="25"/>
        <v>02.00.00.09</v>
      </c>
      <c r="AM369">
        <f t="shared" si="26"/>
        <v>146</v>
      </c>
      <c r="AN369">
        <f t="shared" si="27"/>
        <v>11</v>
      </c>
      <c r="AO369" s="118">
        <v>2</v>
      </c>
      <c r="AP369" s="118">
        <v>0</v>
      </c>
      <c r="AQ369" s="118">
        <v>0</v>
      </c>
      <c r="AR369" s="118">
        <v>9</v>
      </c>
      <c r="AS369" t="str">
        <f t="shared" si="28"/>
        <v>3.00.00.00</v>
      </c>
    </row>
    <row r="370" spans="1:45" customFormat="1" ht="46.8">
      <c r="A370">
        <v>2021</v>
      </c>
      <c r="B370">
        <v>146</v>
      </c>
      <c r="C370" t="s">
        <v>1250</v>
      </c>
      <c r="D370" t="s">
        <v>1251</v>
      </c>
      <c r="E370" t="s">
        <v>1227</v>
      </c>
      <c r="F370" t="s">
        <v>2660</v>
      </c>
      <c r="G370" t="s">
        <v>2661</v>
      </c>
      <c r="H370">
        <v>13</v>
      </c>
      <c r="I370" t="s">
        <v>51</v>
      </c>
      <c r="J370">
        <v>21</v>
      </c>
      <c r="K370" t="s">
        <v>1523</v>
      </c>
      <c r="L370">
        <v>0</v>
      </c>
      <c r="M370" t="s">
        <v>2149</v>
      </c>
      <c r="N370">
        <v>0</v>
      </c>
      <c r="O370" t="s">
        <v>2149</v>
      </c>
      <c r="P370">
        <v>0</v>
      </c>
      <c r="Q370" t="s">
        <v>2149</v>
      </c>
      <c r="R370">
        <v>30</v>
      </c>
      <c r="S370" t="s">
        <v>2163</v>
      </c>
      <c r="T370">
        <v>31</v>
      </c>
      <c r="U370" t="s">
        <v>22</v>
      </c>
      <c r="V370">
        <v>0</v>
      </c>
      <c r="W370" t="s">
        <v>79</v>
      </c>
      <c r="X370">
        <v>1</v>
      </c>
      <c r="Y370" t="s">
        <v>2662</v>
      </c>
      <c r="Z370" t="s">
        <v>2663</v>
      </c>
      <c r="AA370" t="s">
        <v>2664</v>
      </c>
      <c r="AB370" t="s">
        <v>2671</v>
      </c>
      <c r="AC370" t="s">
        <v>31</v>
      </c>
      <c r="AD370" t="s">
        <v>30</v>
      </c>
      <c r="AE370" t="s">
        <v>31</v>
      </c>
      <c r="AF370" s="115">
        <v>4044123</v>
      </c>
      <c r="AG370" s="167" t="s">
        <v>1534</v>
      </c>
      <c r="AH370" s="168" t="s">
        <v>1535</v>
      </c>
      <c r="AI370" s="172">
        <v>16</v>
      </c>
      <c r="AJ370" s="173" t="s">
        <v>19</v>
      </c>
      <c r="AK370" t="str">
        <f t="shared" si="29"/>
        <v>146.-13.-21.0.0.0.-1.01.07.00</v>
      </c>
      <c r="AL370" t="str">
        <f t="shared" si="25"/>
        <v>21.00.00.00</v>
      </c>
      <c r="AM370">
        <f t="shared" si="26"/>
        <v>146</v>
      </c>
      <c r="AN370">
        <f t="shared" si="27"/>
        <v>13</v>
      </c>
      <c r="AO370" s="118">
        <v>21</v>
      </c>
      <c r="AP370" s="118">
        <v>0</v>
      </c>
      <c r="AQ370" s="118">
        <v>0</v>
      </c>
      <c r="AR370" s="118">
        <v>0</v>
      </c>
      <c r="AS370" t="str">
        <f t="shared" si="28"/>
        <v>1.01.07.00</v>
      </c>
    </row>
    <row r="371" spans="1:45" customFormat="1" ht="46.8">
      <c r="A371">
        <v>2021</v>
      </c>
      <c r="B371">
        <v>146</v>
      </c>
      <c r="C371" t="s">
        <v>1250</v>
      </c>
      <c r="D371" t="s">
        <v>1251</v>
      </c>
      <c r="E371" t="s">
        <v>1227</v>
      </c>
      <c r="F371" t="s">
        <v>2660</v>
      </c>
      <c r="G371" t="s">
        <v>2661</v>
      </c>
      <c r="H371">
        <v>13</v>
      </c>
      <c r="I371" t="s">
        <v>51</v>
      </c>
      <c r="J371">
        <v>21</v>
      </c>
      <c r="K371" t="s">
        <v>1523</v>
      </c>
      <c r="L371">
        <v>0</v>
      </c>
      <c r="M371" t="s">
        <v>2149</v>
      </c>
      <c r="N371">
        <v>0</v>
      </c>
      <c r="O371" t="s">
        <v>2149</v>
      </c>
      <c r="P371">
        <v>0</v>
      </c>
      <c r="Q371" t="s">
        <v>2149</v>
      </c>
      <c r="R371">
        <v>30</v>
      </c>
      <c r="S371" t="s">
        <v>2163</v>
      </c>
      <c r="T371">
        <v>31</v>
      </c>
      <c r="U371" t="s">
        <v>22</v>
      </c>
      <c r="V371">
        <v>0</v>
      </c>
      <c r="W371" t="s">
        <v>79</v>
      </c>
      <c r="X371">
        <v>2</v>
      </c>
      <c r="Y371" t="s">
        <v>2687</v>
      </c>
      <c r="Z371" t="s">
        <v>2688</v>
      </c>
      <c r="AA371" t="s">
        <v>2687</v>
      </c>
      <c r="AB371" t="s">
        <v>2689</v>
      </c>
      <c r="AC371" t="s">
        <v>2687</v>
      </c>
      <c r="AD371" t="s">
        <v>39</v>
      </c>
      <c r="AE371" t="s">
        <v>40</v>
      </c>
      <c r="AF371" s="115">
        <v>2844123</v>
      </c>
      <c r="AG371" s="167" t="s">
        <v>1534</v>
      </c>
      <c r="AH371" s="168" t="s">
        <v>1535</v>
      </c>
      <c r="AI371" s="172">
        <v>16</v>
      </c>
      <c r="AJ371" s="173" t="s">
        <v>19</v>
      </c>
      <c r="AK371" t="str">
        <f t="shared" si="29"/>
        <v>146.-13.-21.0.0.0.-2.00.00.00</v>
      </c>
      <c r="AL371" t="str">
        <f t="shared" si="25"/>
        <v>21.00.00.00</v>
      </c>
      <c r="AM371">
        <f t="shared" si="26"/>
        <v>146</v>
      </c>
      <c r="AN371">
        <f t="shared" si="27"/>
        <v>13</v>
      </c>
      <c r="AO371" s="118">
        <v>21</v>
      </c>
      <c r="AP371" s="118">
        <v>0</v>
      </c>
      <c r="AQ371" s="118">
        <v>0</v>
      </c>
      <c r="AR371" s="118">
        <v>0</v>
      </c>
      <c r="AS371" t="str">
        <f t="shared" si="28"/>
        <v>2.00.00.00</v>
      </c>
    </row>
    <row r="372" spans="1:45" customFormat="1" ht="46.8">
      <c r="A372">
        <v>2021</v>
      </c>
      <c r="B372">
        <v>146</v>
      </c>
      <c r="C372" t="s">
        <v>1250</v>
      </c>
      <c r="D372" t="s">
        <v>1251</v>
      </c>
      <c r="E372" t="s">
        <v>1227</v>
      </c>
      <c r="F372" t="s">
        <v>2660</v>
      </c>
      <c r="G372" t="s">
        <v>2661</v>
      </c>
      <c r="H372">
        <v>13</v>
      </c>
      <c r="I372" t="s">
        <v>51</v>
      </c>
      <c r="J372">
        <v>21</v>
      </c>
      <c r="K372" t="s">
        <v>1523</v>
      </c>
      <c r="L372">
        <v>0</v>
      </c>
      <c r="M372" t="s">
        <v>2149</v>
      </c>
      <c r="N372">
        <v>0</v>
      </c>
      <c r="O372" t="s">
        <v>2149</v>
      </c>
      <c r="P372">
        <v>0</v>
      </c>
      <c r="Q372" t="s">
        <v>2149</v>
      </c>
      <c r="R372">
        <v>30</v>
      </c>
      <c r="S372" t="s">
        <v>2163</v>
      </c>
      <c r="T372">
        <v>31</v>
      </c>
      <c r="U372" t="s">
        <v>22</v>
      </c>
      <c r="V372">
        <v>0</v>
      </c>
      <c r="W372" t="s">
        <v>79</v>
      </c>
      <c r="X372">
        <v>3</v>
      </c>
      <c r="Y372" t="s">
        <v>2690</v>
      </c>
      <c r="Z372" t="s">
        <v>2691</v>
      </c>
      <c r="AA372" t="s">
        <v>2690</v>
      </c>
      <c r="AB372" t="s">
        <v>2692</v>
      </c>
      <c r="AC372" t="s">
        <v>2690</v>
      </c>
      <c r="AD372" t="s">
        <v>41</v>
      </c>
      <c r="AE372" t="s">
        <v>42</v>
      </c>
      <c r="AF372" s="115">
        <v>2303602</v>
      </c>
      <c r="AG372" s="167" t="s">
        <v>1534</v>
      </c>
      <c r="AH372" s="168" t="s">
        <v>1535</v>
      </c>
      <c r="AI372" s="172">
        <v>16</v>
      </c>
      <c r="AJ372" s="173" t="s">
        <v>19</v>
      </c>
      <c r="AK372" t="str">
        <f t="shared" si="29"/>
        <v>146.-13.-21.0.0.0.-3.00.00.00</v>
      </c>
      <c r="AL372" t="str">
        <f t="shared" si="25"/>
        <v>21.00.00.00</v>
      </c>
      <c r="AM372">
        <f t="shared" si="26"/>
        <v>146</v>
      </c>
      <c r="AN372">
        <f t="shared" si="27"/>
        <v>13</v>
      </c>
      <c r="AO372" s="118">
        <v>21</v>
      </c>
      <c r="AP372" s="118">
        <v>0</v>
      </c>
      <c r="AQ372" s="118">
        <v>0</v>
      </c>
      <c r="AR372" s="118">
        <v>0</v>
      </c>
      <c r="AS372" t="str">
        <f t="shared" si="28"/>
        <v>3.00.00.00</v>
      </c>
    </row>
    <row r="373" spans="1:45" customFormat="1" ht="46.8">
      <c r="A373">
        <v>2021</v>
      </c>
      <c r="B373">
        <v>146</v>
      </c>
      <c r="C373" t="s">
        <v>1250</v>
      </c>
      <c r="D373" t="s">
        <v>1251</v>
      </c>
      <c r="E373" t="s">
        <v>1227</v>
      </c>
      <c r="F373" t="s">
        <v>2693</v>
      </c>
      <c r="G373" t="s">
        <v>2694</v>
      </c>
      <c r="H373">
        <v>13</v>
      </c>
      <c r="I373" t="s">
        <v>51</v>
      </c>
      <c r="J373">
        <v>21</v>
      </c>
      <c r="K373" t="s">
        <v>1523</v>
      </c>
      <c r="L373">
        <v>0</v>
      </c>
      <c r="M373" t="s">
        <v>2149</v>
      </c>
      <c r="N373">
        <v>1</v>
      </c>
      <c r="O373" t="s">
        <v>43</v>
      </c>
      <c r="P373">
        <v>0</v>
      </c>
      <c r="Q373" t="s">
        <v>2149</v>
      </c>
      <c r="R373">
        <v>30</v>
      </c>
      <c r="S373" t="s">
        <v>2163</v>
      </c>
      <c r="T373">
        <v>31</v>
      </c>
      <c r="U373" t="s">
        <v>22</v>
      </c>
      <c r="V373">
        <v>0</v>
      </c>
      <c r="W373" t="s">
        <v>79</v>
      </c>
      <c r="X373">
        <v>4</v>
      </c>
      <c r="Y373" t="s">
        <v>2695</v>
      </c>
      <c r="Z373" t="s">
        <v>2696</v>
      </c>
      <c r="AA373" t="s">
        <v>2697</v>
      </c>
      <c r="AB373" t="s">
        <v>2698</v>
      </c>
      <c r="AC373" t="s">
        <v>2697</v>
      </c>
      <c r="AD373" t="s">
        <v>44</v>
      </c>
      <c r="AE373" t="s">
        <v>43</v>
      </c>
      <c r="AF373" s="115">
        <v>4280000</v>
      </c>
      <c r="AG373" s="167" t="s">
        <v>1534</v>
      </c>
      <c r="AH373" s="168" t="s">
        <v>1535</v>
      </c>
      <c r="AI373" s="172">
        <v>16</v>
      </c>
      <c r="AJ373" s="173" t="s">
        <v>19</v>
      </c>
      <c r="AK373" t="str">
        <f t="shared" si="29"/>
        <v>146.-13.-21.0.1.0.-4.03.00.00</v>
      </c>
      <c r="AL373" t="str">
        <f t="shared" si="25"/>
        <v>21.00.01.00</v>
      </c>
      <c r="AM373">
        <f t="shared" si="26"/>
        <v>146</v>
      </c>
      <c r="AN373">
        <f t="shared" si="27"/>
        <v>13</v>
      </c>
      <c r="AO373" s="118">
        <v>21</v>
      </c>
      <c r="AP373" s="118">
        <v>0</v>
      </c>
      <c r="AQ373" s="118">
        <v>1</v>
      </c>
      <c r="AR373" s="118">
        <v>0</v>
      </c>
      <c r="AS373" t="str">
        <f t="shared" si="28"/>
        <v>4.03.00.00</v>
      </c>
    </row>
    <row r="374" spans="1:45" customFormat="1" ht="46.8">
      <c r="A374">
        <v>2021</v>
      </c>
      <c r="B374">
        <v>147</v>
      </c>
      <c r="C374" t="s">
        <v>1252</v>
      </c>
      <c r="D374" t="s">
        <v>1253</v>
      </c>
      <c r="E374" t="s">
        <v>1227</v>
      </c>
      <c r="F374" t="s">
        <v>2660</v>
      </c>
      <c r="G374" t="s">
        <v>2661</v>
      </c>
      <c r="H374">
        <v>11</v>
      </c>
      <c r="I374" t="s">
        <v>25</v>
      </c>
      <c r="J374">
        <v>2</v>
      </c>
      <c r="K374" t="s">
        <v>57</v>
      </c>
      <c r="L374">
        <v>0</v>
      </c>
      <c r="M374" t="s">
        <v>2149</v>
      </c>
      <c r="N374">
        <v>0</v>
      </c>
      <c r="O374" t="s">
        <v>2149</v>
      </c>
      <c r="P374">
        <v>7</v>
      </c>
      <c r="Q374" t="s">
        <v>2536</v>
      </c>
      <c r="R374">
        <v>30</v>
      </c>
      <c r="S374" t="s">
        <v>2163</v>
      </c>
      <c r="T374">
        <v>31</v>
      </c>
      <c r="U374" t="s">
        <v>22</v>
      </c>
      <c r="V374">
        <v>0</v>
      </c>
      <c r="W374" t="s">
        <v>79</v>
      </c>
      <c r="X374">
        <v>2</v>
      </c>
      <c r="Y374" t="s">
        <v>2687</v>
      </c>
      <c r="Z374" t="s">
        <v>2688</v>
      </c>
      <c r="AA374" t="s">
        <v>2687</v>
      </c>
      <c r="AB374" t="s">
        <v>2689</v>
      </c>
      <c r="AC374" t="s">
        <v>2687</v>
      </c>
      <c r="AD374" t="s">
        <v>39</v>
      </c>
      <c r="AE374" t="s">
        <v>40</v>
      </c>
      <c r="AF374" s="115">
        <v>40654860</v>
      </c>
      <c r="AG374" s="36" t="s">
        <v>1683</v>
      </c>
      <c r="AH374" s="127" t="s">
        <v>25</v>
      </c>
      <c r="AI374" s="172">
        <v>16</v>
      </c>
      <c r="AJ374" s="173" t="s">
        <v>19</v>
      </c>
      <c r="AK374" t="str">
        <f t="shared" si="29"/>
        <v>147.-11.-2.0.0.7.-2.00.00.00</v>
      </c>
      <c r="AL374" t="str">
        <f t="shared" si="25"/>
        <v>02.00.00.07</v>
      </c>
      <c r="AM374">
        <f t="shared" si="26"/>
        <v>147</v>
      </c>
      <c r="AN374">
        <f t="shared" si="27"/>
        <v>11</v>
      </c>
      <c r="AO374" s="118">
        <v>2</v>
      </c>
      <c r="AP374" s="118">
        <v>0</v>
      </c>
      <c r="AQ374" s="118">
        <v>0</v>
      </c>
      <c r="AR374" s="118">
        <v>7</v>
      </c>
      <c r="AS374" t="str">
        <f t="shared" si="28"/>
        <v>2.00.00.00</v>
      </c>
    </row>
    <row r="375" spans="1:45" customFormat="1" ht="46.8">
      <c r="A375">
        <v>2021</v>
      </c>
      <c r="B375">
        <v>147</v>
      </c>
      <c r="C375" t="s">
        <v>1252</v>
      </c>
      <c r="D375" t="s">
        <v>1253</v>
      </c>
      <c r="E375" t="s">
        <v>1227</v>
      </c>
      <c r="F375" t="s">
        <v>2660</v>
      </c>
      <c r="G375" t="s">
        <v>2661</v>
      </c>
      <c r="H375">
        <v>11</v>
      </c>
      <c r="I375" t="s">
        <v>25</v>
      </c>
      <c r="J375">
        <v>2</v>
      </c>
      <c r="K375" t="s">
        <v>57</v>
      </c>
      <c r="L375">
        <v>0</v>
      </c>
      <c r="M375" t="s">
        <v>2149</v>
      </c>
      <c r="N375">
        <v>0</v>
      </c>
      <c r="O375" t="s">
        <v>2149</v>
      </c>
      <c r="P375">
        <v>7</v>
      </c>
      <c r="Q375" t="s">
        <v>2536</v>
      </c>
      <c r="R375">
        <v>30</v>
      </c>
      <c r="S375" t="s">
        <v>2163</v>
      </c>
      <c r="T375">
        <v>31</v>
      </c>
      <c r="U375" t="s">
        <v>22</v>
      </c>
      <c r="V375">
        <v>0</v>
      </c>
      <c r="W375" t="s">
        <v>79</v>
      </c>
      <c r="X375">
        <v>3</v>
      </c>
      <c r="Y375" t="s">
        <v>2690</v>
      </c>
      <c r="Z375" t="s">
        <v>2691</v>
      </c>
      <c r="AA375" t="s">
        <v>2690</v>
      </c>
      <c r="AB375" t="s">
        <v>2692</v>
      </c>
      <c r="AC375" t="s">
        <v>2690</v>
      </c>
      <c r="AD375" t="s">
        <v>41</v>
      </c>
      <c r="AE375" t="s">
        <v>42</v>
      </c>
      <c r="AF375" s="115">
        <v>39745775</v>
      </c>
      <c r="AG375" s="36" t="s">
        <v>1683</v>
      </c>
      <c r="AH375" s="127" t="s">
        <v>25</v>
      </c>
      <c r="AI375" s="172">
        <v>16</v>
      </c>
      <c r="AJ375" s="173" t="s">
        <v>19</v>
      </c>
      <c r="AK375" t="str">
        <f t="shared" si="29"/>
        <v>147.-11.-2.0.0.7.-3.00.00.00</v>
      </c>
      <c r="AL375" t="str">
        <f t="shared" si="25"/>
        <v>02.00.00.07</v>
      </c>
      <c r="AM375">
        <f t="shared" si="26"/>
        <v>147</v>
      </c>
      <c r="AN375">
        <f t="shared" si="27"/>
        <v>11</v>
      </c>
      <c r="AO375" s="118">
        <v>2</v>
      </c>
      <c r="AP375" s="118">
        <v>0</v>
      </c>
      <c r="AQ375" s="118">
        <v>0</v>
      </c>
      <c r="AR375" s="118">
        <v>7</v>
      </c>
      <c r="AS375" t="str">
        <f t="shared" si="28"/>
        <v>3.00.00.00</v>
      </c>
    </row>
    <row r="376" spans="1:45" customFormat="1" ht="46.8">
      <c r="A376">
        <v>2021</v>
      </c>
      <c r="B376">
        <v>147</v>
      </c>
      <c r="C376" t="s">
        <v>1252</v>
      </c>
      <c r="D376" t="s">
        <v>1253</v>
      </c>
      <c r="E376" t="s">
        <v>1227</v>
      </c>
      <c r="F376" t="s">
        <v>2660</v>
      </c>
      <c r="G376" t="s">
        <v>2661</v>
      </c>
      <c r="H376">
        <v>13</v>
      </c>
      <c r="I376" t="s">
        <v>51</v>
      </c>
      <c r="J376">
        <v>21</v>
      </c>
      <c r="K376" t="s">
        <v>1523</v>
      </c>
      <c r="L376">
        <v>0</v>
      </c>
      <c r="M376" t="s">
        <v>2149</v>
      </c>
      <c r="N376">
        <v>0</v>
      </c>
      <c r="O376" t="s">
        <v>2149</v>
      </c>
      <c r="P376">
        <v>0</v>
      </c>
      <c r="Q376" t="s">
        <v>2149</v>
      </c>
      <c r="R376">
        <v>30</v>
      </c>
      <c r="S376" t="s">
        <v>2163</v>
      </c>
      <c r="T376">
        <v>31</v>
      </c>
      <c r="U376" t="s">
        <v>22</v>
      </c>
      <c r="V376">
        <v>0</v>
      </c>
      <c r="W376" t="s">
        <v>79</v>
      </c>
      <c r="X376">
        <v>1</v>
      </c>
      <c r="Y376" t="s">
        <v>2662</v>
      </c>
      <c r="Z376" t="s">
        <v>2663</v>
      </c>
      <c r="AA376" t="s">
        <v>2664</v>
      </c>
      <c r="AB376" t="s">
        <v>2671</v>
      </c>
      <c r="AC376" t="s">
        <v>31</v>
      </c>
      <c r="AD376" t="s">
        <v>30</v>
      </c>
      <c r="AE376" t="s">
        <v>31</v>
      </c>
      <c r="AF376" s="115">
        <v>56955950</v>
      </c>
      <c r="AG376" s="180" t="s">
        <v>1536</v>
      </c>
      <c r="AH376" s="168" t="s">
        <v>1537</v>
      </c>
      <c r="AI376" s="172">
        <v>16</v>
      </c>
      <c r="AJ376" s="173" t="s">
        <v>19</v>
      </c>
      <c r="AK376" t="str">
        <f t="shared" si="29"/>
        <v>147.-13.-21.0.0.0.-1.01.07.00</v>
      </c>
      <c r="AL376" t="str">
        <f t="shared" si="25"/>
        <v>21.00.00.00</v>
      </c>
      <c r="AM376">
        <f t="shared" si="26"/>
        <v>147</v>
      </c>
      <c r="AN376">
        <f t="shared" si="27"/>
        <v>13</v>
      </c>
      <c r="AO376" s="118">
        <v>21</v>
      </c>
      <c r="AP376" s="118">
        <v>0</v>
      </c>
      <c r="AQ376" s="118">
        <v>0</v>
      </c>
      <c r="AR376" s="118">
        <v>0</v>
      </c>
      <c r="AS376" t="str">
        <f t="shared" si="28"/>
        <v>1.01.07.00</v>
      </c>
    </row>
    <row r="377" spans="1:45" customFormat="1" ht="46.8">
      <c r="A377">
        <v>2021</v>
      </c>
      <c r="B377">
        <v>147</v>
      </c>
      <c r="C377" t="s">
        <v>1252</v>
      </c>
      <c r="D377" t="s">
        <v>1253</v>
      </c>
      <c r="E377" t="s">
        <v>1227</v>
      </c>
      <c r="F377" t="s">
        <v>2660</v>
      </c>
      <c r="G377" t="s">
        <v>2661</v>
      </c>
      <c r="H377">
        <v>13</v>
      </c>
      <c r="I377" t="s">
        <v>51</v>
      </c>
      <c r="J377">
        <v>21</v>
      </c>
      <c r="K377" t="s">
        <v>1523</v>
      </c>
      <c r="L377">
        <v>0</v>
      </c>
      <c r="M377" t="s">
        <v>2149</v>
      </c>
      <c r="N377">
        <v>0</v>
      </c>
      <c r="O377" t="s">
        <v>2149</v>
      </c>
      <c r="P377">
        <v>0</v>
      </c>
      <c r="Q377" t="s">
        <v>2149</v>
      </c>
      <c r="R377">
        <v>30</v>
      </c>
      <c r="S377" t="s">
        <v>2163</v>
      </c>
      <c r="T377">
        <v>31</v>
      </c>
      <c r="U377" t="s">
        <v>22</v>
      </c>
      <c r="V377">
        <v>0</v>
      </c>
      <c r="W377" t="s">
        <v>79</v>
      </c>
      <c r="X377">
        <v>2</v>
      </c>
      <c r="Y377" t="s">
        <v>2687</v>
      </c>
      <c r="Z377" t="s">
        <v>2688</v>
      </c>
      <c r="AA377" t="s">
        <v>2687</v>
      </c>
      <c r="AB377" t="s">
        <v>2689</v>
      </c>
      <c r="AC377" t="s">
        <v>2687</v>
      </c>
      <c r="AD377" t="s">
        <v>39</v>
      </c>
      <c r="AE377" t="s">
        <v>40</v>
      </c>
      <c r="AF377" s="115">
        <v>15587956</v>
      </c>
      <c r="AG377" s="180" t="s">
        <v>1536</v>
      </c>
      <c r="AH377" s="168" t="s">
        <v>1537</v>
      </c>
      <c r="AI377" s="172">
        <v>16</v>
      </c>
      <c r="AJ377" s="173" t="s">
        <v>19</v>
      </c>
      <c r="AK377" t="str">
        <f t="shared" si="29"/>
        <v>147.-13.-21.0.0.0.-2.00.00.00</v>
      </c>
      <c r="AL377" t="str">
        <f t="shared" si="25"/>
        <v>21.00.00.00</v>
      </c>
      <c r="AM377">
        <f t="shared" si="26"/>
        <v>147</v>
      </c>
      <c r="AN377">
        <f t="shared" si="27"/>
        <v>13</v>
      </c>
      <c r="AO377" s="118">
        <v>21</v>
      </c>
      <c r="AP377" s="118">
        <v>0</v>
      </c>
      <c r="AQ377" s="118">
        <v>0</v>
      </c>
      <c r="AR377" s="118">
        <v>0</v>
      </c>
      <c r="AS377" t="str">
        <f t="shared" si="28"/>
        <v>2.00.00.00</v>
      </c>
    </row>
    <row r="378" spans="1:45" customFormat="1" ht="46.8">
      <c r="A378">
        <v>2021</v>
      </c>
      <c r="B378">
        <v>147</v>
      </c>
      <c r="C378" t="s">
        <v>1252</v>
      </c>
      <c r="D378" t="s">
        <v>1253</v>
      </c>
      <c r="E378" t="s">
        <v>1227</v>
      </c>
      <c r="F378" t="s">
        <v>2660</v>
      </c>
      <c r="G378" t="s">
        <v>2661</v>
      </c>
      <c r="H378">
        <v>13</v>
      </c>
      <c r="I378" t="s">
        <v>51</v>
      </c>
      <c r="J378">
        <v>21</v>
      </c>
      <c r="K378" t="s">
        <v>1523</v>
      </c>
      <c r="L378">
        <v>0</v>
      </c>
      <c r="M378" t="s">
        <v>2149</v>
      </c>
      <c r="N378">
        <v>0</v>
      </c>
      <c r="O378" t="s">
        <v>2149</v>
      </c>
      <c r="P378">
        <v>0</v>
      </c>
      <c r="Q378" t="s">
        <v>2149</v>
      </c>
      <c r="R378">
        <v>30</v>
      </c>
      <c r="S378" t="s">
        <v>2163</v>
      </c>
      <c r="T378">
        <v>31</v>
      </c>
      <c r="U378" t="s">
        <v>22</v>
      </c>
      <c r="V378">
        <v>0</v>
      </c>
      <c r="W378" t="s">
        <v>79</v>
      </c>
      <c r="X378">
        <v>3</v>
      </c>
      <c r="Y378" t="s">
        <v>2690</v>
      </c>
      <c r="Z378" t="s">
        <v>2691</v>
      </c>
      <c r="AA378" t="s">
        <v>2690</v>
      </c>
      <c r="AB378" t="s">
        <v>2692</v>
      </c>
      <c r="AC378" t="s">
        <v>2690</v>
      </c>
      <c r="AD378" t="s">
        <v>41</v>
      </c>
      <c r="AE378" t="s">
        <v>42</v>
      </c>
      <c r="AF378" s="115">
        <v>18279372</v>
      </c>
      <c r="AG378" s="180" t="s">
        <v>1536</v>
      </c>
      <c r="AH378" s="168" t="s">
        <v>1537</v>
      </c>
      <c r="AI378" s="172">
        <v>16</v>
      </c>
      <c r="AJ378" s="173" t="s">
        <v>19</v>
      </c>
      <c r="AK378" t="str">
        <f t="shared" si="29"/>
        <v>147.-13.-21.0.0.0.-3.00.00.00</v>
      </c>
      <c r="AL378" t="str">
        <f t="shared" si="25"/>
        <v>21.00.00.00</v>
      </c>
      <c r="AM378">
        <f t="shared" si="26"/>
        <v>147</v>
      </c>
      <c r="AN378">
        <f t="shared" si="27"/>
        <v>13</v>
      </c>
      <c r="AO378" s="118">
        <v>21</v>
      </c>
      <c r="AP378" s="118">
        <v>0</v>
      </c>
      <c r="AQ378" s="118">
        <v>0</v>
      </c>
      <c r="AR378" s="118">
        <v>0</v>
      </c>
      <c r="AS378" t="str">
        <f t="shared" si="28"/>
        <v>3.00.00.00</v>
      </c>
    </row>
    <row r="379" spans="1:45" customFormat="1" ht="46.8">
      <c r="A379">
        <v>2021</v>
      </c>
      <c r="B379">
        <v>147</v>
      </c>
      <c r="C379" t="s">
        <v>1252</v>
      </c>
      <c r="D379" t="s">
        <v>1253</v>
      </c>
      <c r="E379" t="s">
        <v>1227</v>
      </c>
      <c r="F379" t="s">
        <v>2693</v>
      </c>
      <c r="G379" t="s">
        <v>2694</v>
      </c>
      <c r="H379">
        <v>13</v>
      </c>
      <c r="I379" t="s">
        <v>51</v>
      </c>
      <c r="J379">
        <v>21</v>
      </c>
      <c r="K379" t="s">
        <v>1523</v>
      </c>
      <c r="L379">
        <v>0</v>
      </c>
      <c r="M379" t="s">
        <v>2149</v>
      </c>
      <c r="N379">
        <v>1</v>
      </c>
      <c r="O379" t="s">
        <v>43</v>
      </c>
      <c r="P379">
        <v>0</v>
      </c>
      <c r="Q379" t="s">
        <v>2149</v>
      </c>
      <c r="R379">
        <v>30</v>
      </c>
      <c r="S379" t="s">
        <v>2163</v>
      </c>
      <c r="T379">
        <v>31</v>
      </c>
      <c r="U379" t="s">
        <v>22</v>
      </c>
      <c r="V379">
        <v>0</v>
      </c>
      <c r="W379" t="s">
        <v>79</v>
      </c>
      <c r="X379">
        <v>4</v>
      </c>
      <c r="Y379" t="s">
        <v>2695</v>
      </c>
      <c r="Z379" t="s">
        <v>2696</v>
      </c>
      <c r="AA379" t="s">
        <v>2697</v>
      </c>
      <c r="AB379" t="s">
        <v>2698</v>
      </c>
      <c r="AC379" t="s">
        <v>2697</v>
      </c>
      <c r="AD379" t="s">
        <v>44</v>
      </c>
      <c r="AE379" t="s">
        <v>43</v>
      </c>
      <c r="AF379" s="115">
        <v>2725965</v>
      </c>
      <c r="AG379" s="180" t="s">
        <v>1536</v>
      </c>
      <c r="AH379" s="168" t="s">
        <v>1537</v>
      </c>
      <c r="AI379" s="172">
        <v>16</v>
      </c>
      <c r="AJ379" s="173" t="s">
        <v>19</v>
      </c>
      <c r="AK379" t="str">
        <f t="shared" si="29"/>
        <v>147.-13.-21.0.1.0.-4.03.00.00</v>
      </c>
      <c r="AL379" t="str">
        <f t="shared" si="25"/>
        <v>21.00.01.00</v>
      </c>
      <c r="AM379">
        <f t="shared" si="26"/>
        <v>147</v>
      </c>
      <c r="AN379">
        <f t="shared" si="27"/>
        <v>13</v>
      </c>
      <c r="AO379" s="118">
        <v>21</v>
      </c>
      <c r="AP379" s="118">
        <v>0</v>
      </c>
      <c r="AQ379" s="118">
        <v>1</v>
      </c>
      <c r="AR379" s="118">
        <v>0</v>
      </c>
      <c r="AS379" t="str">
        <f t="shared" si="28"/>
        <v>4.03.00.00</v>
      </c>
    </row>
    <row r="380" spans="1:45" customFormat="1" ht="46.8">
      <c r="A380">
        <v>2021</v>
      </c>
      <c r="B380">
        <v>148</v>
      </c>
      <c r="C380" t="s">
        <v>1254</v>
      </c>
      <c r="D380" t="s">
        <v>1255</v>
      </c>
      <c r="E380" t="s">
        <v>1227</v>
      </c>
      <c r="F380" t="s">
        <v>2660</v>
      </c>
      <c r="G380" t="s">
        <v>2661</v>
      </c>
      <c r="H380">
        <v>11</v>
      </c>
      <c r="I380" t="s">
        <v>25</v>
      </c>
      <c r="J380">
        <v>2</v>
      </c>
      <c r="K380" t="s">
        <v>57</v>
      </c>
      <c r="L380">
        <v>0</v>
      </c>
      <c r="M380" t="s">
        <v>2149</v>
      </c>
      <c r="N380">
        <v>0</v>
      </c>
      <c r="O380" t="s">
        <v>2149</v>
      </c>
      <c r="P380">
        <v>3</v>
      </c>
      <c r="Q380" t="s">
        <v>2533</v>
      </c>
      <c r="R380">
        <v>30</v>
      </c>
      <c r="S380" t="s">
        <v>2163</v>
      </c>
      <c r="T380">
        <v>31</v>
      </c>
      <c r="U380" t="s">
        <v>22</v>
      </c>
      <c r="V380">
        <v>0</v>
      </c>
      <c r="W380" t="s">
        <v>79</v>
      </c>
      <c r="X380">
        <v>2</v>
      </c>
      <c r="Y380" t="s">
        <v>2687</v>
      </c>
      <c r="Z380" t="s">
        <v>2688</v>
      </c>
      <c r="AA380" t="s">
        <v>2687</v>
      </c>
      <c r="AB380" t="s">
        <v>2689</v>
      </c>
      <c r="AC380" t="s">
        <v>2687</v>
      </c>
      <c r="AD380" t="s">
        <v>39</v>
      </c>
      <c r="AE380" t="s">
        <v>40</v>
      </c>
      <c r="AF380" s="115">
        <v>44748450</v>
      </c>
      <c r="AG380" s="36" t="s">
        <v>1683</v>
      </c>
      <c r="AH380" s="127" t="s">
        <v>25</v>
      </c>
      <c r="AI380" s="172">
        <v>16</v>
      </c>
      <c r="AJ380" s="173" t="s">
        <v>19</v>
      </c>
      <c r="AK380" t="str">
        <f t="shared" si="29"/>
        <v>148.-11.-2.0.0.3.-2.00.00.00</v>
      </c>
      <c r="AL380" t="str">
        <f t="shared" si="25"/>
        <v>02.00.00.03</v>
      </c>
      <c r="AM380">
        <f t="shared" si="26"/>
        <v>148</v>
      </c>
      <c r="AN380">
        <f t="shared" si="27"/>
        <v>11</v>
      </c>
      <c r="AO380" s="118">
        <v>2</v>
      </c>
      <c r="AP380" s="118">
        <v>0</v>
      </c>
      <c r="AQ380" s="118">
        <v>0</v>
      </c>
      <c r="AR380" s="118">
        <v>3</v>
      </c>
      <c r="AS380" t="str">
        <f t="shared" si="28"/>
        <v>2.00.00.00</v>
      </c>
    </row>
    <row r="381" spans="1:45" customFormat="1" ht="46.8">
      <c r="A381">
        <v>2021</v>
      </c>
      <c r="B381">
        <v>148</v>
      </c>
      <c r="C381" t="s">
        <v>1254</v>
      </c>
      <c r="D381" t="s">
        <v>1255</v>
      </c>
      <c r="E381" t="s">
        <v>1227</v>
      </c>
      <c r="F381" t="s">
        <v>2660</v>
      </c>
      <c r="G381" t="s">
        <v>2661</v>
      </c>
      <c r="H381">
        <v>11</v>
      </c>
      <c r="I381" t="s">
        <v>25</v>
      </c>
      <c r="J381">
        <v>2</v>
      </c>
      <c r="K381" t="s">
        <v>57</v>
      </c>
      <c r="L381">
        <v>0</v>
      </c>
      <c r="M381" t="s">
        <v>2149</v>
      </c>
      <c r="N381">
        <v>0</v>
      </c>
      <c r="O381" t="s">
        <v>2149</v>
      </c>
      <c r="P381">
        <v>3</v>
      </c>
      <c r="Q381" t="s">
        <v>2533</v>
      </c>
      <c r="R381">
        <v>30</v>
      </c>
      <c r="S381" t="s">
        <v>2163</v>
      </c>
      <c r="T381">
        <v>31</v>
      </c>
      <c r="U381" t="s">
        <v>22</v>
      </c>
      <c r="V381">
        <v>0</v>
      </c>
      <c r="W381" t="s">
        <v>79</v>
      </c>
      <c r="X381">
        <v>3</v>
      </c>
      <c r="Y381" t="s">
        <v>2690</v>
      </c>
      <c r="Z381" t="s">
        <v>2691</v>
      </c>
      <c r="AA381" t="s">
        <v>2690</v>
      </c>
      <c r="AB381" t="s">
        <v>2692</v>
      </c>
      <c r="AC381" t="s">
        <v>2690</v>
      </c>
      <c r="AD381" t="s">
        <v>41</v>
      </c>
      <c r="AE381" t="s">
        <v>42</v>
      </c>
      <c r="AF381" s="115">
        <v>150228000</v>
      </c>
      <c r="AG381" s="36" t="s">
        <v>1683</v>
      </c>
      <c r="AH381" s="127" t="s">
        <v>25</v>
      </c>
      <c r="AI381" s="172">
        <v>16</v>
      </c>
      <c r="AJ381" s="173" t="s">
        <v>19</v>
      </c>
      <c r="AK381" t="str">
        <f t="shared" si="29"/>
        <v>148.-11.-2.0.0.3.-3.00.00.00</v>
      </c>
      <c r="AL381" t="str">
        <f t="shared" si="25"/>
        <v>02.00.00.03</v>
      </c>
      <c r="AM381">
        <f t="shared" si="26"/>
        <v>148</v>
      </c>
      <c r="AN381">
        <f t="shared" si="27"/>
        <v>11</v>
      </c>
      <c r="AO381" s="118">
        <v>2</v>
      </c>
      <c r="AP381" s="118">
        <v>0</v>
      </c>
      <c r="AQ381" s="118">
        <v>0</v>
      </c>
      <c r="AR381" s="118">
        <v>3</v>
      </c>
      <c r="AS381" t="str">
        <f t="shared" si="28"/>
        <v>3.00.00.00</v>
      </c>
    </row>
    <row r="382" spans="1:45" customFormat="1" ht="46.8">
      <c r="A382">
        <v>2021</v>
      </c>
      <c r="B382">
        <v>148</v>
      </c>
      <c r="C382" t="s">
        <v>1254</v>
      </c>
      <c r="D382" t="s">
        <v>1255</v>
      </c>
      <c r="E382" t="s">
        <v>1227</v>
      </c>
      <c r="F382" t="s">
        <v>2660</v>
      </c>
      <c r="G382" t="s">
        <v>2661</v>
      </c>
      <c r="H382">
        <v>13</v>
      </c>
      <c r="I382" t="s">
        <v>51</v>
      </c>
      <c r="J382">
        <v>21</v>
      </c>
      <c r="K382" t="s">
        <v>1523</v>
      </c>
      <c r="L382">
        <v>0</v>
      </c>
      <c r="M382" t="s">
        <v>2149</v>
      </c>
      <c r="N382">
        <v>0</v>
      </c>
      <c r="O382" t="s">
        <v>2149</v>
      </c>
      <c r="P382">
        <v>0</v>
      </c>
      <c r="Q382" t="s">
        <v>2149</v>
      </c>
      <c r="R382">
        <v>30</v>
      </c>
      <c r="S382" t="s">
        <v>2163</v>
      </c>
      <c r="T382">
        <v>31</v>
      </c>
      <c r="U382" t="s">
        <v>22</v>
      </c>
      <c r="V382">
        <v>0</v>
      </c>
      <c r="W382" t="s">
        <v>79</v>
      </c>
      <c r="X382">
        <v>1</v>
      </c>
      <c r="Y382" t="s">
        <v>2662</v>
      </c>
      <c r="Z382" t="s">
        <v>2663</v>
      </c>
      <c r="AA382" t="s">
        <v>2664</v>
      </c>
      <c r="AB382" t="s">
        <v>2671</v>
      </c>
      <c r="AC382" t="s">
        <v>31</v>
      </c>
      <c r="AD382" t="s">
        <v>30</v>
      </c>
      <c r="AE382" t="s">
        <v>31</v>
      </c>
      <c r="AF382" s="115">
        <v>15840000</v>
      </c>
      <c r="AG382" s="180" t="s">
        <v>1538</v>
      </c>
      <c r="AH382" s="168" t="s">
        <v>1539</v>
      </c>
      <c r="AI382" s="172">
        <v>16</v>
      </c>
      <c r="AJ382" s="173" t="s">
        <v>19</v>
      </c>
      <c r="AK382" t="str">
        <f t="shared" si="29"/>
        <v>148.-13.-21.0.0.0.-1.01.07.00</v>
      </c>
      <c r="AL382" t="str">
        <f t="shared" si="25"/>
        <v>21.00.00.00</v>
      </c>
      <c r="AM382">
        <f t="shared" si="26"/>
        <v>148</v>
      </c>
      <c r="AN382">
        <f t="shared" si="27"/>
        <v>13</v>
      </c>
      <c r="AO382" s="118">
        <v>21</v>
      </c>
      <c r="AP382" s="118">
        <v>0</v>
      </c>
      <c r="AQ382" s="118">
        <v>0</v>
      </c>
      <c r="AR382" s="118">
        <v>0</v>
      </c>
      <c r="AS382" t="str">
        <f t="shared" si="28"/>
        <v>1.01.07.00</v>
      </c>
    </row>
    <row r="383" spans="1:45" customFormat="1" ht="46.8">
      <c r="A383">
        <v>2021</v>
      </c>
      <c r="B383">
        <v>148</v>
      </c>
      <c r="C383" t="s">
        <v>1254</v>
      </c>
      <c r="D383" t="s">
        <v>1255</v>
      </c>
      <c r="E383" t="s">
        <v>1227</v>
      </c>
      <c r="F383" t="s">
        <v>2660</v>
      </c>
      <c r="G383" t="s">
        <v>2661</v>
      </c>
      <c r="H383">
        <v>13</v>
      </c>
      <c r="I383" t="s">
        <v>51</v>
      </c>
      <c r="J383">
        <v>21</v>
      </c>
      <c r="K383" t="s">
        <v>1523</v>
      </c>
      <c r="L383">
        <v>0</v>
      </c>
      <c r="M383" t="s">
        <v>2149</v>
      </c>
      <c r="N383">
        <v>0</v>
      </c>
      <c r="O383" t="s">
        <v>2149</v>
      </c>
      <c r="P383">
        <v>0</v>
      </c>
      <c r="Q383" t="s">
        <v>2149</v>
      </c>
      <c r="R383">
        <v>30</v>
      </c>
      <c r="S383" t="s">
        <v>2163</v>
      </c>
      <c r="T383">
        <v>31</v>
      </c>
      <c r="U383" t="s">
        <v>22</v>
      </c>
      <c r="V383">
        <v>0</v>
      </c>
      <c r="W383" t="s">
        <v>79</v>
      </c>
      <c r="X383">
        <v>2</v>
      </c>
      <c r="Y383" t="s">
        <v>2687</v>
      </c>
      <c r="Z383" t="s">
        <v>2688</v>
      </c>
      <c r="AA383" t="s">
        <v>2687</v>
      </c>
      <c r="AB383" t="s">
        <v>2689</v>
      </c>
      <c r="AC383" t="s">
        <v>2687</v>
      </c>
      <c r="AD383" t="s">
        <v>39</v>
      </c>
      <c r="AE383" t="s">
        <v>40</v>
      </c>
      <c r="AF383" s="115">
        <v>26400000</v>
      </c>
      <c r="AG383" s="180" t="s">
        <v>1538</v>
      </c>
      <c r="AH383" s="168" t="s">
        <v>1539</v>
      </c>
      <c r="AI383" s="172">
        <v>16</v>
      </c>
      <c r="AJ383" s="173" t="s">
        <v>19</v>
      </c>
      <c r="AK383" t="str">
        <f t="shared" si="29"/>
        <v>148.-13.-21.0.0.0.-2.00.00.00</v>
      </c>
      <c r="AL383" t="str">
        <f t="shared" si="25"/>
        <v>21.00.00.00</v>
      </c>
      <c r="AM383">
        <f t="shared" si="26"/>
        <v>148</v>
      </c>
      <c r="AN383">
        <f t="shared" si="27"/>
        <v>13</v>
      </c>
      <c r="AO383" s="118">
        <v>21</v>
      </c>
      <c r="AP383" s="118">
        <v>0</v>
      </c>
      <c r="AQ383" s="118">
        <v>0</v>
      </c>
      <c r="AR383" s="118">
        <v>0</v>
      </c>
      <c r="AS383" t="str">
        <f t="shared" si="28"/>
        <v>2.00.00.00</v>
      </c>
    </row>
    <row r="384" spans="1:45" customFormat="1" ht="46.8">
      <c r="A384">
        <v>2021</v>
      </c>
      <c r="B384">
        <v>148</v>
      </c>
      <c r="C384" t="s">
        <v>1254</v>
      </c>
      <c r="D384" t="s">
        <v>1255</v>
      </c>
      <c r="E384" t="s">
        <v>1227</v>
      </c>
      <c r="F384" t="s">
        <v>2660</v>
      </c>
      <c r="G384" t="s">
        <v>2661</v>
      </c>
      <c r="H384">
        <v>13</v>
      </c>
      <c r="I384" t="s">
        <v>51</v>
      </c>
      <c r="J384">
        <v>21</v>
      </c>
      <c r="K384" t="s">
        <v>1523</v>
      </c>
      <c r="L384">
        <v>0</v>
      </c>
      <c r="M384" t="s">
        <v>2149</v>
      </c>
      <c r="N384">
        <v>0</v>
      </c>
      <c r="O384" t="s">
        <v>2149</v>
      </c>
      <c r="P384">
        <v>0</v>
      </c>
      <c r="Q384" t="s">
        <v>2149</v>
      </c>
      <c r="R384">
        <v>30</v>
      </c>
      <c r="S384" t="s">
        <v>2163</v>
      </c>
      <c r="T384">
        <v>31</v>
      </c>
      <c r="U384" t="s">
        <v>22</v>
      </c>
      <c r="V384">
        <v>0</v>
      </c>
      <c r="W384" t="s">
        <v>79</v>
      </c>
      <c r="X384">
        <v>3</v>
      </c>
      <c r="Y384" t="s">
        <v>2690</v>
      </c>
      <c r="Z384" t="s">
        <v>2691</v>
      </c>
      <c r="AA384" t="s">
        <v>2690</v>
      </c>
      <c r="AB384" t="s">
        <v>2692</v>
      </c>
      <c r="AC384" t="s">
        <v>2690</v>
      </c>
      <c r="AD384" t="s">
        <v>41</v>
      </c>
      <c r="AE384" t="s">
        <v>42</v>
      </c>
      <c r="AF384" s="115">
        <v>10560000</v>
      </c>
      <c r="AG384" s="180" t="s">
        <v>1538</v>
      </c>
      <c r="AH384" s="168" t="s">
        <v>1539</v>
      </c>
      <c r="AI384" s="172">
        <v>16</v>
      </c>
      <c r="AJ384" s="173" t="s">
        <v>19</v>
      </c>
      <c r="AK384" t="str">
        <f t="shared" si="29"/>
        <v>148.-13.-21.0.0.0.-3.00.00.00</v>
      </c>
      <c r="AL384" t="str">
        <f t="shared" si="25"/>
        <v>21.00.00.00</v>
      </c>
      <c r="AM384">
        <f t="shared" si="26"/>
        <v>148</v>
      </c>
      <c r="AN384">
        <f t="shared" si="27"/>
        <v>13</v>
      </c>
      <c r="AO384" s="118">
        <v>21</v>
      </c>
      <c r="AP384" s="118">
        <v>0</v>
      </c>
      <c r="AQ384" s="118">
        <v>0</v>
      </c>
      <c r="AR384" s="118">
        <v>0</v>
      </c>
      <c r="AS384" t="str">
        <f t="shared" si="28"/>
        <v>3.00.00.00</v>
      </c>
    </row>
    <row r="385" spans="1:45" customFormat="1" ht="46.8">
      <c r="A385">
        <v>2021</v>
      </c>
      <c r="B385">
        <v>148</v>
      </c>
      <c r="C385" t="s">
        <v>1254</v>
      </c>
      <c r="D385" t="s">
        <v>1255</v>
      </c>
      <c r="E385" t="s">
        <v>1227</v>
      </c>
      <c r="F385" t="s">
        <v>2693</v>
      </c>
      <c r="G385" t="s">
        <v>2694</v>
      </c>
      <c r="H385">
        <v>13</v>
      </c>
      <c r="I385" t="s">
        <v>51</v>
      </c>
      <c r="J385">
        <v>21</v>
      </c>
      <c r="K385" t="s">
        <v>1523</v>
      </c>
      <c r="L385">
        <v>0</v>
      </c>
      <c r="M385" t="s">
        <v>2149</v>
      </c>
      <c r="N385">
        <v>1</v>
      </c>
      <c r="O385" t="s">
        <v>43</v>
      </c>
      <c r="P385">
        <v>0</v>
      </c>
      <c r="Q385" t="s">
        <v>2149</v>
      </c>
      <c r="R385">
        <v>30</v>
      </c>
      <c r="S385" t="s">
        <v>2163</v>
      </c>
      <c r="T385">
        <v>31</v>
      </c>
      <c r="U385" t="s">
        <v>22</v>
      </c>
      <c r="V385">
        <v>0</v>
      </c>
      <c r="W385" t="s">
        <v>79</v>
      </c>
      <c r="X385">
        <v>4</v>
      </c>
      <c r="Y385" t="s">
        <v>2695</v>
      </c>
      <c r="Z385" t="s">
        <v>2696</v>
      </c>
      <c r="AA385" t="s">
        <v>2697</v>
      </c>
      <c r="AB385" t="s">
        <v>2698</v>
      </c>
      <c r="AC385" t="s">
        <v>2697</v>
      </c>
      <c r="AD385" t="s">
        <v>44</v>
      </c>
      <c r="AE385" t="s">
        <v>43</v>
      </c>
      <c r="AF385" s="115">
        <v>13200000</v>
      </c>
      <c r="AG385" s="180" t="s">
        <v>1538</v>
      </c>
      <c r="AH385" s="168" t="s">
        <v>1539</v>
      </c>
      <c r="AI385" s="172">
        <v>16</v>
      </c>
      <c r="AJ385" s="173" t="s">
        <v>19</v>
      </c>
      <c r="AK385" t="str">
        <f t="shared" si="29"/>
        <v>148.-13.-21.0.1.0.-4.03.00.00</v>
      </c>
      <c r="AL385" t="str">
        <f t="shared" si="25"/>
        <v>21.00.01.00</v>
      </c>
      <c r="AM385">
        <f t="shared" si="26"/>
        <v>148</v>
      </c>
      <c r="AN385">
        <f t="shared" si="27"/>
        <v>13</v>
      </c>
      <c r="AO385" s="118">
        <v>21</v>
      </c>
      <c r="AP385" s="118">
        <v>0</v>
      </c>
      <c r="AQ385" s="118">
        <v>1</v>
      </c>
      <c r="AR385" s="118">
        <v>0</v>
      </c>
      <c r="AS385" t="str">
        <f t="shared" si="28"/>
        <v>4.03.00.00</v>
      </c>
    </row>
    <row r="386" spans="1:45" customFormat="1" ht="46.8">
      <c r="A386">
        <v>2021</v>
      </c>
      <c r="B386">
        <v>149</v>
      </c>
      <c r="C386" t="s">
        <v>1256</v>
      </c>
      <c r="D386" t="s">
        <v>1257</v>
      </c>
      <c r="E386" t="s">
        <v>1227</v>
      </c>
      <c r="F386" t="s">
        <v>2660</v>
      </c>
      <c r="G386" t="s">
        <v>2661</v>
      </c>
      <c r="H386">
        <v>11</v>
      </c>
      <c r="I386" t="s">
        <v>25</v>
      </c>
      <c r="J386">
        <v>2</v>
      </c>
      <c r="K386" t="s">
        <v>57</v>
      </c>
      <c r="L386">
        <v>0</v>
      </c>
      <c r="M386" t="s">
        <v>2149</v>
      </c>
      <c r="N386">
        <v>0</v>
      </c>
      <c r="O386" t="s">
        <v>2149</v>
      </c>
      <c r="P386">
        <v>2</v>
      </c>
      <c r="Q386" t="s">
        <v>2507</v>
      </c>
      <c r="R386">
        <v>30</v>
      </c>
      <c r="S386" t="s">
        <v>2163</v>
      </c>
      <c r="T386">
        <v>31</v>
      </c>
      <c r="U386" t="s">
        <v>22</v>
      </c>
      <c r="V386">
        <v>0</v>
      </c>
      <c r="W386" t="s">
        <v>79</v>
      </c>
      <c r="X386">
        <v>2</v>
      </c>
      <c r="Y386" t="s">
        <v>2687</v>
      </c>
      <c r="Z386" t="s">
        <v>2688</v>
      </c>
      <c r="AA386" t="s">
        <v>2687</v>
      </c>
      <c r="AB386" t="s">
        <v>2689</v>
      </c>
      <c r="AC386" t="s">
        <v>2687</v>
      </c>
      <c r="AD386" t="s">
        <v>39</v>
      </c>
      <c r="AE386" t="s">
        <v>40</v>
      </c>
      <c r="AF386" s="115">
        <v>405476697</v>
      </c>
      <c r="AG386" s="36" t="s">
        <v>1683</v>
      </c>
      <c r="AH386" s="127" t="s">
        <v>25</v>
      </c>
      <c r="AI386" s="172">
        <v>16</v>
      </c>
      <c r="AJ386" s="173" t="s">
        <v>19</v>
      </c>
      <c r="AK386" t="str">
        <f t="shared" si="29"/>
        <v>149.-11.-2.0.0.2.-2.00.00.00</v>
      </c>
      <c r="AL386" t="str">
        <f t="shared" si="25"/>
        <v>02.00.00.02</v>
      </c>
      <c r="AM386">
        <f t="shared" si="26"/>
        <v>149</v>
      </c>
      <c r="AN386">
        <f t="shared" si="27"/>
        <v>11</v>
      </c>
      <c r="AO386" s="118">
        <v>2</v>
      </c>
      <c r="AP386" s="118">
        <v>0</v>
      </c>
      <c r="AQ386" s="118">
        <v>0</v>
      </c>
      <c r="AR386" s="118">
        <v>2</v>
      </c>
      <c r="AS386" t="str">
        <f t="shared" si="28"/>
        <v>2.00.00.00</v>
      </c>
    </row>
    <row r="387" spans="1:45" customFormat="1" ht="46.8">
      <c r="A387">
        <v>2021</v>
      </c>
      <c r="B387">
        <v>149</v>
      </c>
      <c r="C387" t="s">
        <v>1256</v>
      </c>
      <c r="D387" t="s">
        <v>1257</v>
      </c>
      <c r="E387" t="s">
        <v>1227</v>
      </c>
      <c r="F387" t="s">
        <v>2660</v>
      </c>
      <c r="G387" t="s">
        <v>2661</v>
      </c>
      <c r="H387">
        <v>11</v>
      </c>
      <c r="I387" t="s">
        <v>25</v>
      </c>
      <c r="J387">
        <v>2</v>
      </c>
      <c r="K387" t="s">
        <v>57</v>
      </c>
      <c r="L387">
        <v>0</v>
      </c>
      <c r="M387" t="s">
        <v>2149</v>
      </c>
      <c r="N387">
        <v>0</v>
      </c>
      <c r="O387" t="s">
        <v>2149</v>
      </c>
      <c r="P387">
        <v>2</v>
      </c>
      <c r="Q387" t="s">
        <v>2507</v>
      </c>
      <c r="R387">
        <v>30</v>
      </c>
      <c r="S387" t="s">
        <v>2163</v>
      </c>
      <c r="T387">
        <v>31</v>
      </c>
      <c r="U387" t="s">
        <v>22</v>
      </c>
      <c r="V387">
        <v>0</v>
      </c>
      <c r="W387" t="s">
        <v>79</v>
      </c>
      <c r="X387">
        <v>3</v>
      </c>
      <c r="Y387" t="s">
        <v>2690</v>
      </c>
      <c r="Z387" t="s">
        <v>2691</v>
      </c>
      <c r="AA387" t="s">
        <v>2690</v>
      </c>
      <c r="AB387" t="s">
        <v>2692</v>
      </c>
      <c r="AC387" t="s">
        <v>2690</v>
      </c>
      <c r="AD387" t="s">
        <v>41</v>
      </c>
      <c r="AE387" t="s">
        <v>42</v>
      </c>
      <c r="AF387" s="115">
        <v>193832328</v>
      </c>
      <c r="AG387" s="36" t="s">
        <v>1683</v>
      </c>
      <c r="AH387" s="127" t="s">
        <v>25</v>
      </c>
      <c r="AI387" s="172">
        <v>16</v>
      </c>
      <c r="AJ387" s="173" t="s">
        <v>19</v>
      </c>
      <c r="AK387" t="str">
        <f t="shared" si="29"/>
        <v>149.-11.-2.0.0.2.-3.00.00.00</v>
      </c>
      <c r="AL387" t="str">
        <f t="shared" ref="AL387:AL450" si="30">CONCATENATE(TEXT(AO387,"00"),".",TEXT(AP387,"00"),".",TEXT(AQ387,"00"),".",TEXT(AR387,"00"))</f>
        <v>02.00.00.02</v>
      </c>
      <c r="AM387">
        <f t="shared" ref="AM387:AM450" si="31">+B387</f>
        <v>149</v>
      </c>
      <c r="AN387">
        <f t="shared" ref="AN387:AN450" si="32">+H387</f>
        <v>11</v>
      </c>
      <c r="AO387" s="118">
        <v>2</v>
      </c>
      <c r="AP387" s="118">
        <v>0</v>
      </c>
      <c r="AQ387" s="118">
        <v>0</v>
      </c>
      <c r="AR387" s="118">
        <v>2</v>
      </c>
      <c r="AS387" t="str">
        <f t="shared" ref="AS387:AS450" si="33">+AD387</f>
        <v>3.00.00.00</v>
      </c>
    </row>
    <row r="388" spans="1:45" customFormat="1" ht="46.8">
      <c r="A388">
        <v>2021</v>
      </c>
      <c r="B388">
        <v>149</v>
      </c>
      <c r="C388" t="s">
        <v>1256</v>
      </c>
      <c r="D388" t="s">
        <v>1257</v>
      </c>
      <c r="E388" t="s">
        <v>1227</v>
      </c>
      <c r="F388" t="s">
        <v>2660</v>
      </c>
      <c r="G388" t="s">
        <v>2699</v>
      </c>
      <c r="H388">
        <v>11</v>
      </c>
      <c r="I388" t="s">
        <v>25</v>
      </c>
      <c r="J388">
        <v>2</v>
      </c>
      <c r="K388" t="s">
        <v>57</v>
      </c>
      <c r="L388">
        <v>0</v>
      </c>
      <c r="M388" t="s">
        <v>2149</v>
      </c>
      <c r="N388">
        <v>0</v>
      </c>
      <c r="O388" t="s">
        <v>2149</v>
      </c>
      <c r="P388">
        <v>2</v>
      </c>
      <c r="Q388" t="s">
        <v>2507</v>
      </c>
      <c r="R388">
        <v>30</v>
      </c>
      <c r="S388" t="s">
        <v>2163</v>
      </c>
      <c r="T388">
        <v>31</v>
      </c>
      <c r="U388" t="s">
        <v>22</v>
      </c>
      <c r="V388">
        <v>0</v>
      </c>
      <c r="W388" t="s">
        <v>79</v>
      </c>
      <c r="X388">
        <v>5</v>
      </c>
      <c r="Y388" t="s">
        <v>2700</v>
      </c>
      <c r="Z388" t="s">
        <v>2701</v>
      </c>
      <c r="AA388" t="s">
        <v>2702</v>
      </c>
      <c r="AB388" t="s">
        <v>2719</v>
      </c>
      <c r="AC388" t="s">
        <v>2720</v>
      </c>
      <c r="AD388" t="s">
        <v>47</v>
      </c>
      <c r="AE388" t="s">
        <v>48</v>
      </c>
      <c r="AF388" s="115">
        <v>10379956</v>
      </c>
      <c r="AG388" s="36" t="s">
        <v>1683</v>
      </c>
      <c r="AH388" s="127" t="s">
        <v>25</v>
      </c>
      <c r="AI388" s="172">
        <v>16</v>
      </c>
      <c r="AJ388" s="173" t="s">
        <v>19</v>
      </c>
      <c r="AK388" t="str">
        <f t="shared" ref="AK388:AK451" si="34">+CONCATENATE(AM388,".-",AN388,".-",AO388,".",AP388,".",AQ388,".",AR388,".-",AS388)</f>
        <v>149.-11.-2.0.0.2.-5.01.04.15</v>
      </c>
      <c r="AL388" t="str">
        <f t="shared" si="30"/>
        <v>02.00.00.02</v>
      </c>
      <c r="AM388">
        <f t="shared" si="31"/>
        <v>149</v>
      </c>
      <c r="AN388">
        <f t="shared" si="32"/>
        <v>11</v>
      </c>
      <c r="AO388" s="118">
        <v>2</v>
      </c>
      <c r="AP388" s="118">
        <v>0</v>
      </c>
      <c r="AQ388" s="118">
        <v>0</v>
      </c>
      <c r="AR388" s="118">
        <v>2</v>
      </c>
      <c r="AS388" t="str">
        <f t="shared" si="33"/>
        <v>5.01.04.15</v>
      </c>
    </row>
    <row r="389" spans="1:45" customFormat="1" ht="46.8">
      <c r="A389">
        <v>2021</v>
      </c>
      <c r="B389">
        <v>149</v>
      </c>
      <c r="C389" t="s">
        <v>1256</v>
      </c>
      <c r="D389" t="s">
        <v>1257</v>
      </c>
      <c r="E389" t="s">
        <v>1227</v>
      </c>
      <c r="F389" t="s">
        <v>2660</v>
      </c>
      <c r="G389" t="s">
        <v>2661</v>
      </c>
      <c r="H389">
        <v>13</v>
      </c>
      <c r="I389" t="s">
        <v>51</v>
      </c>
      <c r="J389">
        <v>21</v>
      </c>
      <c r="K389" t="s">
        <v>1523</v>
      </c>
      <c r="L389">
        <v>0</v>
      </c>
      <c r="M389" t="s">
        <v>2149</v>
      </c>
      <c r="N389">
        <v>0</v>
      </c>
      <c r="O389" t="s">
        <v>2149</v>
      </c>
      <c r="P389">
        <v>0</v>
      </c>
      <c r="Q389" t="s">
        <v>2149</v>
      </c>
      <c r="R389">
        <v>30</v>
      </c>
      <c r="S389" t="s">
        <v>2163</v>
      </c>
      <c r="T389">
        <v>31</v>
      </c>
      <c r="U389" t="s">
        <v>22</v>
      </c>
      <c r="V389">
        <v>0</v>
      </c>
      <c r="W389" t="s">
        <v>79</v>
      </c>
      <c r="X389">
        <v>1</v>
      </c>
      <c r="Y389" t="s">
        <v>2662</v>
      </c>
      <c r="Z389" t="s">
        <v>2663</v>
      </c>
      <c r="AA389" t="s">
        <v>2664</v>
      </c>
      <c r="AB389" t="s">
        <v>2671</v>
      </c>
      <c r="AC389" t="s">
        <v>31</v>
      </c>
      <c r="AD389" t="s">
        <v>30</v>
      </c>
      <c r="AE389" t="s">
        <v>31</v>
      </c>
      <c r="AF389" s="115">
        <v>142062979</v>
      </c>
      <c r="AG389" s="180" t="s">
        <v>1540</v>
      </c>
      <c r="AH389" s="168" t="s">
        <v>1533</v>
      </c>
      <c r="AI389" s="172">
        <v>16</v>
      </c>
      <c r="AJ389" s="173" t="s">
        <v>19</v>
      </c>
      <c r="AK389" t="str">
        <f t="shared" si="34"/>
        <v>149.-13.-21.0.0.0.-1.01.07.00</v>
      </c>
      <c r="AL389" t="str">
        <f t="shared" si="30"/>
        <v>21.00.00.00</v>
      </c>
      <c r="AM389">
        <f t="shared" si="31"/>
        <v>149</v>
      </c>
      <c r="AN389">
        <f t="shared" si="32"/>
        <v>13</v>
      </c>
      <c r="AO389" s="118">
        <v>21</v>
      </c>
      <c r="AP389" s="118">
        <v>0</v>
      </c>
      <c r="AQ389" s="118">
        <v>0</v>
      </c>
      <c r="AR389" s="118">
        <v>0</v>
      </c>
      <c r="AS389" t="str">
        <f t="shared" si="33"/>
        <v>1.01.07.00</v>
      </c>
    </row>
    <row r="390" spans="1:45" customFormat="1" ht="46.8">
      <c r="A390">
        <v>2021</v>
      </c>
      <c r="B390">
        <v>149</v>
      </c>
      <c r="C390" t="s">
        <v>1256</v>
      </c>
      <c r="D390" t="s">
        <v>1257</v>
      </c>
      <c r="E390" t="s">
        <v>1227</v>
      </c>
      <c r="F390" t="s">
        <v>2660</v>
      </c>
      <c r="G390" t="s">
        <v>2661</v>
      </c>
      <c r="H390">
        <v>13</v>
      </c>
      <c r="I390" t="s">
        <v>51</v>
      </c>
      <c r="J390">
        <v>21</v>
      </c>
      <c r="K390" t="s">
        <v>1523</v>
      </c>
      <c r="L390">
        <v>0</v>
      </c>
      <c r="M390" t="s">
        <v>2149</v>
      </c>
      <c r="N390">
        <v>0</v>
      </c>
      <c r="O390" t="s">
        <v>2149</v>
      </c>
      <c r="P390">
        <v>0</v>
      </c>
      <c r="Q390" t="s">
        <v>2149</v>
      </c>
      <c r="R390">
        <v>30</v>
      </c>
      <c r="S390" t="s">
        <v>2163</v>
      </c>
      <c r="T390">
        <v>31</v>
      </c>
      <c r="U390" t="s">
        <v>22</v>
      </c>
      <c r="V390">
        <v>0</v>
      </c>
      <c r="W390" t="s">
        <v>79</v>
      </c>
      <c r="X390">
        <v>2</v>
      </c>
      <c r="Y390" t="s">
        <v>2687</v>
      </c>
      <c r="Z390" t="s">
        <v>2688</v>
      </c>
      <c r="AA390" t="s">
        <v>2687</v>
      </c>
      <c r="AB390" t="s">
        <v>2689</v>
      </c>
      <c r="AC390" t="s">
        <v>2687</v>
      </c>
      <c r="AD390" t="s">
        <v>39</v>
      </c>
      <c r="AE390" t="s">
        <v>40</v>
      </c>
      <c r="AF390" s="115">
        <v>127602100</v>
      </c>
      <c r="AG390" s="180" t="s">
        <v>1540</v>
      </c>
      <c r="AH390" s="168" t="s">
        <v>1533</v>
      </c>
      <c r="AI390" s="172">
        <v>16</v>
      </c>
      <c r="AJ390" s="173" t="s">
        <v>19</v>
      </c>
      <c r="AK390" t="str">
        <f t="shared" si="34"/>
        <v>149.-13.-21.0.0.0.-2.00.00.00</v>
      </c>
      <c r="AL390" t="str">
        <f t="shared" si="30"/>
        <v>21.00.00.00</v>
      </c>
      <c r="AM390">
        <f t="shared" si="31"/>
        <v>149</v>
      </c>
      <c r="AN390">
        <f t="shared" si="32"/>
        <v>13</v>
      </c>
      <c r="AO390" s="118">
        <v>21</v>
      </c>
      <c r="AP390" s="118">
        <v>0</v>
      </c>
      <c r="AQ390" s="118">
        <v>0</v>
      </c>
      <c r="AR390" s="118">
        <v>0</v>
      </c>
      <c r="AS390" t="str">
        <f t="shared" si="33"/>
        <v>2.00.00.00</v>
      </c>
    </row>
    <row r="391" spans="1:45" customFormat="1" ht="46.8">
      <c r="A391">
        <v>2021</v>
      </c>
      <c r="B391">
        <v>149</v>
      </c>
      <c r="C391" t="s">
        <v>1256</v>
      </c>
      <c r="D391" t="s">
        <v>1257</v>
      </c>
      <c r="E391" t="s">
        <v>1227</v>
      </c>
      <c r="F391" t="s">
        <v>2660</v>
      </c>
      <c r="G391" t="s">
        <v>2661</v>
      </c>
      <c r="H391">
        <v>13</v>
      </c>
      <c r="I391" t="s">
        <v>51</v>
      </c>
      <c r="J391">
        <v>21</v>
      </c>
      <c r="K391" t="s">
        <v>1523</v>
      </c>
      <c r="L391">
        <v>0</v>
      </c>
      <c r="M391" t="s">
        <v>2149</v>
      </c>
      <c r="N391">
        <v>0</v>
      </c>
      <c r="O391" t="s">
        <v>2149</v>
      </c>
      <c r="P391">
        <v>0</v>
      </c>
      <c r="Q391" t="s">
        <v>2149</v>
      </c>
      <c r="R391">
        <v>30</v>
      </c>
      <c r="S391" t="s">
        <v>2163</v>
      </c>
      <c r="T391">
        <v>31</v>
      </c>
      <c r="U391" t="s">
        <v>22</v>
      </c>
      <c r="V391">
        <v>0</v>
      </c>
      <c r="W391" t="s">
        <v>79</v>
      </c>
      <c r="X391">
        <v>3</v>
      </c>
      <c r="Y391" t="s">
        <v>2690</v>
      </c>
      <c r="Z391" t="s">
        <v>2691</v>
      </c>
      <c r="AA391" t="s">
        <v>2690</v>
      </c>
      <c r="AB391" t="s">
        <v>2692</v>
      </c>
      <c r="AC391" t="s">
        <v>2690</v>
      </c>
      <c r="AD391" t="s">
        <v>41</v>
      </c>
      <c r="AE391" t="s">
        <v>42</v>
      </c>
      <c r="AF391" s="115">
        <v>44120760</v>
      </c>
      <c r="AG391" s="180" t="s">
        <v>1540</v>
      </c>
      <c r="AH391" s="168" t="s">
        <v>1533</v>
      </c>
      <c r="AI391" s="172">
        <v>16</v>
      </c>
      <c r="AJ391" s="173" t="s">
        <v>19</v>
      </c>
      <c r="AK391" t="str">
        <f t="shared" si="34"/>
        <v>149.-13.-21.0.0.0.-3.00.00.00</v>
      </c>
      <c r="AL391" t="str">
        <f t="shared" si="30"/>
        <v>21.00.00.00</v>
      </c>
      <c r="AM391">
        <f t="shared" si="31"/>
        <v>149</v>
      </c>
      <c r="AN391">
        <f t="shared" si="32"/>
        <v>13</v>
      </c>
      <c r="AO391" s="118">
        <v>21</v>
      </c>
      <c r="AP391" s="118">
        <v>0</v>
      </c>
      <c r="AQ391" s="118">
        <v>0</v>
      </c>
      <c r="AR391" s="118">
        <v>0</v>
      </c>
      <c r="AS391" t="str">
        <f t="shared" si="33"/>
        <v>3.00.00.00</v>
      </c>
    </row>
    <row r="392" spans="1:45" customFormat="1" ht="46.8">
      <c r="A392">
        <v>2021</v>
      </c>
      <c r="B392">
        <v>149</v>
      </c>
      <c r="C392" t="s">
        <v>1256</v>
      </c>
      <c r="D392" t="s">
        <v>1257</v>
      </c>
      <c r="E392" t="s">
        <v>1227</v>
      </c>
      <c r="F392" t="s">
        <v>2693</v>
      </c>
      <c r="G392" t="s">
        <v>2694</v>
      </c>
      <c r="H392">
        <v>13</v>
      </c>
      <c r="I392" t="s">
        <v>51</v>
      </c>
      <c r="J392">
        <v>21</v>
      </c>
      <c r="K392" t="s">
        <v>1523</v>
      </c>
      <c r="L392">
        <v>0</v>
      </c>
      <c r="M392" t="s">
        <v>2149</v>
      </c>
      <c r="N392">
        <v>1</v>
      </c>
      <c r="O392" t="s">
        <v>43</v>
      </c>
      <c r="P392">
        <v>0</v>
      </c>
      <c r="Q392" t="s">
        <v>2149</v>
      </c>
      <c r="R392">
        <v>30</v>
      </c>
      <c r="S392" t="s">
        <v>2163</v>
      </c>
      <c r="T392">
        <v>31</v>
      </c>
      <c r="U392" t="s">
        <v>22</v>
      </c>
      <c r="V392">
        <v>0</v>
      </c>
      <c r="W392" t="s">
        <v>79</v>
      </c>
      <c r="X392">
        <v>4</v>
      </c>
      <c r="Y392" t="s">
        <v>2695</v>
      </c>
      <c r="Z392" t="s">
        <v>2696</v>
      </c>
      <c r="AA392" t="s">
        <v>2697</v>
      </c>
      <c r="AB392" t="s">
        <v>2698</v>
      </c>
      <c r="AC392" t="s">
        <v>2697</v>
      </c>
      <c r="AD392" t="s">
        <v>44</v>
      </c>
      <c r="AE392" t="s">
        <v>43</v>
      </c>
      <c r="AF392" s="115">
        <v>2958000</v>
      </c>
      <c r="AG392" s="180" t="s">
        <v>1540</v>
      </c>
      <c r="AH392" s="168" t="s">
        <v>1533</v>
      </c>
      <c r="AI392" s="172">
        <v>16</v>
      </c>
      <c r="AJ392" s="173" t="s">
        <v>19</v>
      </c>
      <c r="AK392" t="str">
        <f t="shared" si="34"/>
        <v>149.-13.-21.0.1.0.-4.03.00.00</v>
      </c>
      <c r="AL392" t="str">
        <f t="shared" si="30"/>
        <v>21.00.01.00</v>
      </c>
      <c r="AM392">
        <f t="shared" si="31"/>
        <v>149</v>
      </c>
      <c r="AN392">
        <f t="shared" si="32"/>
        <v>13</v>
      </c>
      <c r="AO392" s="118">
        <v>21</v>
      </c>
      <c r="AP392" s="118">
        <v>0</v>
      </c>
      <c r="AQ392" s="118">
        <v>1</v>
      </c>
      <c r="AR392" s="118">
        <v>0</v>
      </c>
      <c r="AS392" t="str">
        <f t="shared" si="33"/>
        <v>4.03.00.00</v>
      </c>
    </row>
    <row r="393" spans="1:45" customFormat="1" ht="46.8">
      <c r="A393">
        <v>2021</v>
      </c>
      <c r="B393">
        <v>150</v>
      </c>
      <c r="C393" t="s">
        <v>1258</v>
      </c>
      <c r="D393" t="s">
        <v>1259</v>
      </c>
      <c r="E393" t="s">
        <v>1227</v>
      </c>
      <c r="F393" t="s">
        <v>2660</v>
      </c>
      <c r="G393" t="s">
        <v>2661</v>
      </c>
      <c r="H393">
        <v>11</v>
      </c>
      <c r="I393" t="s">
        <v>25</v>
      </c>
      <c r="J393">
        <v>2</v>
      </c>
      <c r="K393" t="s">
        <v>57</v>
      </c>
      <c r="L393">
        <v>0</v>
      </c>
      <c r="M393" t="s">
        <v>2149</v>
      </c>
      <c r="N393">
        <v>0</v>
      </c>
      <c r="O393" t="s">
        <v>2149</v>
      </c>
      <c r="P393">
        <v>8</v>
      </c>
      <c r="Q393" t="s">
        <v>2529</v>
      </c>
      <c r="R393">
        <v>30</v>
      </c>
      <c r="S393" t="s">
        <v>2163</v>
      </c>
      <c r="T393">
        <v>31</v>
      </c>
      <c r="U393" t="s">
        <v>22</v>
      </c>
      <c r="V393">
        <v>0</v>
      </c>
      <c r="W393" t="s">
        <v>79</v>
      </c>
      <c r="X393">
        <v>2</v>
      </c>
      <c r="Y393" t="s">
        <v>2687</v>
      </c>
      <c r="Z393" t="s">
        <v>2688</v>
      </c>
      <c r="AA393" t="s">
        <v>2687</v>
      </c>
      <c r="AB393" t="s">
        <v>2689</v>
      </c>
      <c r="AC393" t="s">
        <v>2687</v>
      </c>
      <c r="AD393" t="s">
        <v>39</v>
      </c>
      <c r="AE393" t="s">
        <v>40</v>
      </c>
      <c r="AF393" s="115">
        <v>39412237</v>
      </c>
      <c r="AG393" s="36" t="s">
        <v>1683</v>
      </c>
      <c r="AH393" s="127" t="s">
        <v>25</v>
      </c>
      <c r="AI393" s="172">
        <v>16</v>
      </c>
      <c r="AJ393" s="173" t="s">
        <v>19</v>
      </c>
      <c r="AK393" t="str">
        <f t="shared" si="34"/>
        <v>150.-11.-2.0.0.8.-2.00.00.00</v>
      </c>
      <c r="AL393" t="str">
        <f t="shared" si="30"/>
        <v>02.00.00.08</v>
      </c>
      <c r="AM393">
        <f t="shared" si="31"/>
        <v>150</v>
      </c>
      <c r="AN393">
        <f t="shared" si="32"/>
        <v>11</v>
      </c>
      <c r="AO393" s="118">
        <v>2</v>
      </c>
      <c r="AP393" s="118">
        <v>0</v>
      </c>
      <c r="AQ393" s="118">
        <v>0</v>
      </c>
      <c r="AR393" s="118">
        <v>8</v>
      </c>
      <c r="AS393" t="str">
        <f t="shared" si="33"/>
        <v>2.00.00.00</v>
      </c>
    </row>
    <row r="394" spans="1:45" customFormat="1" ht="46.8">
      <c r="A394">
        <v>2021</v>
      </c>
      <c r="B394">
        <v>150</v>
      </c>
      <c r="C394" t="s">
        <v>1258</v>
      </c>
      <c r="D394" t="s">
        <v>1259</v>
      </c>
      <c r="E394" t="s">
        <v>1227</v>
      </c>
      <c r="F394" t="s">
        <v>2660</v>
      </c>
      <c r="G394" t="s">
        <v>2661</v>
      </c>
      <c r="H394">
        <v>11</v>
      </c>
      <c r="I394" t="s">
        <v>25</v>
      </c>
      <c r="J394">
        <v>2</v>
      </c>
      <c r="K394" t="s">
        <v>57</v>
      </c>
      <c r="L394">
        <v>0</v>
      </c>
      <c r="M394" t="s">
        <v>2149</v>
      </c>
      <c r="N394">
        <v>0</v>
      </c>
      <c r="O394" t="s">
        <v>2149</v>
      </c>
      <c r="P394">
        <v>8</v>
      </c>
      <c r="Q394" t="s">
        <v>2529</v>
      </c>
      <c r="R394">
        <v>30</v>
      </c>
      <c r="S394" t="s">
        <v>2163</v>
      </c>
      <c r="T394">
        <v>31</v>
      </c>
      <c r="U394" t="s">
        <v>22</v>
      </c>
      <c r="V394">
        <v>0</v>
      </c>
      <c r="W394" t="s">
        <v>79</v>
      </c>
      <c r="X394">
        <v>3</v>
      </c>
      <c r="Y394" t="s">
        <v>2690</v>
      </c>
      <c r="Z394" t="s">
        <v>2691</v>
      </c>
      <c r="AA394" t="s">
        <v>2690</v>
      </c>
      <c r="AB394" t="s">
        <v>2692</v>
      </c>
      <c r="AC394" t="s">
        <v>2690</v>
      </c>
      <c r="AD394" t="s">
        <v>41</v>
      </c>
      <c r="AE394" t="s">
        <v>42</v>
      </c>
      <c r="AF394" s="115">
        <v>89345614</v>
      </c>
      <c r="AG394" s="36" t="s">
        <v>1683</v>
      </c>
      <c r="AH394" s="127" t="s">
        <v>25</v>
      </c>
      <c r="AI394" s="172">
        <v>16</v>
      </c>
      <c r="AJ394" s="173" t="s">
        <v>19</v>
      </c>
      <c r="AK394" t="str">
        <f t="shared" si="34"/>
        <v>150.-11.-2.0.0.8.-3.00.00.00</v>
      </c>
      <c r="AL394" t="str">
        <f t="shared" si="30"/>
        <v>02.00.00.08</v>
      </c>
      <c r="AM394">
        <f t="shared" si="31"/>
        <v>150</v>
      </c>
      <c r="AN394">
        <f t="shared" si="32"/>
        <v>11</v>
      </c>
      <c r="AO394" s="118">
        <v>2</v>
      </c>
      <c r="AP394" s="118">
        <v>0</v>
      </c>
      <c r="AQ394" s="118">
        <v>0</v>
      </c>
      <c r="AR394" s="118">
        <v>8</v>
      </c>
      <c r="AS394" t="str">
        <f t="shared" si="33"/>
        <v>3.00.00.00</v>
      </c>
    </row>
    <row r="395" spans="1:45" customFormat="1" ht="46.8">
      <c r="A395">
        <v>2021</v>
      </c>
      <c r="B395">
        <v>150</v>
      </c>
      <c r="C395" t="s">
        <v>1258</v>
      </c>
      <c r="D395" t="s">
        <v>1259</v>
      </c>
      <c r="E395" t="s">
        <v>1227</v>
      </c>
      <c r="F395" t="s">
        <v>2660</v>
      </c>
      <c r="G395" t="s">
        <v>2661</v>
      </c>
      <c r="H395">
        <v>13</v>
      </c>
      <c r="I395" t="s">
        <v>51</v>
      </c>
      <c r="J395">
        <v>21</v>
      </c>
      <c r="K395" t="s">
        <v>1523</v>
      </c>
      <c r="L395">
        <v>0</v>
      </c>
      <c r="M395" t="s">
        <v>2149</v>
      </c>
      <c r="N395">
        <v>0</v>
      </c>
      <c r="O395" t="s">
        <v>2149</v>
      </c>
      <c r="P395">
        <v>0</v>
      </c>
      <c r="Q395" t="s">
        <v>2149</v>
      </c>
      <c r="R395">
        <v>30</v>
      </c>
      <c r="S395" t="s">
        <v>2163</v>
      </c>
      <c r="T395">
        <v>31</v>
      </c>
      <c r="U395" t="s">
        <v>22</v>
      </c>
      <c r="V395">
        <v>0</v>
      </c>
      <c r="W395" t="s">
        <v>79</v>
      </c>
      <c r="X395">
        <v>1</v>
      </c>
      <c r="Y395" t="s">
        <v>2662</v>
      </c>
      <c r="Z395" t="s">
        <v>2663</v>
      </c>
      <c r="AA395" t="s">
        <v>2664</v>
      </c>
      <c r="AB395" t="s">
        <v>2671</v>
      </c>
      <c r="AC395" t="s">
        <v>31</v>
      </c>
      <c r="AD395" t="s">
        <v>30</v>
      </c>
      <c r="AE395" t="s">
        <v>31</v>
      </c>
      <c r="AF395" s="115">
        <v>10035588</v>
      </c>
      <c r="AG395" s="180" t="s">
        <v>1541</v>
      </c>
      <c r="AH395" s="168" t="s">
        <v>1542</v>
      </c>
      <c r="AI395" s="172">
        <v>16</v>
      </c>
      <c r="AJ395" s="173" t="s">
        <v>19</v>
      </c>
      <c r="AK395" t="str">
        <f t="shared" si="34"/>
        <v>150.-13.-21.0.0.0.-1.01.07.00</v>
      </c>
      <c r="AL395" t="str">
        <f t="shared" si="30"/>
        <v>21.00.00.00</v>
      </c>
      <c r="AM395">
        <f t="shared" si="31"/>
        <v>150</v>
      </c>
      <c r="AN395">
        <f t="shared" si="32"/>
        <v>13</v>
      </c>
      <c r="AO395" s="118">
        <v>21</v>
      </c>
      <c r="AP395" s="118">
        <v>0</v>
      </c>
      <c r="AQ395" s="118">
        <v>0</v>
      </c>
      <c r="AR395" s="118">
        <v>0</v>
      </c>
      <c r="AS395" t="str">
        <f t="shared" si="33"/>
        <v>1.01.07.00</v>
      </c>
    </row>
    <row r="396" spans="1:45" customFormat="1" ht="46.8">
      <c r="A396">
        <v>2021</v>
      </c>
      <c r="B396">
        <v>150</v>
      </c>
      <c r="C396" t="s">
        <v>1258</v>
      </c>
      <c r="D396" t="s">
        <v>1259</v>
      </c>
      <c r="E396" t="s">
        <v>1227</v>
      </c>
      <c r="F396" t="s">
        <v>2660</v>
      </c>
      <c r="G396" t="s">
        <v>2661</v>
      </c>
      <c r="H396">
        <v>13</v>
      </c>
      <c r="I396" t="s">
        <v>51</v>
      </c>
      <c r="J396">
        <v>21</v>
      </c>
      <c r="K396" t="s">
        <v>1523</v>
      </c>
      <c r="L396">
        <v>0</v>
      </c>
      <c r="M396" t="s">
        <v>2149</v>
      </c>
      <c r="N396">
        <v>0</v>
      </c>
      <c r="O396" t="s">
        <v>2149</v>
      </c>
      <c r="P396">
        <v>0</v>
      </c>
      <c r="Q396" t="s">
        <v>2149</v>
      </c>
      <c r="R396">
        <v>30</v>
      </c>
      <c r="S396" t="s">
        <v>2163</v>
      </c>
      <c r="T396">
        <v>31</v>
      </c>
      <c r="U396" t="s">
        <v>22</v>
      </c>
      <c r="V396">
        <v>0</v>
      </c>
      <c r="W396" t="s">
        <v>79</v>
      </c>
      <c r="X396">
        <v>2</v>
      </c>
      <c r="Y396" t="s">
        <v>2687</v>
      </c>
      <c r="Z396" t="s">
        <v>2688</v>
      </c>
      <c r="AA396" t="s">
        <v>2687</v>
      </c>
      <c r="AB396" t="s">
        <v>2689</v>
      </c>
      <c r="AC396" t="s">
        <v>2687</v>
      </c>
      <c r="AD396" t="s">
        <v>39</v>
      </c>
      <c r="AE396" t="s">
        <v>40</v>
      </c>
      <c r="AF396" s="115">
        <v>33743338</v>
      </c>
      <c r="AG396" s="180" t="s">
        <v>1541</v>
      </c>
      <c r="AH396" s="168" t="s">
        <v>1542</v>
      </c>
      <c r="AI396" s="172">
        <v>16</v>
      </c>
      <c r="AJ396" s="173" t="s">
        <v>19</v>
      </c>
      <c r="AK396" t="str">
        <f t="shared" si="34"/>
        <v>150.-13.-21.0.0.0.-2.00.00.00</v>
      </c>
      <c r="AL396" t="str">
        <f t="shared" si="30"/>
        <v>21.00.00.00</v>
      </c>
      <c r="AM396">
        <f t="shared" si="31"/>
        <v>150</v>
      </c>
      <c r="AN396">
        <f t="shared" si="32"/>
        <v>13</v>
      </c>
      <c r="AO396" s="118">
        <v>21</v>
      </c>
      <c r="AP396" s="118">
        <v>0</v>
      </c>
      <c r="AQ396" s="118">
        <v>0</v>
      </c>
      <c r="AR396" s="118">
        <v>0</v>
      </c>
      <c r="AS396" t="str">
        <f t="shared" si="33"/>
        <v>2.00.00.00</v>
      </c>
    </row>
    <row r="397" spans="1:45" customFormat="1" ht="46.8">
      <c r="A397">
        <v>2021</v>
      </c>
      <c r="B397">
        <v>150</v>
      </c>
      <c r="C397" t="s">
        <v>1258</v>
      </c>
      <c r="D397" t="s">
        <v>1259</v>
      </c>
      <c r="E397" t="s">
        <v>1227</v>
      </c>
      <c r="F397" t="s">
        <v>2660</v>
      </c>
      <c r="G397" t="s">
        <v>2661</v>
      </c>
      <c r="H397">
        <v>13</v>
      </c>
      <c r="I397" t="s">
        <v>51</v>
      </c>
      <c r="J397">
        <v>21</v>
      </c>
      <c r="K397" t="s">
        <v>1523</v>
      </c>
      <c r="L397">
        <v>0</v>
      </c>
      <c r="M397" t="s">
        <v>2149</v>
      </c>
      <c r="N397">
        <v>0</v>
      </c>
      <c r="O397" t="s">
        <v>2149</v>
      </c>
      <c r="P397">
        <v>0</v>
      </c>
      <c r="Q397" t="s">
        <v>2149</v>
      </c>
      <c r="R397">
        <v>30</v>
      </c>
      <c r="S397" t="s">
        <v>2163</v>
      </c>
      <c r="T397">
        <v>31</v>
      </c>
      <c r="U397" t="s">
        <v>22</v>
      </c>
      <c r="V397">
        <v>0</v>
      </c>
      <c r="W397" t="s">
        <v>79</v>
      </c>
      <c r="X397">
        <v>3</v>
      </c>
      <c r="Y397" t="s">
        <v>2690</v>
      </c>
      <c r="Z397" t="s">
        <v>2691</v>
      </c>
      <c r="AA397" t="s">
        <v>2690</v>
      </c>
      <c r="AB397" t="s">
        <v>2692</v>
      </c>
      <c r="AC397" t="s">
        <v>2690</v>
      </c>
      <c r="AD397" t="s">
        <v>41</v>
      </c>
      <c r="AE397" t="s">
        <v>42</v>
      </c>
      <c r="AF397" s="115">
        <v>75141966</v>
      </c>
      <c r="AG397" s="180" t="s">
        <v>1541</v>
      </c>
      <c r="AH397" s="168" t="s">
        <v>1542</v>
      </c>
      <c r="AI397" s="172">
        <v>16</v>
      </c>
      <c r="AJ397" s="173" t="s">
        <v>19</v>
      </c>
      <c r="AK397" t="str">
        <f t="shared" si="34"/>
        <v>150.-13.-21.0.0.0.-3.00.00.00</v>
      </c>
      <c r="AL397" t="str">
        <f t="shared" si="30"/>
        <v>21.00.00.00</v>
      </c>
      <c r="AM397">
        <f t="shared" si="31"/>
        <v>150</v>
      </c>
      <c r="AN397">
        <f t="shared" si="32"/>
        <v>13</v>
      </c>
      <c r="AO397" s="118">
        <v>21</v>
      </c>
      <c r="AP397" s="118">
        <v>0</v>
      </c>
      <c r="AQ397" s="118">
        <v>0</v>
      </c>
      <c r="AR397" s="118">
        <v>0</v>
      </c>
      <c r="AS397" t="str">
        <f t="shared" si="33"/>
        <v>3.00.00.00</v>
      </c>
    </row>
    <row r="398" spans="1:45" customFormat="1" ht="46.8">
      <c r="A398">
        <v>2021</v>
      </c>
      <c r="B398">
        <v>150</v>
      </c>
      <c r="C398" t="s">
        <v>1258</v>
      </c>
      <c r="D398" t="s">
        <v>1259</v>
      </c>
      <c r="E398" t="s">
        <v>1227</v>
      </c>
      <c r="F398" t="s">
        <v>2693</v>
      </c>
      <c r="G398" t="s">
        <v>2694</v>
      </c>
      <c r="H398">
        <v>13</v>
      </c>
      <c r="I398" t="s">
        <v>51</v>
      </c>
      <c r="J398">
        <v>21</v>
      </c>
      <c r="K398" t="s">
        <v>1523</v>
      </c>
      <c r="L398">
        <v>0</v>
      </c>
      <c r="M398" t="s">
        <v>2149</v>
      </c>
      <c r="N398">
        <v>1</v>
      </c>
      <c r="O398" t="s">
        <v>43</v>
      </c>
      <c r="P398">
        <v>0</v>
      </c>
      <c r="Q398" t="s">
        <v>2149</v>
      </c>
      <c r="R398">
        <v>30</v>
      </c>
      <c r="S398" t="s">
        <v>2163</v>
      </c>
      <c r="T398">
        <v>31</v>
      </c>
      <c r="U398" t="s">
        <v>22</v>
      </c>
      <c r="V398">
        <v>0</v>
      </c>
      <c r="W398" t="s">
        <v>79</v>
      </c>
      <c r="X398">
        <v>4</v>
      </c>
      <c r="Y398" t="s">
        <v>2695</v>
      </c>
      <c r="Z398" t="s">
        <v>2696</v>
      </c>
      <c r="AA398" t="s">
        <v>2697</v>
      </c>
      <c r="AB398" t="s">
        <v>2698</v>
      </c>
      <c r="AC398" t="s">
        <v>2697</v>
      </c>
      <c r="AD398" t="s">
        <v>44</v>
      </c>
      <c r="AE398" t="s">
        <v>43</v>
      </c>
      <c r="AF398" s="115">
        <v>9270391</v>
      </c>
      <c r="AG398" s="180" t="s">
        <v>1541</v>
      </c>
      <c r="AH398" s="168" t="s">
        <v>1542</v>
      </c>
      <c r="AI398" s="172">
        <v>16</v>
      </c>
      <c r="AJ398" s="173" t="s">
        <v>19</v>
      </c>
      <c r="AK398" t="str">
        <f t="shared" si="34"/>
        <v>150.-13.-21.0.1.0.-4.03.00.00</v>
      </c>
      <c r="AL398" t="str">
        <f t="shared" si="30"/>
        <v>21.00.01.00</v>
      </c>
      <c r="AM398">
        <f t="shared" si="31"/>
        <v>150</v>
      </c>
      <c r="AN398">
        <f t="shared" si="32"/>
        <v>13</v>
      </c>
      <c r="AO398" s="118">
        <v>21</v>
      </c>
      <c r="AP398" s="118">
        <v>0</v>
      </c>
      <c r="AQ398" s="118">
        <v>1</v>
      </c>
      <c r="AR398" s="118">
        <v>0</v>
      </c>
      <c r="AS398" t="str">
        <f t="shared" si="33"/>
        <v>4.03.00.00</v>
      </c>
    </row>
    <row r="399" spans="1:45" customFormat="1" ht="46.8">
      <c r="A399">
        <v>2021</v>
      </c>
      <c r="B399">
        <v>151</v>
      </c>
      <c r="C399" t="s">
        <v>1260</v>
      </c>
      <c r="D399" t="s">
        <v>1261</v>
      </c>
      <c r="E399" t="s">
        <v>1227</v>
      </c>
      <c r="F399" t="s">
        <v>2660</v>
      </c>
      <c r="G399" t="s">
        <v>2661</v>
      </c>
      <c r="H399">
        <v>11</v>
      </c>
      <c r="I399" t="s">
        <v>25</v>
      </c>
      <c r="J399">
        <v>2</v>
      </c>
      <c r="K399" t="s">
        <v>57</v>
      </c>
      <c r="L399">
        <v>0</v>
      </c>
      <c r="M399" t="s">
        <v>2149</v>
      </c>
      <c r="N399">
        <v>0</v>
      </c>
      <c r="O399" t="s">
        <v>2149</v>
      </c>
      <c r="P399">
        <v>4</v>
      </c>
      <c r="Q399" t="s">
        <v>2518</v>
      </c>
      <c r="R399">
        <v>30</v>
      </c>
      <c r="S399" t="s">
        <v>2163</v>
      </c>
      <c r="T399">
        <v>31</v>
      </c>
      <c r="U399" t="s">
        <v>22</v>
      </c>
      <c r="V399">
        <v>0</v>
      </c>
      <c r="W399" t="s">
        <v>79</v>
      </c>
      <c r="X399">
        <v>2</v>
      </c>
      <c r="Y399" t="s">
        <v>2687</v>
      </c>
      <c r="Z399" t="s">
        <v>2688</v>
      </c>
      <c r="AA399" t="s">
        <v>2687</v>
      </c>
      <c r="AB399" t="s">
        <v>2689</v>
      </c>
      <c r="AC399" t="s">
        <v>2687</v>
      </c>
      <c r="AD399" t="s">
        <v>39</v>
      </c>
      <c r="AE399" t="s">
        <v>40</v>
      </c>
      <c r="AF399" s="115">
        <v>96197245</v>
      </c>
      <c r="AG399" s="36" t="s">
        <v>1683</v>
      </c>
      <c r="AH399" s="127" t="s">
        <v>25</v>
      </c>
      <c r="AI399" s="172">
        <v>16</v>
      </c>
      <c r="AJ399" s="173" t="s">
        <v>19</v>
      </c>
      <c r="AK399" t="str">
        <f t="shared" si="34"/>
        <v>151.-11.-2.0.0.4.-2.00.00.00</v>
      </c>
      <c r="AL399" t="str">
        <f t="shared" si="30"/>
        <v>02.00.00.04</v>
      </c>
      <c r="AM399">
        <f t="shared" si="31"/>
        <v>151</v>
      </c>
      <c r="AN399">
        <f t="shared" si="32"/>
        <v>11</v>
      </c>
      <c r="AO399" s="118">
        <v>2</v>
      </c>
      <c r="AP399" s="118">
        <v>0</v>
      </c>
      <c r="AQ399" s="118">
        <v>0</v>
      </c>
      <c r="AR399" s="118">
        <v>4</v>
      </c>
      <c r="AS399" t="str">
        <f t="shared" si="33"/>
        <v>2.00.00.00</v>
      </c>
    </row>
    <row r="400" spans="1:45" customFormat="1" ht="46.8">
      <c r="A400">
        <v>2021</v>
      </c>
      <c r="B400">
        <v>151</v>
      </c>
      <c r="C400" t="s">
        <v>1260</v>
      </c>
      <c r="D400" t="s">
        <v>1261</v>
      </c>
      <c r="E400" t="s">
        <v>1227</v>
      </c>
      <c r="F400" t="s">
        <v>2660</v>
      </c>
      <c r="G400" t="s">
        <v>2661</v>
      </c>
      <c r="H400">
        <v>11</v>
      </c>
      <c r="I400" t="s">
        <v>25</v>
      </c>
      <c r="J400">
        <v>2</v>
      </c>
      <c r="K400" t="s">
        <v>57</v>
      </c>
      <c r="L400">
        <v>0</v>
      </c>
      <c r="M400" t="s">
        <v>2149</v>
      </c>
      <c r="N400">
        <v>0</v>
      </c>
      <c r="O400" t="s">
        <v>2149</v>
      </c>
      <c r="P400">
        <v>4</v>
      </c>
      <c r="Q400" t="s">
        <v>2518</v>
      </c>
      <c r="R400">
        <v>30</v>
      </c>
      <c r="S400" t="s">
        <v>2163</v>
      </c>
      <c r="T400">
        <v>31</v>
      </c>
      <c r="U400" t="s">
        <v>22</v>
      </c>
      <c r="V400">
        <v>0</v>
      </c>
      <c r="W400" t="s">
        <v>79</v>
      </c>
      <c r="X400">
        <v>3</v>
      </c>
      <c r="Y400" t="s">
        <v>2690</v>
      </c>
      <c r="Z400" t="s">
        <v>2691</v>
      </c>
      <c r="AA400" t="s">
        <v>2690</v>
      </c>
      <c r="AB400" t="s">
        <v>2692</v>
      </c>
      <c r="AC400" t="s">
        <v>2690</v>
      </c>
      <c r="AD400" t="s">
        <v>41</v>
      </c>
      <c r="AE400" t="s">
        <v>42</v>
      </c>
      <c r="AF400" s="115">
        <v>174221336</v>
      </c>
      <c r="AG400" s="36" t="s">
        <v>1683</v>
      </c>
      <c r="AH400" s="127" t="s">
        <v>25</v>
      </c>
      <c r="AI400" s="172">
        <v>16</v>
      </c>
      <c r="AJ400" s="173" t="s">
        <v>19</v>
      </c>
      <c r="AK400" t="str">
        <f t="shared" si="34"/>
        <v>151.-11.-2.0.0.4.-3.00.00.00</v>
      </c>
      <c r="AL400" t="str">
        <f t="shared" si="30"/>
        <v>02.00.00.04</v>
      </c>
      <c r="AM400">
        <f t="shared" si="31"/>
        <v>151</v>
      </c>
      <c r="AN400">
        <f t="shared" si="32"/>
        <v>11</v>
      </c>
      <c r="AO400" s="118">
        <v>2</v>
      </c>
      <c r="AP400" s="118">
        <v>0</v>
      </c>
      <c r="AQ400" s="118">
        <v>0</v>
      </c>
      <c r="AR400" s="118">
        <v>4</v>
      </c>
      <c r="AS400" t="str">
        <f t="shared" si="33"/>
        <v>3.00.00.00</v>
      </c>
    </row>
    <row r="401" spans="1:45" customFormat="1" ht="46.8">
      <c r="A401">
        <v>2021</v>
      </c>
      <c r="B401">
        <v>151</v>
      </c>
      <c r="C401" t="s">
        <v>1260</v>
      </c>
      <c r="D401" t="s">
        <v>1261</v>
      </c>
      <c r="E401" t="s">
        <v>1227</v>
      </c>
      <c r="F401" t="s">
        <v>2660</v>
      </c>
      <c r="G401" t="s">
        <v>2699</v>
      </c>
      <c r="H401">
        <v>11</v>
      </c>
      <c r="I401" t="s">
        <v>25</v>
      </c>
      <c r="J401">
        <v>2</v>
      </c>
      <c r="K401" t="s">
        <v>57</v>
      </c>
      <c r="L401">
        <v>0</v>
      </c>
      <c r="M401" t="s">
        <v>2149</v>
      </c>
      <c r="N401">
        <v>0</v>
      </c>
      <c r="O401" t="s">
        <v>2149</v>
      </c>
      <c r="P401">
        <v>4</v>
      </c>
      <c r="Q401" t="s">
        <v>2518</v>
      </c>
      <c r="R401">
        <v>30</v>
      </c>
      <c r="S401" t="s">
        <v>2163</v>
      </c>
      <c r="T401">
        <v>31</v>
      </c>
      <c r="U401" t="s">
        <v>22</v>
      </c>
      <c r="V401">
        <v>0</v>
      </c>
      <c r="W401" t="s">
        <v>79</v>
      </c>
      <c r="X401">
        <v>5</v>
      </c>
      <c r="Y401" t="s">
        <v>2700</v>
      </c>
      <c r="Z401" t="s">
        <v>2701</v>
      </c>
      <c r="AA401" t="s">
        <v>2702</v>
      </c>
      <c r="AB401" t="s">
        <v>2719</v>
      </c>
      <c r="AC401" t="s">
        <v>2720</v>
      </c>
      <c r="AD401" t="s">
        <v>47</v>
      </c>
      <c r="AE401" t="s">
        <v>48</v>
      </c>
      <c r="AF401" s="115">
        <v>1344600</v>
      </c>
      <c r="AG401" s="36" t="s">
        <v>1683</v>
      </c>
      <c r="AH401" s="127" t="s">
        <v>25</v>
      </c>
      <c r="AI401" s="172">
        <v>16</v>
      </c>
      <c r="AJ401" s="173" t="s">
        <v>19</v>
      </c>
      <c r="AK401" t="str">
        <f t="shared" si="34"/>
        <v>151.-11.-2.0.0.4.-5.01.04.15</v>
      </c>
      <c r="AL401" t="str">
        <f t="shared" si="30"/>
        <v>02.00.00.04</v>
      </c>
      <c r="AM401">
        <f t="shared" si="31"/>
        <v>151</v>
      </c>
      <c r="AN401">
        <f t="shared" si="32"/>
        <v>11</v>
      </c>
      <c r="AO401" s="118">
        <v>2</v>
      </c>
      <c r="AP401" s="118">
        <v>0</v>
      </c>
      <c r="AQ401" s="118">
        <v>0</v>
      </c>
      <c r="AR401" s="118">
        <v>4</v>
      </c>
      <c r="AS401" t="str">
        <f t="shared" si="33"/>
        <v>5.01.04.15</v>
      </c>
    </row>
    <row r="402" spans="1:45" customFormat="1" ht="46.8">
      <c r="A402">
        <v>2021</v>
      </c>
      <c r="B402">
        <v>151</v>
      </c>
      <c r="C402" t="s">
        <v>1260</v>
      </c>
      <c r="D402" t="s">
        <v>1261</v>
      </c>
      <c r="E402" t="s">
        <v>1227</v>
      </c>
      <c r="F402" t="s">
        <v>2660</v>
      </c>
      <c r="G402" t="s">
        <v>2661</v>
      </c>
      <c r="H402">
        <v>13</v>
      </c>
      <c r="I402" t="s">
        <v>51</v>
      </c>
      <c r="J402">
        <v>21</v>
      </c>
      <c r="K402" t="s">
        <v>1523</v>
      </c>
      <c r="L402">
        <v>0</v>
      </c>
      <c r="M402" t="s">
        <v>2149</v>
      </c>
      <c r="N402">
        <v>0</v>
      </c>
      <c r="O402" t="s">
        <v>2149</v>
      </c>
      <c r="P402">
        <v>0</v>
      </c>
      <c r="Q402" t="s">
        <v>2149</v>
      </c>
      <c r="R402">
        <v>30</v>
      </c>
      <c r="S402" t="s">
        <v>2163</v>
      </c>
      <c r="T402">
        <v>31</v>
      </c>
      <c r="U402" t="s">
        <v>22</v>
      </c>
      <c r="V402">
        <v>0</v>
      </c>
      <c r="W402" t="s">
        <v>79</v>
      </c>
      <c r="X402">
        <v>1</v>
      </c>
      <c r="Y402" t="s">
        <v>2662</v>
      </c>
      <c r="Z402" t="s">
        <v>2663</v>
      </c>
      <c r="AA402" t="s">
        <v>2664</v>
      </c>
      <c r="AB402" t="s">
        <v>2671</v>
      </c>
      <c r="AC402" t="s">
        <v>31</v>
      </c>
      <c r="AD402" t="s">
        <v>30</v>
      </c>
      <c r="AE402" t="s">
        <v>31</v>
      </c>
      <c r="AF402" s="115">
        <v>115000000</v>
      </c>
      <c r="AG402" t="s">
        <v>1543</v>
      </c>
      <c r="AH402" s="127" t="s">
        <v>1544</v>
      </c>
      <c r="AI402" s="172">
        <v>16</v>
      </c>
      <c r="AJ402" s="173" t="s">
        <v>19</v>
      </c>
      <c r="AK402" t="str">
        <f t="shared" si="34"/>
        <v>151.-13.-21.0.0.0.-1.01.07.00</v>
      </c>
      <c r="AL402" t="str">
        <f t="shared" si="30"/>
        <v>21.00.00.00</v>
      </c>
      <c r="AM402">
        <f t="shared" si="31"/>
        <v>151</v>
      </c>
      <c r="AN402">
        <f t="shared" si="32"/>
        <v>13</v>
      </c>
      <c r="AO402" s="118">
        <v>21</v>
      </c>
      <c r="AP402" s="118">
        <v>0</v>
      </c>
      <c r="AQ402" s="118">
        <v>0</v>
      </c>
      <c r="AR402" s="118">
        <v>0</v>
      </c>
      <c r="AS402" t="str">
        <f t="shared" si="33"/>
        <v>1.01.07.00</v>
      </c>
    </row>
    <row r="403" spans="1:45" customFormat="1" ht="46.8">
      <c r="A403">
        <v>2021</v>
      </c>
      <c r="B403">
        <v>151</v>
      </c>
      <c r="C403" t="s">
        <v>1260</v>
      </c>
      <c r="D403" t="s">
        <v>1261</v>
      </c>
      <c r="E403" t="s">
        <v>1227</v>
      </c>
      <c r="F403" t="s">
        <v>2660</v>
      </c>
      <c r="G403" t="s">
        <v>2661</v>
      </c>
      <c r="H403">
        <v>13</v>
      </c>
      <c r="I403" t="s">
        <v>51</v>
      </c>
      <c r="J403">
        <v>21</v>
      </c>
      <c r="K403" t="s">
        <v>1523</v>
      </c>
      <c r="L403">
        <v>0</v>
      </c>
      <c r="M403" t="s">
        <v>2149</v>
      </c>
      <c r="N403">
        <v>0</v>
      </c>
      <c r="O403" t="s">
        <v>2149</v>
      </c>
      <c r="P403">
        <v>0</v>
      </c>
      <c r="Q403" t="s">
        <v>2149</v>
      </c>
      <c r="R403">
        <v>30</v>
      </c>
      <c r="S403" t="s">
        <v>2163</v>
      </c>
      <c r="T403">
        <v>31</v>
      </c>
      <c r="U403" t="s">
        <v>22</v>
      </c>
      <c r="V403">
        <v>0</v>
      </c>
      <c r="W403" t="s">
        <v>79</v>
      </c>
      <c r="X403">
        <v>2</v>
      </c>
      <c r="Y403" t="s">
        <v>2687</v>
      </c>
      <c r="Z403" t="s">
        <v>2688</v>
      </c>
      <c r="AA403" t="s">
        <v>2687</v>
      </c>
      <c r="AB403" t="s">
        <v>2689</v>
      </c>
      <c r="AC403" t="s">
        <v>2687</v>
      </c>
      <c r="AD403" t="s">
        <v>39</v>
      </c>
      <c r="AE403" t="s">
        <v>40</v>
      </c>
      <c r="AF403" s="115">
        <v>160000000</v>
      </c>
      <c r="AG403" t="s">
        <v>1543</v>
      </c>
      <c r="AH403" s="127" t="s">
        <v>1544</v>
      </c>
      <c r="AI403" s="172">
        <v>16</v>
      </c>
      <c r="AJ403" s="173" t="s">
        <v>19</v>
      </c>
      <c r="AK403" t="str">
        <f t="shared" si="34"/>
        <v>151.-13.-21.0.0.0.-2.00.00.00</v>
      </c>
      <c r="AL403" t="str">
        <f t="shared" si="30"/>
        <v>21.00.00.00</v>
      </c>
      <c r="AM403">
        <f t="shared" si="31"/>
        <v>151</v>
      </c>
      <c r="AN403">
        <f t="shared" si="32"/>
        <v>13</v>
      </c>
      <c r="AO403" s="118">
        <v>21</v>
      </c>
      <c r="AP403" s="118">
        <v>0</v>
      </c>
      <c r="AQ403" s="118">
        <v>0</v>
      </c>
      <c r="AR403" s="118">
        <v>0</v>
      </c>
      <c r="AS403" t="str">
        <f t="shared" si="33"/>
        <v>2.00.00.00</v>
      </c>
    </row>
    <row r="404" spans="1:45" customFormat="1" ht="46.8">
      <c r="A404">
        <v>2021</v>
      </c>
      <c r="B404">
        <v>151</v>
      </c>
      <c r="C404" t="s">
        <v>1260</v>
      </c>
      <c r="D404" t="s">
        <v>1261</v>
      </c>
      <c r="E404" t="s">
        <v>1227</v>
      </c>
      <c r="F404" t="s">
        <v>2660</v>
      </c>
      <c r="G404" t="s">
        <v>2661</v>
      </c>
      <c r="H404">
        <v>13</v>
      </c>
      <c r="I404" t="s">
        <v>51</v>
      </c>
      <c r="J404">
        <v>21</v>
      </c>
      <c r="K404" t="s">
        <v>1523</v>
      </c>
      <c r="L404">
        <v>0</v>
      </c>
      <c r="M404" t="s">
        <v>2149</v>
      </c>
      <c r="N404">
        <v>0</v>
      </c>
      <c r="O404" t="s">
        <v>2149</v>
      </c>
      <c r="P404">
        <v>0</v>
      </c>
      <c r="Q404" t="s">
        <v>2149</v>
      </c>
      <c r="R404">
        <v>30</v>
      </c>
      <c r="S404" t="s">
        <v>2163</v>
      </c>
      <c r="T404">
        <v>31</v>
      </c>
      <c r="U404" t="s">
        <v>22</v>
      </c>
      <c r="V404">
        <v>0</v>
      </c>
      <c r="W404" t="s">
        <v>79</v>
      </c>
      <c r="X404">
        <v>3</v>
      </c>
      <c r="Y404" t="s">
        <v>2690</v>
      </c>
      <c r="Z404" t="s">
        <v>2691</v>
      </c>
      <c r="AA404" t="s">
        <v>2690</v>
      </c>
      <c r="AB404" t="s">
        <v>2692</v>
      </c>
      <c r="AC404" t="s">
        <v>2690</v>
      </c>
      <c r="AD404" t="s">
        <v>41</v>
      </c>
      <c r="AE404" t="s">
        <v>42</v>
      </c>
      <c r="AF404" s="115">
        <v>32400000</v>
      </c>
      <c r="AG404" t="s">
        <v>1543</v>
      </c>
      <c r="AH404" s="127" t="s">
        <v>1544</v>
      </c>
      <c r="AI404" s="172">
        <v>16</v>
      </c>
      <c r="AJ404" s="173" t="s">
        <v>19</v>
      </c>
      <c r="AK404" t="str">
        <f t="shared" si="34"/>
        <v>151.-13.-21.0.0.0.-3.00.00.00</v>
      </c>
      <c r="AL404" t="str">
        <f t="shared" si="30"/>
        <v>21.00.00.00</v>
      </c>
      <c r="AM404">
        <f t="shared" si="31"/>
        <v>151</v>
      </c>
      <c r="AN404">
        <f t="shared" si="32"/>
        <v>13</v>
      </c>
      <c r="AO404" s="118">
        <v>21</v>
      </c>
      <c r="AP404" s="118">
        <v>0</v>
      </c>
      <c r="AQ404" s="118">
        <v>0</v>
      </c>
      <c r="AR404" s="118">
        <v>0</v>
      </c>
      <c r="AS404" t="str">
        <f t="shared" si="33"/>
        <v>3.00.00.00</v>
      </c>
    </row>
    <row r="405" spans="1:45" customFormat="1" ht="46.8">
      <c r="A405">
        <v>2021</v>
      </c>
      <c r="B405">
        <v>151</v>
      </c>
      <c r="C405" t="s">
        <v>1260</v>
      </c>
      <c r="D405" t="s">
        <v>1261</v>
      </c>
      <c r="E405" t="s">
        <v>1227</v>
      </c>
      <c r="F405" t="s">
        <v>2693</v>
      </c>
      <c r="G405" t="s">
        <v>2694</v>
      </c>
      <c r="H405">
        <v>13</v>
      </c>
      <c r="I405" t="s">
        <v>51</v>
      </c>
      <c r="J405">
        <v>21</v>
      </c>
      <c r="K405" t="s">
        <v>1523</v>
      </c>
      <c r="L405">
        <v>0</v>
      </c>
      <c r="M405" t="s">
        <v>2149</v>
      </c>
      <c r="N405">
        <v>1</v>
      </c>
      <c r="O405" t="s">
        <v>43</v>
      </c>
      <c r="P405">
        <v>0</v>
      </c>
      <c r="Q405" t="s">
        <v>2149</v>
      </c>
      <c r="R405">
        <v>30</v>
      </c>
      <c r="S405" t="s">
        <v>2163</v>
      </c>
      <c r="T405">
        <v>31</v>
      </c>
      <c r="U405" t="s">
        <v>22</v>
      </c>
      <c r="V405">
        <v>0</v>
      </c>
      <c r="W405" t="s">
        <v>79</v>
      </c>
      <c r="X405">
        <v>4</v>
      </c>
      <c r="Y405" t="s">
        <v>2695</v>
      </c>
      <c r="Z405" t="s">
        <v>2696</v>
      </c>
      <c r="AA405" t="s">
        <v>2697</v>
      </c>
      <c r="AB405" t="s">
        <v>2698</v>
      </c>
      <c r="AC405" t="s">
        <v>2697</v>
      </c>
      <c r="AD405" t="s">
        <v>44</v>
      </c>
      <c r="AE405" t="s">
        <v>43</v>
      </c>
      <c r="AF405" s="115">
        <v>184500</v>
      </c>
      <c r="AG405" t="s">
        <v>1543</v>
      </c>
      <c r="AH405" s="127" t="s">
        <v>1544</v>
      </c>
      <c r="AI405" s="172">
        <v>16</v>
      </c>
      <c r="AJ405" s="173" t="s">
        <v>19</v>
      </c>
      <c r="AK405" t="str">
        <f t="shared" si="34"/>
        <v>151.-13.-21.0.1.0.-4.03.00.00</v>
      </c>
      <c r="AL405" t="str">
        <f t="shared" si="30"/>
        <v>21.00.01.00</v>
      </c>
      <c r="AM405">
        <f t="shared" si="31"/>
        <v>151</v>
      </c>
      <c r="AN405">
        <f t="shared" si="32"/>
        <v>13</v>
      </c>
      <c r="AO405" s="118">
        <v>21</v>
      </c>
      <c r="AP405" s="118">
        <v>0</v>
      </c>
      <c r="AQ405" s="118">
        <v>1</v>
      </c>
      <c r="AR405" s="118">
        <v>0</v>
      </c>
      <c r="AS405" t="str">
        <f t="shared" si="33"/>
        <v>4.03.00.00</v>
      </c>
    </row>
    <row r="406" spans="1:45" customFormat="1" ht="46.8">
      <c r="A406">
        <v>2021</v>
      </c>
      <c r="B406">
        <v>152</v>
      </c>
      <c r="C406" t="s">
        <v>1262</v>
      </c>
      <c r="D406" t="s">
        <v>1263</v>
      </c>
      <c r="E406" t="s">
        <v>1227</v>
      </c>
      <c r="F406" t="s">
        <v>2660</v>
      </c>
      <c r="G406" t="s">
        <v>2661</v>
      </c>
      <c r="H406">
        <v>11</v>
      </c>
      <c r="I406" t="s">
        <v>25</v>
      </c>
      <c r="J406">
        <v>2</v>
      </c>
      <c r="K406" t="s">
        <v>57</v>
      </c>
      <c r="L406">
        <v>0</v>
      </c>
      <c r="M406" t="s">
        <v>2149</v>
      </c>
      <c r="N406">
        <v>0</v>
      </c>
      <c r="O406" t="s">
        <v>2149</v>
      </c>
      <c r="P406">
        <v>14</v>
      </c>
      <c r="Q406" t="s">
        <v>2525</v>
      </c>
      <c r="R406">
        <v>30</v>
      </c>
      <c r="S406" t="s">
        <v>2163</v>
      </c>
      <c r="T406">
        <v>31</v>
      </c>
      <c r="U406" t="s">
        <v>22</v>
      </c>
      <c r="V406">
        <v>0</v>
      </c>
      <c r="W406" t="s">
        <v>79</v>
      </c>
      <c r="X406">
        <v>2</v>
      </c>
      <c r="Y406" t="s">
        <v>2687</v>
      </c>
      <c r="Z406" t="s">
        <v>2688</v>
      </c>
      <c r="AA406" t="s">
        <v>2687</v>
      </c>
      <c r="AB406" t="s">
        <v>2689</v>
      </c>
      <c r="AC406" t="s">
        <v>2687</v>
      </c>
      <c r="AD406" t="s">
        <v>39</v>
      </c>
      <c r="AE406" t="s">
        <v>40</v>
      </c>
      <c r="AF406" s="115">
        <v>41836500</v>
      </c>
      <c r="AG406" s="36" t="s">
        <v>1683</v>
      </c>
      <c r="AH406" s="127" t="s">
        <v>25</v>
      </c>
      <c r="AI406" s="172">
        <v>16</v>
      </c>
      <c r="AJ406" s="173" t="s">
        <v>19</v>
      </c>
      <c r="AK406" t="str">
        <f t="shared" si="34"/>
        <v>152.-11.-2.0.0.14.-2.00.00.00</v>
      </c>
      <c r="AL406" t="str">
        <f t="shared" si="30"/>
        <v>02.00.00.14</v>
      </c>
      <c r="AM406">
        <f t="shared" si="31"/>
        <v>152</v>
      </c>
      <c r="AN406">
        <f t="shared" si="32"/>
        <v>11</v>
      </c>
      <c r="AO406" s="118">
        <v>2</v>
      </c>
      <c r="AP406" s="118">
        <v>0</v>
      </c>
      <c r="AQ406" s="118">
        <v>0</v>
      </c>
      <c r="AR406" s="118">
        <v>14</v>
      </c>
      <c r="AS406" t="str">
        <f t="shared" si="33"/>
        <v>2.00.00.00</v>
      </c>
    </row>
    <row r="407" spans="1:45" customFormat="1" ht="46.8">
      <c r="A407">
        <v>2021</v>
      </c>
      <c r="B407">
        <v>152</v>
      </c>
      <c r="C407" t="s">
        <v>1262</v>
      </c>
      <c r="D407" t="s">
        <v>1263</v>
      </c>
      <c r="E407" t="s">
        <v>1227</v>
      </c>
      <c r="F407" t="s">
        <v>2660</v>
      </c>
      <c r="G407" t="s">
        <v>2661</v>
      </c>
      <c r="H407">
        <v>11</v>
      </c>
      <c r="I407" t="s">
        <v>25</v>
      </c>
      <c r="J407">
        <v>2</v>
      </c>
      <c r="K407" t="s">
        <v>57</v>
      </c>
      <c r="L407">
        <v>0</v>
      </c>
      <c r="M407" t="s">
        <v>2149</v>
      </c>
      <c r="N407">
        <v>0</v>
      </c>
      <c r="O407" t="s">
        <v>2149</v>
      </c>
      <c r="P407">
        <v>14</v>
      </c>
      <c r="Q407" t="s">
        <v>2525</v>
      </c>
      <c r="R407">
        <v>30</v>
      </c>
      <c r="S407" t="s">
        <v>2163</v>
      </c>
      <c r="T407">
        <v>31</v>
      </c>
      <c r="U407" t="s">
        <v>22</v>
      </c>
      <c r="V407">
        <v>0</v>
      </c>
      <c r="W407" t="s">
        <v>79</v>
      </c>
      <c r="X407">
        <v>3</v>
      </c>
      <c r="Y407" t="s">
        <v>2690</v>
      </c>
      <c r="Z407" t="s">
        <v>2691</v>
      </c>
      <c r="AA407" t="s">
        <v>2690</v>
      </c>
      <c r="AB407" t="s">
        <v>2692</v>
      </c>
      <c r="AC407" t="s">
        <v>2690</v>
      </c>
      <c r="AD407" t="s">
        <v>41</v>
      </c>
      <c r="AE407" t="s">
        <v>42</v>
      </c>
      <c r="AF407" s="115">
        <v>94186800</v>
      </c>
      <c r="AG407" s="36" t="s">
        <v>1683</v>
      </c>
      <c r="AH407" s="127" t="s">
        <v>25</v>
      </c>
      <c r="AI407" s="172">
        <v>16</v>
      </c>
      <c r="AJ407" s="173" t="s">
        <v>19</v>
      </c>
      <c r="AK407" t="str">
        <f t="shared" si="34"/>
        <v>152.-11.-2.0.0.14.-3.00.00.00</v>
      </c>
      <c r="AL407" t="str">
        <f t="shared" si="30"/>
        <v>02.00.00.14</v>
      </c>
      <c r="AM407">
        <f t="shared" si="31"/>
        <v>152</v>
      </c>
      <c r="AN407">
        <f t="shared" si="32"/>
        <v>11</v>
      </c>
      <c r="AO407" s="118">
        <v>2</v>
      </c>
      <c r="AP407" s="118">
        <v>0</v>
      </c>
      <c r="AQ407" s="118">
        <v>0</v>
      </c>
      <c r="AR407" s="118">
        <v>14</v>
      </c>
      <c r="AS407" t="str">
        <f t="shared" si="33"/>
        <v>3.00.00.00</v>
      </c>
    </row>
    <row r="408" spans="1:45" customFormat="1" ht="46.8">
      <c r="A408">
        <v>2021</v>
      </c>
      <c r="B408">
        <v>152</v>
      </c>
      <c r="C408" t="s">
        <v>1262</v>
      </c>
      <c r="D408" t="s">
        <v>1263</v>
      </c>
      <c r="E408" t="s">
        <v>1227</v>
      </c>
      <c r="F408" t="s">
        <v>2660</v>
      </c>
      <c r="G408" t="s">
        <v>2699</v>
      </c>
      <c r="H408">
        <v>11</v>
      </c>
      <c r="I408" t="s">
        <v>25</v>
      </c>
      <c r="J408">
        <v>2</v>
      </c>
      <c r="K408" t="s">
        <v>57</v>
      </c>
      <c r="L408">
        <v>0</v>
      </c>
      <c r="M408" t="s">
        <v>2149</v>
      </c>
      <c r="N408">
        <v>0</v>
      </c>
      <c r="O408" t="s">
        <v>2149</v>
      </c>
      <c r="P408">
        <v>14</v>
      </c>
      <c r="Q408" t="s">
        <v>2525</v>
      </c>
      <c r="R408">
        <v>30</v>
      </c>
      <c r="S408" t="s">
        <v>2163</v>
      </c>
      <c r="T408">
        <v>31</v>
      </c>
      <c r="U408" t="s">
        <v>22</v>
      </c>
      <c r="V408">
        <v>0</v>
      </c>
      <c r="W408" t="s">
        <v>79</v>
      </c>
      <c r="X408">
        <v>5</v>
      </c>
      <c r="Y408" t="s">
        <v>2700</v>
      </c>
      <c r="Z408" t="s">
        <v>2701</v>
      </c>
      <c r="AA408" t="s">
        <v>2702</v>
      </c>
      <c r="AB408" t="s">
        <v>2719</v>
      </c>
      <c r="AC408" t="s">
        <v>2720</v>
      </c>
      <c r="AD408" t="s">
        <v>47</v>
      </c>
      <c r="AE408" t="s">
        <v>48</v>
      </c>
      <c r="AF408" s="115">
        <v>2430000</v>
      </c>
      <c r="AG408" s="36" t="s">
        <v>1683</v>
      </c>
      <c r="AH408" s="127" t="s">
        <v>25</v>
      </c>
      <c r="AI408" s="172">
        <v>16</v>
      </c>
      <c r="AJ408" s="173" t="s">
        <v>19</v>
      </c>
      <c r="AK408" t="str">
        <f t="shared" si="34"/>
        <v>152.-11.-2.0.0.14.-5.01.04.15</v>
      </c>
      <c r="AL408" t="str">
        <f t="shared" si="30"/>
        <v>02.00.00.14</v>
      </c>
      <c r="AM408">
        <f t="shared" si="31"/>
        <v>152</v>
      </c>
      <c r="AN408">
        <f t="shared" si="32"/>
        <v>11</v>
      </c>
      <c r="AO408" s="118">
        <v>2</v>
      </c>
      <c r="AP408" s="118">
        <v>0</v>
      </c>
      <c r="AQ408" s="118">
        <v>0</v>
      </c>
      <c r="AR408" s="118">
        <v>14</v>
      </c>
      <c r="AS408" t="str">
        <f t="shared" si="33"/>
        <v>5.01.04.15</v>
      </c>
    </row>
    <row r="409" spans="1:45" customFormat="1" ht="46.8">
      <c r="A409">
        <v>2021</v>
      </c>
      <c r="B409">
        <v>152</v>
      </c>
      <c r="C409" t="s">
        <v>1262</v>
      </c>
      <c r="D409" t="s">
        <v>1263</v>
      </c>
      <c r="E409" t="s">
        <v>1227</v>
      </c>
      <c r="F409" t="s">
        <v>2660</v>
      </c>
      <c r="G409" t="s">
        <v>2661</v>
      </c>
      <c r="H409">
        <v>13</v>
      </c>
      <c r="I409" t="s">
        <v>51</v>
      </c>
      <c r="J409">
        <v>21</v>
      </c>
      <c r="K409" t="s">
        <v>1523</v>
      </c>
      <c r="L409">
        <v>0</v>
      </c>
      <c r="M409" t="s">
        <v>2149</v>
      </c>
      <c r="N409">
        <v>0</v>
      </c>
      <c r="O409" t="s">
        <v>2149</v>
      </c>
      <c r="P409">
        <v>0</v>
      </c>
      <c r="Q409" t="s">
        <v>2149</v>
      </c>
      <c r="R409">
        <v>30</v>
      </c>
      <c r="S409" t="s">
        <v>2163</v>
      </c>
      <c r="T409">
        <v>31</v>
      </c>
      <c r="U409" t="s">
        <v>22</v>
      </c>
      <c r="V409">
        <v>0</v>
      </c>
      <c r="W409" t="s">
        <v>79</v>
      </c>
      <c r="X409">
        <v>1</v>
      </c>
      <c r="Y409" t="s">
        <v>2662</v>
      </c>
      <c r="Z409" t="s">
        <v>2663</v>
      </c>
      <c r="AA409" t="s">
        <v>2664</v>
      </c>
      <c r="AB409" t="s">
        <v>2671</v>
      </c>
      <c r="AC409" t="s">
        <v>31</v>
      </c>
      <c r="AD409" t="s">
        <v>30</v>
      </c>
      <c r="AE409" t="s">
        <v>31</v>
      </c>
      <c r="AF409" s="115">
        <v>25500000</v>
      </c>
      <c r="AG409" s="167" t="s">
        <v>1545</v>
      </c>
      <c r="AH409" s="168" t="s">
        <v>1546</v>
      </c>
      <c r="AI409" s="172">
        <v>16</v>
      </c>
      <c r="AJ409" s="173" t="s">
        <v>19</v>
      </c>
      <c r="AK409" t="str">
        <f t="shared" si="34"/>
        <v>152.-13.-21.0.0.0.-1.01.07.00</v>
      </c>
      <c r="AL409" t="str">
        <f t="shared" si="30"/>
        <v>21.00.00.00</v>
      </c>
      <c r="AM409">
        <f t="shared" si="31"/>
        <v>152</v>
      </c>
      <c r="AN409">
        <f t="shared" si="32"/>
        <v>13</v>
      </c>
      <c r="AO409" s="118">
        <v>21</v>
      </c>
      <c r="AP409" s="118">
        <v>0</v>
      </c>
      <c r="AQ409" s="118">
        <v>0</v>
      </c>
      <c r="AR409" s="118">
        <v>0</v>
      </c>
      <c r="AS409" t="str">
        <f t="shared" si="33"/>
        <v>1.01.07.00</v>
      </c>
    </row>
    <row r="410" spans="1:45" customFormat="1" ht="46.8">
      <c r="A410">
        <v>2021</v>
      </c>
      <c r="B410">
        <v>152</v>
      </c>
      <c r="C410" t="s">
        <v>1262</v>
      </c>
      <c r="D410" t="s">
        <v>1263</v>
      </c>
      <c r="E410" t="s">
        <v>1227</v>
      </c>
      <c r="F410" t="s">
        <v>2660</v>
      </c>
      <c r="G410" t="s">
        <v>2661</v>
      </c>
      <c r="H410">
        <v>13</v>
      </c>
      <c r="I410" t="s">
        <v>51</v>
      </c>
      <c r="J410">
        <v>21</v>
      </c>
      <c r="K410" t="s">
        <v>1523</v>
      </c>
      <c r="L410">
        <v>0</v>
      </c>
      <c r="M410" t="s">
        <v>2149</v>
      </c>
      <c r="N410">
        <v>0</v>
      </c>
      <c r="O410" t="s">
        <v>2149</v>
      </c>
      <c r="P410">
        <v>0</v>
      </c>
      <c r="Q410" t="s">
        <v>2149</v>
      </c>
      <c r="R410">
        <v>30</v>
      </c>
      <c r="S410" t="s">
        <v>2163</v>
      </c>
      <c r="T410">
        <v>31</v>
      </c>
      <c r="U410" t="s">
        <v>22</v>
      </c>
      <c r="V410">
        <v>0</v>
      </c>
      <c r="W410" t="s">
        <v>79</v>
      </c>
      <c r="X410">
        <v>2</v>
      </c>
      <c r="Y410" t="s">
        <v>2687</v>
      </c>
      <c r="Z410" t="s">
        <v>2688</v>
      </c>
      <c r="AA410" t="s">
        <v>2687</v>
      </c>
      <c r="AB410" t="s">
        <v>2689</v>
      </c>
      <c r="AC410" t="s">
        <v>2687</v>
      </c>
      <c r="AD410" t="s">
        <v>39</v>
      </c>
      <c r="AE410" t="s">
        <v>40</v>
      </c>
      <c r="AF410" s="115">
        <v>6043050</v>
      </c>
      <c r="AG410" s="167" t="s">
        <v>1545</v>
      </c>
      <c r="AH410" s="168" t="s">
        <v>1546</v>
      </c>
      <c r="AI410" s="172">
        <v>16</v>
      </c>
      <c r="AJ410" s="173" t="s">
        <v>19</v>
      </c>
      <c r="AK410" t="str">
        <f t="shared" si="34"/>
        <v>152.-13.-21.0.0.0.-2.00.00.00</v>
      </c>
      <c r="AL410" t="str">
        <f t="shared" si="30"/>
        <v>21.00.00.00</v>
      </c>
      <c r="AM410">
        <f t="shared" si="31"/>
        <v>152</v>
      </c>
      <c r="AN410">
        <f t="shared" si="32"/>
        <v>13</v>
      </c>
      <c r="AO410" s="118">
        <v>21</v>
      </c>
      <c r="AP410" s="118">
        <v>0</v>
      </c>
      <c r="AQ410" s="118">
        <v>0</v>
      </c>
      <c r="AR410" s="118">
        <v>0</v>
      </c>
      <c r="AS410" t="str">
        <f t="shared" si="33"/>
        <v>2.00.00.00</v>
      </c>
    </row>
    <row r="411" spans="1:45" customFormat="1" ht="46.8">
      <c r="A411">
        <v>2021</v>
      </c>
      <c r="B411">
        <v>152</v>
      </c>
      <c r="C411" t="s">
        <v>1262</v>
      </c>
      <c r="D411" t="s">
        <v>1263</v>
      </c>
      <c r="E411" t="s">
        <v>1227</v>
      </c>
      <c r="F411" t="s">
        <v>2660</v>
      </c>
      <c r="G411" t="s">
        <v>2661</v>
      </c>
      <c r="H411">
        <v>13</v>
      </c>
      <c r="I411" t="s">
        <v>51</v>
      </c>
      <c r="J411">
        <v>21</v>
      </c>
      <c r="K411" t="s">
        <v>1523</v>
      </c>
      <c r="L411">
        <v>0</v>
      </c>
      <c r="M411" t="s">
        <v>2149</v>
      </c>
      <c r="N411">
        <v>0</v>
      </c>
      <c r="O411" t="s">
        <v>2149</v>
      </c>
      <c r="P411">
        <v>0</v>
      </c>
      <c r="Q411" t="s">
        <v>2149</v>
      </c>
      <c r="R411">
        <v>30</v>
      </c>
      <c r="S411" t="s">
        <v>2163</v>
      </c>
      <c r="T411">
        <v>31</v>
      </c>
      <c r="U411" t="s">
        <v>22</v>
      </c>
      <c r="V411">
        <v>0</v>
      </c>
      <c r="W411" t="s">
        <v>79</v>
      </c>
      <c r="X411">
        <v>3</v>
      </c>
      <c r="Y411" t="s">
        <v>2690</v>
      </c>
      <c r="Z411" t="s">
        <v>2691</v>
      </c>
      <c r="AA411" t="s">
        <v>2690</v>
      </c>
      <c r="AB411" t="s">
        <v>2692</v>
      </c>
      <c r="AC411" t="s">
        <v>2690</v>
      </c>
      <c r="AD411" t="s">
        <v>41</v>
      </c>
      <c r="AE411" t="s">
        <v>42</v>
      </c>
      <c r="AF411" s="115">
        <v>11937084</v>
      </c>
      <c r="AG411" s="167" t="s">
        <v>1545</v>
      </c>
      <c r="AH411" s="168" t="s">
        <v>1546</v>
      </c>
      <c r="AI411" s="172">
        <v>16</v>
      </c>
      <c r="AJ411" s="173" t="s">
        <v>19</v>
      </c>
      <c r="AK411" t="str">
        <f t="shared" si="34"/>
        <v>152.-13.-21.0.0.0.-3.00.00.00</v>
      </c>
      <c r="AL411" t="str">
        <f t="shared" si="30"/>
        <v>21.00.00.00</v>
      </c>
      <c r="AM411">
        <f t="shared" si="31"/>
        <v>152</v>
      </c>
      <c r="AN411">
        <f t="shared" si="32"/>
        <v>13</v>
      </c>
      <c r="AO411" s="118">
        <v>21</v>
      </c>
      <c r="AP411" s="118">
        <v>0</v>
      </c>
      <c r="AQ411" s="118">
        <v>0</v>
      </c>
      <c r="AR411" s="118">
        <v>0</v>
      </c>
      <c r="AS411" t="str">
        <f t="shared" si="33"/>
        <v>3.00.00.00</v>
      </c>
    </row>
    <row r="412" spans="1:45" customFormat="1" ht="46.8">
      <c r="A412">
        <v>2021</v>
      </c>
      <c r="B412">
        <v>152</v>
      </c>
      <c r="C412" t="s">
        <v>1262</v>
      </c>
      <c r="D412" t="s">
        <v>1263</v>
      </c>
      <c r="E412" t="s">
        <v>1227</v>
      </c>
      <c r="F412" t="s">
        <v>2693</v>
      </c>
      <c r="G412" t="s">
        <v>2694</v>
      </c>
      <c r="H412">
        <v>13</v>
      </c>
      <c r="I412" t="s">
        <v>51</v>
      </c>
      <c r="J412">
        <v>21</v>
      </c>
      <c r="K412" t="s">
        <v>1523</v>
      </c>
      <c r="L412">
        <v>0</v>
      </c>
      <c r="M412" t="s">
        <v>2149</v>
      </c>
      <c r="N412">
        <v>1</v>
      </c>
      <c r="O412" t="s">
        <v>43</v>
      </c>
      <c r="P412">
        <v>0</v>
      </c>
      <c r="Q412" t="s">
        <v>2149</v>
      </c>
      <c r="R412">
        <v>30</v>
      </c>
      <c r="S412" t="s">
        <v>2163</v>
      </c>
      <c r="T412">
        <v>31</v>
      </c>
      <c r="U412" t="s">
        <v>22</v>
      </c>
      <c r="V412">
        <v>0</v>
      </c>
      <c r="W412" t="s">
        <v>79</v>
      </c>
      <c r="X412">
        <v>4</v>
      </c>
      <c r="Y412" t="s">
        <v>2695</v>
      </c>
      <c r="Z412" t="s">
        <v>2696</v>
      </c>
      <c r="AA412" t="s">
        <v>2697</v>
      </c>
      <c r="AB412" t="s">
        <v>2698</v>
      </c>
      <c r="AC412" t="s">
        <v>2697</v>
      </c>
      <c r="AD412" t="s">
        <v>44</v>
      </c>
      <c r="AE412" t="s">
        <v>43</v>
      </c>
      <c r="AF412" s="115">
        <v>1500000</v>
      </c>
      <c r="AG412" s="167" t="s">
        <v>1545</v>
      </c>
      <c r="AH412" s="168" t="s">
        <v>1546</v>
      </c>
      <c r="AI412" s="172">
        <v>16</v>
      </c>
      <c r="AJ412" s="173" t="s">
        <v>19</v>
      </c>
      <c r="AK412" t="str">
        <f t="shared" si="34"/>
        <v>152.-13.-21.0.1.0.-4.03.00.00</v>
      </c>
      <c r="AL412" t="str">
        <f t="shared" si="30"/>
        <v>21.00.01.00</v>
      </c>
      <c r="AM412">
        <f t="shared" si="31"/>
        <v>152</v>
      </c>
      <c r="AN412">
        <f t="shared" si="32"/>
        <v>13</v>
      </c>
      <c r="AO412" s="118">
        <v>21</v>
      </c>
      <c r="AP412" s="118">
        <v>0</v>
      </c>
      <c r="AQ412" s="118">
        <v>1</v>
      </c>
      <c r="AR412" s="118">
        <v>0</v>
      </c>
      <c r="AS412" t="str">
        <f t="shared" si="33"/>
        <v>4.03.00.00</v>
      </c>
    </row>
    <row r="413" spans="1:45" customFormat="1" ht="46.8">
      <c r="A413">
        <v>2021</v>
      </c>
      <c r="B413">
        <v>153</v>
      </c>
      <c r="C413" t="s">
        <v>1264</v>
      </c>
      <c r="D413" t="s">
        <v>1265</v>
      </c>
      <c r="E413" t="s">
        <v>1227</v>
      </c>
      <c r="F413" t="s">
        <v>2660</v>
      </c>
      <c r="G413" t="s">
        <v>2661</v>
      </c>
      <c r="H413">
        <v>11</v>
      </c>
      <c r="I413" t="s">
        <v>25</v>
      </c>
      <c r="J413">
        <v>2</v>
      </c>
      <c r="K413" t="s">
        <v>57</v>
      </c>
      <c r="L413">
        <v>0</v>
      </c>
      <c r="M413" t="s">
        <v>2149</v>
      </c>
      <c r="N413">
        <v>0</v>
      </c>
      <c r="O413" t="s">
        <v>2149</v>
      </c>
      <c r="P413">
        <v>10</v>
      </c>
      <c r="Q413" t="s">
        <v>2522</v>
      </c>
      <c r="R413">
        <v>30</v>
      </c>
      <c r="S413" t="s">
        <v>2163</v>
      </c>
      <c r="T413">
        <v>31</v>
      </c>
      <c r="U413" t="s">
        <v>22</v>
      </c>
      <c r="V413">
        <v>0</v>
      </c>
      <c r="W413" t="s">
        <v>79</v>
      </c>
      <c r="X413">
        <v>2</v>
      </c>
      <c r="Y413" t="s">
        <v>2687</v>
      </c>
      <c r="Z413" t="s">
        <v>2688</v>
      </c>
      <c r="AA413" t="s">
        <v>2687</v>
      </c>
      <c r="AB413" t="s">
        <v>2689</v>
      </c>
      <c r="AC413" t="s">
        <v>2687</v>
      </c>
      <c r="AD413" t="s">
        <v>39</v>
      </c>
      <c r="AE413" t="s">
        <v>40</v>
      </c>
      <c r="AF413" s="115">
        <v>18144000</v>
      </c>
      <c r="AG413" s="36" t="s">
        <v>1683</v>
      </c>
      <c r="AH413" s="127" t="s">
        <v>25</v>
      </c>
      <c r="AI413" s="172">
        <v>16</v>
      </c>
      <c r="AJ413" s="173" t="s">
        <v>19</v>
      </c>
      <c r="AK413" t="str">
        <f t="shared" si="34"/>
        <v>153.-11.-2.0.0.10.-2.00.00.00</v>
      </c>
      <c r="AL413" t="str">
        <f t="shared" si="30"/>
        <v>02.00.00.10</v>
      </c>
      <c r="AM413">
        <f t="shared" si="31"/>
        <v>153</v>
      </c>
      <c r="AN413">
        <f t="shared" si="32"/>
        <v>11</v>
      </c>
      <c r="AO413" s="118">
        <v>2</v>
      </c>
      <c r="AP413" s="118">
        <v>0</v>
      </c>
      <c r="AQ413" s="118">
        <v>0</v>
      </c>
      <c r="AR413" s="118">
        <v>10</v>
      </c>
      <c r="AS413" t="str">
        <f t="shared" si="33"/>
        <v>2.00.00.00</v>
      </c>
    </row>
    <row r="414" spans="1:45" customFormat="1" ht="46.8">
      <c r="A414">
        <v>2021</v>
      </c>
      <c r="B414">
        <v>153</v>
      </c>
      <c r="C414" t="s">
        <v>1264</v>
      </c>
      <c r="D414" t="s">
        <v>1265</v>
      </c>
      <c r="E414" t="s">
        <v>1227</v>
      </c>
      <c r="F414" t="s">
        <v>2660</v>
      </c>
      <c r="G414" t="s">
        <v>2661</v>
      </c>
      <c r="H414">
        <v>11</v>
      </c>
      <c r="I414" t="s">
        <v>25</v>
      </c>
      <c r="J414">
        <v>2</v>
      </c>
      <c r="K414" t="s">
        <v>57</v>
      </c>
      <c r="L414">
        <v>0</v>
      </c>
      <c r="M414" t="s">
        <v>2149</v>
      </c>
      <c r="N414">
        <v>0</v>
      </c>
      <c r="O414" t="s">
        <v>2149</v>
      </c>
      <c r="P414">
        <v>10</v>
      </c>
      <c r="Q414" t="s">
        <v>2522</v>
      </c>
      <c r="R414">
        <v>30</v>
      </c>
      <c r="S414" t="s">
        <v>2163</v>
      </c>
      <c r="T414">
        <v>31</v>
      </c>
      <c r="U414" t="s">
        <v>22</v>
      </c>
      <c r="V414">
        <v>0</v>
      </c>
      <c r="W414" t="s">
        <v>79</v>
      </c>
      <c r="X414">
        <v>3</v>
      </c>
      <c r="Y414" t="s">
        <v>2690</v>
      </c>
      <c r="Z414" t="s">
        <v>2691</v>
      </c>
      <c r="AA414" t="s">
        <v>2690</v>
      </c>
      <c r="AB414" t="s">
        <v>2692</v>
      </c>
      <c r="AC414" t="s">
        <v>2690</v>
      </c>
      <c r="AD414" t="s">
        <v>41</v>
      </c>
      <c r="AE414" t="s">
        <v>42</v>
      </c>
      <c r="AF414" s="115">
        <v>24716880</v>
      </c>
      <c r="AG414" s="36" t="s">
        <v>1683</v>
      </c>
      <c r="AH414" s="127" t="s">
        <v>25</v>
      </c>
      <c r="AI414" s="172">
        <v>16</v>
      </c>
      <c r="AJ414" s="173" t="s">
        <v>19</v>
      </c>
      <c r="AK414" t="str">
        <f t="shared" si="34"/>
        <v>153.-11.-2.0.0.10.-3.00.00.00</v>
      </c>
      <c r="AL414" t="str">
        <f t="shared" si="30"/>
        <v>02.00.00.10</v>
      </c>
      <c r="AM414">
        <f t="shared" si="31"/>
        <v>153</v>
      </c>
      <c r="AN414">
        <f t="shared" si="32"/>
        <v>11</v>
      </c>
      <c r="AO414" s="118">
        <v>2</v>
      </c>
      <c r="AP414" s="118">
        <v>0</v>
      </c>
      <c r="AQ414" s="118">
        <v>0</v>
      </c>
      <c r="AR414" s="118">
        <v>10</v>
      </c>
      <c r="AS414" t="str">
        <f t="shared" si="33"/>
        <v>3.00.00.00</v>
      </c>
    </row>
    <row r="415" spans="1:45" customFormat="1" ht="46.8">
      <c r="A415">
        <v>2021</v>
      </c>
      <c r="B415">
        <v>153</v>
      </c>
      <c r="C415" t="s">
        <v>1264</v>
      </c>
      <c r="D415" t="s">
        <v>1265</v>
      </c>
      <c r="E415" t="s">
        <v>1227</v>
      </c>
      <c r="F415" t="s">
        <v>2660</v>
      </c>
      <c r="G415" t="s">
        <v>2699</v>
      </c>
      <c r="H415">
        <v>11</v>
      </c>
      <c r="I415" t="s">
        <v>25</v>
      </c>
      <c r="J415">
        <v>2</v>
      </c>
      <c r="K415" t="s">
        <v>57</v>
      </c>
      <c r="L415">
        <v>0</v>
      </c>
      <c r="M415" t="s">
        <v>2149</v>
      </c>
      <c r="N415">
        <v>0</v>
      </c>
      <c r="O415" t="s">
        <v>2149</v>
      </c>
      <c r="P415">
        <v>10</v>
      </c>
      <c r="Q415" t="s">
        <v>2522</v>
      </c>
      <c r="R415">
        <v>30</v>
      </c>
      <c r="S415" t="s">
        <v>2163</v>
      </c>
      <c r="T415">
        <v>31</v>
      </c>
      <c r="U415" t="s">
        <v>22</v>
      </c>
      <c r="V415">
        <v>0</v>
      </c>
      <c r="W415" t="s">
        <v>79</v>
      </c>
      <c r="X415">
        <v>5</v>
      </c>
      <c r="Y415" t="s">
        <v>2700</v>
      </c>
      <c r="Z415" t="s">
        <v>2701</v>
      </c>
      <c r="AA415" t="s">
        <v>2702</v>
      </c>
      <c r="AB415" t="s">
        <v>2719</v>
      </c>
      <c r="AC415" t="s">
        <v>2720</v>
      </c>
      <c r="AD415" t="s">
        <v>47</v>
      </c>
      <c r="AE415" t="s">
        <v>48</v>
      </c>
      <c r="AF415" s="115">
        <v>793800</v>
      </c>
      <c r="AG415" s="36" t="s">
        <v>1683</v>
      </c>
      <c r="AH415" s="127" t="s">
        <v>25</v>
      </c>
      <c r="AI415" s="172">
        <v>16</v>
      </c>
      <c r="AJ415" s="173" t="s">
        <v>19</v>
      </c>
      <c r="AK415" t="str">
        <f t="shared" si="34"/>
        <v>153.-11.-2.0.0.10.-5.01.04.15</v>
      </c>
      <c r="AL415" t="str">
        <f t="shared" si="30"/>
        <v>02.00.00.10</v>
      </c>
      <c r="AM415">
        <f t="shared" si="31"/>
        <v>153</v>
      </c>
      <c r="AN415">
        <f t="shared" si="32"/>
        <v>11</v>
      </c>
      <c r="AO415" s="118">
        <v>2</v>
      </c>
      <c r="AP415" s="118">
        <v>0</v>
      </c>
      <c r="AQ415" s="118">
        <v>0</v>
      </c>
      <c r="AR415" s="118">
        <v>10</v>
      </c>
      <c r="AS415" t="str">
        <f t="shared" si="33"/>
        <v>5.01.04.15</v>
      </c>
    </row>
    <row r="416" spans="1:45" customFormat="1" ht="46.8">
      <c r="A416">
        <v>2021</v>
      </c>
      <c r="B416">
        <v>153</v>
      </c>
      <c r="C416" t="s">
        <v>1264</v>
      </c>
      <c r="D416" t="s">
        <v>1265</v>
      </c>
      <c r="E416" t="s">
        <v>1227</v>
      </c>
      <c r="F416" t="s">
        <v>2660</v>
      </c>
      <c r="G416" t="s">
        <v>2661</v>
      </c>
      <c r="H416">
        <v>13</v>
      </c>
      <c r="I416" t="s">
        <v>51</v>
      </c>
      <c r="J416">
        <v>21</v>
      </c>
      <c r="K416" t="s">
        <v>1523</v>
      </c>
      <c r="L416">
        <v>0</v>
      </c>
      <c r="M416" t="s">
        <v>2149</v>
      </c>
      <c r="N416">
        <v>0</v>
      </c>
      <c r="O416" t="s">
        <v>2149</v>
      </c>
      <c r="P416">
        <v>0</v>
      </c>
      <c r="Q416" t="s">
        <v>2149</v>
      </c>
      <c r="R416">
        <v>30</v>
      </c>
      <c r="S416" t="s">
        <v>2163</v>
      </c>
      <c r="T416">
        <v>31</v>
      </c>
      <c r="U416" t="s">
        <v>22</v>
      </c>
      <c r="V416">
        <v>0</v>
      </c>
      <c r="W416" t="s">
        <v>79</v>
      </c>
      <c r="X416">
        <v>1</v>
      </c>
      <c r="Y416" t="s">
        <v>2662</v>
      </c>
      <c r="Z416" t="s">
        <v>2663</v>
      </c>
      <c r="AA416" t="s">
        <v>2664</v>
      </c>
      <c r="AB416" t="s">
        <v>2671</v>
      </c>
      <c r="AC416" t="s">
        <v>31</v>
      </c>
      <c r="AD416" t="s">
        <v>30</v>
      </c>
      <c r="AE416" t="s">
        <v>31</v>
      </c>
      <c r="AF416" s="115">
        <v>14936937</v>
      </c>
      <c r="AG416" s="167" t="s">
        <v>1547</v>
      </c>
      <c r="AH416" s="168" t="s">
        <v>1548</v>
      </c>
      <c r="AI416" s="172">
        <v>16</v>
      </c>
      <c r="AJ416" s="173" t="s">
        <v>19</v>
      </c>
      <c r="AK416" t="str">
        <f t="shared" si="34"/>
        <v>153.-13.-21.0.0.0.-1.01.07.00</v>
      </c>
      <c r="AL416" t="str">
        <f t="shared" si="30"/>
        <v>21.00.00.00</v>
      </c>
      <c r="AM416">
        <f t="shared" si="31"/>
        <v>153</v>
      </c>
      <c r="AN416">
        <f t="shared" si="32"/>
        <v>13</v>
      </c>
      <c r="AO416" s="118">
        <v>21</v>
      </c>
      <c r="AP416" s="118">
        <v>0</v>
      </c>
      <c r="AQ416" s="118">
        <v>0</v>
      </c>
      <c r="AR416" s="118">
        <v>0</v>
      </c>
      <c r="AS416" t="str">
        <f t="shared" si="33"/>
        <v>1.01.07.00</v>
      </c>
    </row>
    <row r="417" spans="1:45" customFormat="1" ht="46.8">
      <c r="A417">
        <v>2021</v>
      </c>
      <c r="B417">
        <v>153</v>
      </c>
      <c r="C417" t="s">
        <v>1264</v>
      </c>
      <c r="D417" t="s">
        <v>1265</v>
      </c>
      <c r="E417" t="s">
        <v>1227</v>
      </c>
      <c r="F417" t="s">
        <v>2660</v>
      </c>
      <c r="G417" t="s">
        <v>2661</v>
      </c>
      <c r="H417">
        <v>13</v>
      </c>
      <c r="I417" t="s">
        <v>51</v>
      </c>
      <c r="J417">
        <v>21</v>
      </c>
      <c r="K417" t="s">
        <v>1523</v>
      </c>
      <c r="L417">
        <v>0</v>
      </c>
      <c r="M417" t="s">
        <v>2149</v>
      </c>
      <c r="N417">
        <v>0</v>
      </c>
      <c r="O417" t="s">
        <v>2149</v>
      </c>
      <c r="P417">
        <v>0</v>
      </c>
      <c r="Q417" t="s">
        <v>2149</v>
      </c>
      <c r="R417">
        <v>30</v>
      </c>
      <c r="S417" t="s">
        <v>2163</v>
      </c>
      <c r="T417">
        <v>31</v>
      </c>
      <c r="U417" t="s">
        <v>22</v>
      </c>
      <c r="V417">
        <v>0</v>
      </c>
      <c r="W417" t="s">
        <v>79</v>
      </c>
      <c r="X417">
        <v>2</v>
      </c>
      <c r="Y417" t="s">
        <v>2687</v>
      </c>
      <c r="Z417" t="s">
        <v>2688</v>
      </c>
      <c r="AA417" t="s">
        <v>2687</v>
      </c>
      <c r="AB417" t="s">
        <v>2689</v>
      </c>
      <c r="AC417" t="s">
        <v>2687</v>
      </c>
      <c r="AD417" t="s">
        <v>39</v>
      </c>
      <c r="AE417" t="s">
        <v>40</v>
      </c>
      <c r="AF417" s="115">
        <v>3874268</v>
      </c>
      <c r="AG417" s="167" t="s">
        <v>1547</v>
      </c>
      <c r="AH417" s="168" t="s">
        <v>1548</v>
      </c>
      <c r="AI417" s="172">
        <v>16</v>
      </c>
      <c r="AJ417" s="173" t="s">
        <v>19</v>
      </c>
      <c r="AK417" t="str">
        <f t="shared" si="34"/>
        <v>153.-13.-21.0.0.0.-2.00.00.00</v>
      </c>
      <c r="AL417" t="str">
        <f t="shared" si="30"/>
        <v>21.00.00.00</v>
      </c>
      <c r="AM417">
        <f t="shared" si="31"/>
        <v>153</v>
      </c>
      <c r="AN417">
        <f t="shared" si="32"/>
        <v>13</v>
      </c>
      <c r="AO417" s="118">
        <v>21</v>
      </c>
      <c r="AP417" s="118">
        <v>0</v>
      </c>
      <c r="AQ417" s="118">
        <v>0</v>
      </c>
      <c r="AR417" s="118">
        <v>0</v>
      </c>
      <c r="AS417" t="str">
        <f t="shared" si="33"/>
        <v>2.00.00.00</v>
      </c>
    </row>
    <row r="418" spans="1:45" customFormat="1" ht="46.8">
      <c r="A418">
        <v>2021</v>
      </c>
      <c r="B418">
        <v>153</v>
      </c>
      <c r="C418" t="s">
        <v>1264</v>
      </c>
      <c r="D418" t="s">
        <v>1265</v>
      </c>
      <c r="E418" t="s">
        <v>1227</v>
      </c>
      <c r="F418" t="s">
        <v>2660</v>
      </c>
      <c r="G418" t="s">
        <v>2661</v>
      </c>
      <c r="H418">
        <v>13</v>
      </c>
      <c r="I418" t="s">
        <v>51</v>
      </c>
      <c r="J418">
        <v>21</v>
      </c>
      <c r="K418" t="s">
        <v>1523</v>
      </c>
      <c r="L418">
        <v>0</v>
      </c>
      <c r="M418" t="s">
        <v>2149</v>
      </c>
      <c r="N418">
        <v>0</v>
      </c>
      <c r="O418" t="s">
        <v>2149</v>
      </c>
      <c r="P418">
        <v>0</v>
      </c>
      <c r="Q418" t="s">
        <v>2149</v>
      </c>
      <c r="R418">
        <v>30</v>
      </c>
      <c r="S418" t="s">
        <v>2163</v>
      </c>
      <c r="T418">
        <v>31</v>
      </c>
      <c r="U418" t="s">
        <v>22</v>
      </c>
      <c r="V418">
        <v>0</v>
      </c>
      <c r="W418" t="s">
        <v>79</v>
      </c>
      <c r="X418">
        <v>3</v>
      </c>
      <c r="Y418" t="s">
        <v>2690</v>
      </c>
      <c r="Z418" t="s">
        <v>2691</v>
      </c>
      <c r="AA418" t="s">
        <v>2690</v>
      </c>
      <c r="AB418" t="s">
        <v>2692</v>
      </c>
      <c r="AC418" t="s">
        <v>2690</v>
      </c>
      <c r="AD418" t="s">
        <v>41</v>
      </c>
      <c r="AE418" t="s">
        <v>42</v>
      </c>
      <c r="AF418" s="115">
        <v>3020070</v>
      </c>
      <c r="AG418" s="167" t="s">
        <v>1547</v>
      </c>
      <c r="AH418" s="168" t="s">
        <v>1548</v>
      </c>
      <c r="AI418" s="172">
        <v>16</v>
      </c>
      <c r="AJ418" s="173" t="s">
        <v>19</v>
      </c>
      <c r="AK418" t="str">
        <f t="shared" si="34"/>
        <v>153.-13.-21.0.0.0.-3.00.00.00</v>
      </c>
      <c r="AL418" t="str">
        <f t="shared" si="30"/>
        <v>21.00.00.00</v>
      </c>
      <c r="AM418">
        <f t="shared" si="31"/>
        <v>153</v>
      </c>
      <c r="AN418">
        <f t="shared" si="32"/>
        <v>13</v>
      </c>
      <c r="AO418" s="118">
        <v>21</v>
      </c>
      <c r="AP418" s="118">
        <v>0</v>
      </c>
      <c r="AQ418" s="118">
        <v>0</v>
      </c>
      <c r="AR418" s="118">
        <v>0</v>
      </c>
      <c r="AS418" t="str">
        <f t="shared" si="33"/>
        <v>3.00.00.00</v>
      </c>
    </row>
    <row r="419" spans="1:45" customFormat="1" ht="46.8">
      <c r="A419">
        <v>2021</v>
      </c>
      <c r="B419">
        <v>153</v>
      </c>
      <c r="C419" t="s">
        <v>1264</v>
      </c>
      <c r="D419" t="s">
        <v>1265</v>
      </c>
      <c r="E419" t="s">
        <v>1227</v>
      </c>
      <c r="F419" t="s">
        <v>2693</v>
      </c>
      <c r="G419" t="s">
        <v>2694</v>
      </c>
      <c r="H419">
        <v>13</v>
      </c>
      <c r="I419" t="s">
        <v>51</v>
      </c>
      <c r="J419">
        <v>21</v>
      </c>
      <c r="K419" t="s">
        <v>1523</v>
      </c>
      <c r="L419">
        <v>0</v>
      </c>
      <c r="M419" t="s">
        <v>2149</v>
      </c>
      <c r="N419">
        <v>1</v>
      </c>
      <c r="O419" t="s">
        <v>43</v>
      </c>
      <c r="P419">
        <v>0</v>
      </c>
      <c r="Q419" t="s">
        <v>2149</v>
      </c>
      <c r="R419">
        <v>30</v>
      </c>
      <c r="S419" t="s">
        <v>2163</v>
      </c>
      <c r="T419">
        <v>31</v>
      </c>
      <c r="U419" t="s">
        <v>22</v>
      </c>
      <c r="V419">
        <v>0</v>
      </c>
      <c r="W419" t="s">
        <v>79</v>
      </c>
      <c r="X419">
        <v>4</v>
      </c>
      <c r="Y419" t="s">
        <v>2695</v>
      </c>
      <c r="Z419" t="s">
        <v>2696</v>
      </c>
      <c r="AA419" t="s">
        <v>2697</v>
      </c>
      <c r="AB419" t="s">
        <v>2698</v>
      </c>
      <c r="AC419" t="s">
        <v>2697</v>
      </c>
      <c r="AD419" t="s">
        <v>44</v>
      </c>
      <c r="AE419" t="s">
        <v>43</v>
      </c>
      <c r="AF419" s="115">
        <v>776347</v>
      </c>
      <c r="AG419" s="167" t="s">
        <v>1547</v>
      </c>
      <c r="AH419" s="168" t="s">
        <v>1548</v>
      </c>
      <c r="AI419" s="172">
        <v>16</v>
      </c>
      <c r="AJ419" s="173" t="s">
        <v>19</v>
      </c>
      <c r="AK419" t="str">
        <f t="shared" si="34"/>
        <v>153.-13.-21.0.1.0.-4.03.00.00</v>
      </c>
      <c r="AL419" t="str">
        <f t="shared" si="30"/>
        <v>21.00.01.00</v>
      </c>
      <c r="AM419">
        <f t="shared" si="31"/>
        <v>153</v>
      </c>
      <c r="AN419">
        <f t="shared" si="32"/>
        <v>13</v>
      </c>
      <c r="AO419" s="118">
        <v>21</v>
      </c>
      <c r="AP419" s="118">
        <v>0</v>
      </c>
      <c r="AQ419" s="118">
        <v>1</v>
      </c>
      <c r="AR419" s="118">
        <v>0</v>
      </c>
      <c r="AS419" t="str">
        <f t="shared" si="33"/>
        <v>4.03.00.00</v>
      </c>
    </row>
    <row r="420" spans="1:45" customFormat="1" ht="46.8">
      <c r="A420">
        <v>2021</v>
      </c>
      <c r="B420">
        <v>154</v>
      </c>
      <c r="C420" t="s">
        <v>1266</v>
      </c>
      <c r="D420" t="s">
        <v>1267</v>
      </c>
      <c r="E420" t="s">
        <v>1227</v>
      </c>
      <c r="F420" t="s">
        <v>2660</v>
      </c>
      <c r="G420" t="s">
        <v>2661</v>
      </c>
      <c r="H420">
        <v>11</v>
      </c>
      <c r="I420" t="s">
        <v>25</v>
      </c>
      <c r="J420">
        <v>2</v>
      </c>
      <c r="K420" t="s">
        <v>57</v>
      </c>
      <c r="L420">
        <v>0</v>
      </c>
      <c r="M420" t="s">
        <v>2149</v>
      </c>
      <c r="N420">
        <v>0</v>
      </c>
      <c r="O420" t="s">
        <v>2149</v>
      </c>
      <c r="P420">
        <v>12</v>
      </c>
      <c r="Q420" t="s">
        <v>2515</v>
      </c>
      <c r="R420">
        <v>30</v>
      </c>
      <c r="S420" t="s">
        <v>2163</v>
      </c>
      <c r="T420">
        <v>31</v>
      </c>
      <c r="U420" t="s">
        <v>22</v>
      </c>
      <c r="V420">
        <v>0</v>
      </c>
      <c r="W420" t="s">
        <v>79</v>
      </c>
      <c r="X420">
        <v>2</v>
      </c>
      <c r="Y420" t="s">
        <v>2687</v>
      </c>
      <c r="Z420" t="s">
        <v>2688</v>
      </c>
      <c r="AA420" t="s">
        <v>2687</v>
      </c>
      <c r="AB420" t="s">
        <v>2689</v>
      </c>
      <c r="AC420" t="s">
        <v>2687</v>
      </c>
      <c r="AD420" t="s">
        <v>39</v>
      </c>
      <c r="AE420" t="s">
        <v>40</v>
      </c>
      <c r="AF420" s="115">
        <v>13234950</v>
      </c>
      <c r="AG420" s="36" t="s">
        <v>1683</v>
      </c>
      <c r="AH420" s="127" t="s">
        <v>25</v>
      </c>
      <c r="AI420" s="172">
        <v>16</v>
      </c>
      <c r="AJ420" s="173" t="s">
        <v>19</v>
      </c>
      <c r="AK420" t="str">
        <f t="shared" si="34"/>
        <v>154.-11.-2.0.0.12.-2.00.00.00</v>
      </c>
      <c r="AL420" t="str">
        <f t="shared" si="30"/>
        <v>02.00.00.12</v>
      </c>
      <c r="AM420">
        <f t="shared" si="31"/>
        <v>154</v>
      </c>
      <c r="AN420">
        <f t="shared" si="32"/>
        <v>11</v>
      </c>
      <c r="AO420" s="118">
        <v>2</v>
      </c>
      <c r="AP420" s="118">
        <v>0</v>
      </c>
      <c r="AQ420" s="118">
        <v>0</v>
      </c>
      <c r="AR420" s="118">
        <v>12</v>
      </c>
      <c r="AS420" t="str">
        <f t="shared" si="33"/>
        <v>2.00.00.00</v>
      </c>
    </row>
    <row r="421" spans="1:45" customFormat="1" ht="46.8">
      <c r="A421">
        <v>2021</v>
      </c>
      <c r="B421">
        <v>154</v>
      </c>
      <c r="C421" t="s">
        <v>1266</v>
      </c>
      <c r="D421" t="s">
        <v>1267</v>
      </c>
      <c r="E421" t="s">
        <v>1227</v>
      </c>
      <c r="F421" t="s">
        <v>2660</v>
      </c>
      <c r="G421" t="s">
        <v>2661</v>
      </c>
      <c r="H421">
        <v>11</v>
      </c>
      <c r="I421" t="s">
        <v>25</v>
      </c>
      <c r="J421">
        <v>2</v>
      </c>
      <c r="K421" t="s">
        <v>57</v>
      </c>
      <c r="L421">
        <v>0</v>
      </c>
      <c r="M421" t="s">
        <v>2149</v>
      </c>
      <c r="N421">
        <v>0</v>
      </c>
      <c r="O421" t="s">
        <v>2149</v>
      </c>
      <c r="P421">
        <v>12</v>
      </c>
      <c r="Q421" t="s">
        <v>2515</v>
      </c>
      <c r="R421">
        <v>30</v>
      </c>
      <c r="S421" t="s">
        <v>2163</v>
      </c>
      <c r="T421">
        <v>31</v>
      </c>
      <c r="U421" t="s">
        <v>22</v>
      </c>
      <c r="V421">
        <v>0</v>
      </c>
      <c r="W421" t="s">
        <v>79</v>
      </c>
      <c r="X421">
        <v>3</v>
      </c>
      <c r="Y421" t="s">
        <v>2690</v>
      </c>
      <c r="Z421" t="s">
        <v>2691</v>
      </c>
      <c r="AA421" t="s">
        <v>2690</v>
      </c>
      <c r="AB421" t="s">
        <v>2692</v>
      </c>
      <c r="AC421" t="s">
        <v>2690</v>
      </c>
      <c r="AD421" t="s">
        <v>41</v>
      </c>
      <c r="AE421" t="s">
        <v>42</v>
      </c>
      <c r="AF421" s="115">
        <v>10646443</v>
      </c>
      <c r="AG421" s="36" t="s">
        <v>1683</v>
      </c>
      <c r="AH421" s="127" t="s">
        <v>25</v>
      </c>
      <c r="AI421" s="172">
        <v>16</v>
      </c>
      <c r="AJ421" s="173" t="s">
        <v>19</v>
      </c>
      <c r="AK421" t="str">
        <f t="shared" si="34"/>
        <v>154.-11.-2.0.0.12.-3.00.00.00</v>
      </c>
      <c r="AL421" t="str">
        <f t="shared" si="30"/>
        <v>02.00.00.12</v>
      </c>
      <c r="AM421">
        <f t="shared" si="31"/>
        <v>154</v>
      </c>
      <c r="AN421">
        <f t="shared" si="32"/>
        <v>11</v>
      </c>
      <c r="AO421" s="118">
        <v>2</v>
      </c>
      <c r="AP421" s="118">
        <v>0</v>
      </c>
      <c r="AQ421" s="118">
        <v>0</v>
      </c>
      <c r="AR421" s="118">
        <v>12</v>
      </c>
      <c r="AS421" t="str">
        <f t="shared" si="33"/>
        <v>3.00.00.00</v>
      </c>
    </row>
    <row r="422" spans="1:45" customFormat="1" ht="46.8">
      <c r="A422">
        <v>2021</v>
      </c>
      <c r="B422">
        <v>154</v>
      </c>
      <c r="C422" t="s">
        <v>1266</v>
      </c>
      <c r="D422" t="s">
        <v>1267</v>
      </c>
      <c r="E422" t="s">
        <v>1227</v>
      </c>
      <c r="F422" t="s">
        <v>2660</v>
      </c>
      <c r="G422" t="s">
        <v>2661</v>
      </c>
      <c r="H422">
        <v>13</v>
      </c>
      <c r="I422" t="s">
        <v>51</v>
      </c>
      <c r="J422">
        <v>21</v>
      </c>
      <c r="K422" t="s">
        <v>1523</v>
      </c>
      <c r="L422">
        <v>0</v>
      </c>
      <c r="M422" t="s">
        <v>2149</v>
      </c>
      <c r="N422">
        <v>0</v>
      </c>
      <c r="O422" t="s">
        <v>2149</v>
      </c>
      <c r="P422">
        <v>0</v>
      </c>
      <c r="Q422" t="s">
        <v>2149</v>
      </c>
      <c r="R422">
        <v>30</v>
      </c>
      <c r="S422" t="s">
        <v>2163</v>
      </c>
      <c r="T422">
        <v>31</v>
      </c>
      <c r="U422" t="s">
        <v>22</v>
      </c>
      <c r="V422">
        <v>0</v>
      </c>
      <c r="W422" t="s">
        <v>79</v>
      </c>
      <c r="X422">
        <v>1</v>
      </c>
      <c r="Y422" t="s">
        <v>2662</v>
      </c>
      <c r="Z422" t="s">
        <v>2663</v>
      </c>
      <c r="AA422" t="s">
        <v>2664</v>
      </c>
      <c r="AB422" t="s">
        <v>2671</v>
      </c>
      <c r="AC422" t="s">
        <v>31</v>
      </c>
      <c r="AD422" t="s">
        <v>30</v>
      </c>
      <c r="AE422" t="s">
        <v>31</v>
      </c>
      <c r="AF422" s="115">
        <v>9627684</v>
      </c>
      <c r="AG422" s="167" t="s">
        <v>1549</v>
      </c>
      <c r="AH422" s="168" t="s">
        <v>1550</v>
      </c>
      <c r="AI422" s="172">
        <v>16</v>
      </c>
      <c r="AJ422" s="173" t="s">
        <v>19</v>
      </c>
      <c r="AK422" t="str">
        <f t="shared" si="34"/>
        <v>154.-13.-21.0.0.0.-1.01.07.00</v>
      </c>
      <c r="AL422" t="str">
        <f t="shared" si="30"/>
        <v>21.00.00.00</v>
      </c>
      <c r="AM422">
        <f t="shared" si="31"/>
        <v>154</v>
      </c>
      <c r="AN422">
        <f t="shared" si="32"/>
        <v>13</v>
      </c>
      <c r="AO422" s="118">
        <v>21</v>
      </c>
      <c r="AP422" s="118">
        <v>0</v>
      </c>
      <c r="AQ422" s="118">
        <v>0</v>
      </c>
      <c r="AR422" s="118">
        <v>0</v>
      </c>
      <c r="AS422" t="str">
        <f t="shared" si="33"/>
        <v>1.01.07.00</v>
      </c>
    </row>
    <row r="423" spans="1:45" customFormat="1" ht="46.8">
      <c r="A423">
        <v>2021</v>
      </c>
      <c r="B423">
        <v>154</v>
      </c>
      <c r="C423" t="s">
        <v>1266</v>
      </c>
      <c r="D423" t="s">
        <v>1267</v>
      </c>
      <c r="E423" t="s">
        <v>1227</v>
      </c>
      <c r="F423" t="s">
        <v>2660</v>
      </c>
      <c r="G423" t="s">
        <v>2661</v>
      </c>
      <c r="H423">
        <v>13</v>
      </c>
      <c r="I423" t="s">
        <v>51</v>
      </c>
      <c r="J423">
        <v>21</v>
      </c>
      <c r="K423" t="s">
        <v>1523</v>
      </c>
      <c r="L423">
        <v>0</v>
      </c>
      <c r="M423" t="s">
        <v>2149</v>
      </c>
      <c r="N423">
        <v>0</v>
      </c>
      <c r="O423" t="s">
        <v>2149</v>
      </c>
      <c r="P423">
        <v>0</v>
      </c>
      <c r="Q423" t="s">
        <v>2149</v>
      </c>
      <c r="R423">
        <v>30</v>
      </c>
      <c r="S423" t="s">
        <v>2163</v>
      </c>
      <c r="T423">
        <v>31</v>
      </c>
      <c r="U423" t="s">
        <v>22</v>
      </c>
      <c r="V423">
        <v>0</v>
      </c>
      <c r="W423" t="s">
        <v>79</v>
      </c>
      <c r="X423">
        <v>2</v>
      </c>
      <c r="Y423" t="s">
        <v>2687</v>
      </c>
      <c r="Z423" t="s">
        <v>2688</v>
      </c>
      <c r="AA423" t="s">
        <v>2687</v>
      </c>
      <c r="AB423" t="s">
        <v>2689</v>
      </c>
      <c r="AC423" t="s">
        <v>2687</v>
      </c>
      <c r="AD423" t="s">
        <v>39</v>
      </c>
      <c r="AE423" t="s">
        <v>40</v>
      </c>
      <c r="AF423" s="115">
        <v>880379</v>
      </c>
      <c r="AG423" s="167" t="s">
        <v>1549</v>
      </c>
      <c r="AH423" s="168" t="s">
        <v>1550</v>
      </c>
      <c r="AI423" s="172">
        <v>16</v>
      </c>
      <c r="AJ423" s="173" t="s">
        <v>19</v>
      </c>
      <c r="AK423" t="str">
        <f t="shared" si="34"/>
        <v>154.-13.-21.0.0.0.-2.00.00.00</v>
      </c>
      <c r="AL423" t="str">
        <f t="shared" si="30"/>
        <v>21.00.00.00</v>
      </c>
      <c r="AM423">
        <f t="shared" si="31"/>
        <v>154</v>
      </c>
      <c r="AN423">
        <f t="shared" si="32"/>
        <v>13</v>
      </c>
      <c r="AO423" s="118">
        <v>21</v>
      </c>
      <c r="AP423" s="118">
        <v>0</v>
      </c>
      <c r="AQ423" s="118">
        <v>0</v>
      </c>
      <c r="AR423" s="118">
        <v>0</v>
      </c>
      <c r="AS423" t="str">
        <f t="shared" si="33"/>
        <v>2.00.00.00</v>
      </c>
    </row>
    <row r="424" spans="1:45" customFormat="1" ht="46.8">
      <c r="A424">
        <v>2021</v>
      </c>
      <c r="B424">
        <v>154</v>
      </c>
      <c r="C424" t="s">
        <v>1266</v>
      </c>
      <c r="D424" t="s">
        <v>1267</v>
      </c>
      <c r="E424" t="s">
        <v>1227</v>
      </c>
      <c r="F424" t="s">
        <v>2660</v>
      </c>
      <c r="G424" t="s">
        <v>2661</v>
      </c>
      <c r="H424">
        <v>13</v>
      </c>
      <c r="I424" t="s">
        <v>51</v>
      </c>
      <c r="J424">
        <v>21</v>
      </c>
      <c r="K424" t="s">
        <v>1523</v>
      </c>
      <c r="L424">
        <v>0</v>
      </c>
      <c r="M424" t="s">
        <v>2149</v>
      </c>
      <c r="N424">
        <v>0</v>
      </c>
      <c r="O424" t="s">
        <v>2149</v>
      </c>
      <c r="P424">
        <v>0</v>
      </c>
      <c r="Q424" t="s">
        <v>2149</v>
      </c>
      <c r="R424">
        <v>30</v>
      </c>
      <c r="S424" t="s">
        <v>2163</v>
      </c>
      <c r="T424">
        <v>31</v>
      </c>
      <c r="U424" t="s">
        <v>22</v>
      </c>
      <c r="V424">
        <v>0</v>
      </c>
      <c r="W424" t="s">
        <v>79</v>
      </c>
      <c r="X424">
        <v>3</v>
      </c>
      <c r="Y424" t="s">
        <v>2690</v>
      </c>
      <c r="Z424" t="s">
        <v>2691</v>
      </c>
      <c r="AA424" t="s">
        <v>2690</v>
      </c>
      <c r="AB424" t="s">
        <v>2692</v>
      </c>
      <c r="AC424" t="s">
        <v>2690</v>
      </c>
      <c r="AD424" t="s">
        <v>41</v>
      </c>
      <c r="AE424" t="s">
        <v>42</v>
      </c>
      <c r="AF424" s="115">
        <v>6256249</v>
      </c>
      <c r="AG424" s="167" t="s">
        <v>1549</v>
      </c>
      <c r="AH424" s="168" t="s">
        <v>1550</v>
      </c>
      <c r="AI424" s="172">
        <v>16</v>
      </c>
      <c r="AJ424" s="173" t="s">
        <v>19</v>
      </c>
      <c r="AK424" t="str">
        <f t="shared" si="34"/>
        <v>154.-13.-21.0.0.0.-3.00.00.00</v>
      </c>
      <c r="AL424" t="str">
        <f t="shared" si="30"/>
        <v>21.00.00.00</v>
      </c>
      <c r="AM424">
        <f t="shared" si="31"/>
        <v>154</v>
      </c>
      <c r="AN424">
        <f t="shared" si="32"/>
        <v>13</v>
      </c>
      <c r="AO424" s="118">
        <v>21</v>
      </c>
      <c r="AP424" s="118">
        <v>0</v>
      </c>
      <c r="AQ424" s="118">
        <v>0</v>
      </c>
      <c r="AR424" s="118">
        <v>0</v>
      </c>
      <c r="AS424" t="str">
        <f t="shared" si="33"/>
        <v>3.00.00.00</v>
      </c>
    </row>
    <row r="425" spans="1:45" customFormat="1" ht="46.8">
      <c r="A425">
        <v>2021</v>
      </c>
      <c r="B425">
        <v>154</v>
      </c>
      <c r="C425" t="s">
        <v>1266</v>
      </c>
      <c r="D425" t="s">
        <v>1267</v>
      </c>
      <c r="E425" t="s">
        <v>1227</v>
      </c>
      <c r="F425" t="s">
        <v>2693</v>
      </c>
      <c r="G425" t="s">
        <v>2694</v>
      </c>
      <c r="H425">
        <v>13</v>
      </c>
      <c r="I425" t="s">
        <v>51</v>
      </c>
      <c r="J425">
        <v>21</v>
      </c>
      <c r="K425" t="s">
        <v>1523</v>
      </c>
      <c r="L425">
        <v>0</v>
      </c>
      <c r="M425" t="s">
        <v>2149</v>
      </c>
      <c r="N425">
        <v>1</v>
      </c>
      <c r="O425" t="s">
        <v>43</v>
      </c>
      <c r="P425">
        <v>0</v>
      </c>
      <c r="Q425" t="s">
        <v>2149</v>
      </c>
      <c r="R425">
        <v>30</v>
      </c>
      <c r="S425" t="s">
        <v>2163</v>
      </c>
      <c r="T425">
        <v>31</v>
      </c>
      <c r="U425" t="s">
        <v>22</v>
      </c>
      <c r="V425">
        <v>0</v>
      </c>
      <c r="W425" t="s">
        <v>79</v>
      </c>
      <c r="X425">
        <v>4</v>
      </c>
      <c r="Y425" t="s">
        <v>2695</v>
      </c>
      <c r="Z425" t="s">
        <v>2696</v>
      </c>
      <c r="AA425" t="s">
        <v>2697</v>
      </c>
      <c r="AB425" t="s">
        <v>2698</v>
      </c>
      <c r="AC425" t="s">
        <v>2697</v>
      </c>
      <c r="AD425" t="s">
        <v>44</v>
      </c>
      <c r="AE425" t="s">
        <v>43</v>
      </c>
      <c r="AF425" s="115">
        <v>97334</v>
      </c>
      <c r="AG425" s="167" t="s">
        <v>1549</v>
      </c>
      <c r="AH425" s="168" t="s">
        <v>1550</v>
      </c>
      <c r="AI425" s="172">
        <v>16</v>
      </c>
      <c r="AJ425" s="173" t="s">
        <v>19</v>
      </c>
      <c r="AK425" t="str">
        <f t="shared" si="34"/>
        <v>154.-13.-21.0.1.0.-4.03.00.00</v>
      </c>
      <c r="AL425" t="str">
        <f t="shared" si="30"/>
        <v>21.00.01.00</v>
      </c>
      <c r="AM425">
        <f t="shared" si="31"/>
        <v>154</v>
      </c>
      <c r="AN425">
        <f t="shared" si="32"/>
        <v>13</v>
      </c>
      <c r="AO425" s="118">
        <v>21</v>
      </c>
      <c r="AP425" s="118">
        <v>0</v>
      </c>
      <c r="AQ425" s="118">
        <v>1</v>
      </c>
      <c r="AR425" s="118">
        <v>0</v>
      </c>
      <c r="AS425" t="str">
        <f t="shared" si="33"/>
        <v>4.03.00.00</v>
      </c>
    </row>
    <row r="426" spans="1:45" customFormat="1" ht="93.6">
      <c r="A426">
        <v>2021</v>
      </c>
      <c r="B426">
        <v>210</v>
      </c>
      <c r="C426" t="s">
        <v>1268</v>
      </c>
      <c r="D426" t="s">
        <v>1211</v>
      </c>
      <c r="E426" t="s">
        <v>1227</v>
      </c>
      <c r="F426" t="s">
        <v>2660</v>
      </c>
      <c r="G426" t="s">
        <v>2661</v>
      </c>
      <c r="H426">
        <v>11</v>
      </c>
      <c r="I426" t="s">
        <v>25</v>
      </c>
      <c r="J426">
        <v>1</v>
      </c>
      <c r="K426" t="s">
        <v>2634</v>
      </c>
      <c r="L426">
        <v>0</v>
      </c>
      <c r="M426" t="s">
        <v>2149</v>
      </c>
      <c r="N426">
        <v>0</v>
      </c>
      <c r="O426" t="s">
        <v>2149</v>
      </c>
      <c r="P426">
        <v>0</v>
      </c>
      <c r="Q426" t="s">
        <v>2149</v>
      </c>
      <c r="R426">
        <v>10</v>
      </c>
      <c r="S426" t="s">
        <v>2150</v>
      </c>
      <c r="T426">
        <v>12</v>
      </c>
      <c r="U426" t="s">
        <v>2156</v>
      </c>
      <c r="V426">
        <v>0</v>
      </c>
      <c r="W426" t="s">
        <v>79</v>
      </c>
      <c r="X426">
        <v>1</v>
      </c>
      <c r="Y426" t="s">
        <v>2662</v>
      </c>
      <c r="Z426" t="s">
        <v>2663</v>
      </c>
      <c r="AA426" t="s">
        <v>2664</v>
      </c>
      <c r="AB426" t="s">
        <v>2665</v>
      </c>
      <c r="AC426" t="s">
        <v>2666</v>
      </c>
      <c r="AD426" t="s">
        <v>23</v>
      </c>
      <c r="AE426" t="s">
        <v>24</v>
      </c>
      <c r="AF426" s="115">
        <v>2903730492</v>
      </c>
      <c r="AG426" s="36" t="s">
        <v>1683</v>
      </c>
      <c r="AH426" s="127" t="s">
        <v>25</v>
      </c>
      <c r="AI426" s="172">
        <v>2</v>
      </c>
      <c r="AJ426" s="173" t="s">
        <v>1553</v>
      </c>
      <c r="AK426" t="str">
        <f t="shared" si="34"/>
        <v>210.-11.-1.0.0.0.-1.01.01.00</v>
      </c>
      <c r="AL426" t="str">
        <f t="shared" si="30"/>
        <v>01.00.00.00</v>
      </c>
      <c r="AM426">
        <f t="shared" si="31"/>
        <v>210</v>
      </c>
      <c r="AN426">
        <f t="shared" si="32"/>
        <v>11</v>
      </c>
      <c r="AO426" s="118">
        <v>1</v>
      </c>
      <c r="AP426" s="118">
        <v>0</v>
      </c>
      <c r="AQ426" s="118">
        <v>0</v>
      </c>
      <c r="AR426" s="118">
        <v>0</v>
      </c>
      <c r="AS426" t="str">
        <f t="shared" si="33"/>
        <v>1.01.01.00</v>
      </c>
    </row>
    <row r="427" spans="1:45" customFormat="1" ht="93.6">
      <c r="A427">
        <v>2021</v>
      </c>
      <c r="B427">
        <v>210</v>
      </c>
      <c r="C427" t="s">
        <v>1268</v>
      </c>
      <c r="D427" t="s">
        <v>1211</v>
      </c>
      <c r="E427" t="s">
        <v>1227</v>
      </c>
      <c r="F427" t="s">
        <v>2660</v>
      </c>
      <c r="G427" t="s">
        <v>2661</v>
      </c>
      <c r="H427">
        <v>11</v>
      </c>
      <c r="I427" t="s">
        <v>25</v>
      </c>
      <c r="J427">
        <v>1</v>
      </c>
      <c r="K427" t="s">
        <v>2634</v>
      </c>
      <c r="L427">
        <v>0</v>
      </c>
      <c r="M427" t="s">
        <v>2149</v>
      </c>
      <c r="N427">
        <v>0</v>
      </c>
      <c r="O427" t="s">
        <v>2149</v>
      </c>
      <c r="P427">
        <v>0</v>
      </c>
      <c r="Q427" t="s">
        <v>2149</v>
      </c>
      <c r="R427">
        <v>10</v>
      </c>
      <c r="S427" t="s">
        <v>2150</v>
      </c>
      <c r="T427">
        <v>12</v>
      </c>
      <c r="U427" t="s">
        <v>2156</v>
      </c>
      <c r="V427">
        <v>0</v>
      </c>
      <c r="W427" t="s">
        <v>79</v>
      </c>
      <c r="X427">
        <v>1</v>
      </c>
      <c r="Y427" t="s">
        <v>2662</v>
      </c>
      <c r="Z427" t="s">
        <v>2663</v>
      </c>
      <c r="AA427" t="s">
        <v>2664</v>
      </c>
      <c r="AB427" t="s">
        <v>2667</v>
      </c>
      <c r="AC427" t="s">
        <v>2668</v>
      </c>
      <c r="AD427" t="s">
        <v>26</v>
      </c>
      <c r="AE427" t="s">
        <v>27</v>
      </c>
      <c r="AF427" s="115">
        <v>227446252</v>
      </c>
      <c r="AG427" s="36" t="s">
        <v>1683</v>
      </c>
      <c r="AH427" s="127" t="s">
        <v>25</v>
      </c>
      <c r="AI427" s="172">
        <v>2</v>
      </c>
      <c r="AJ427" s="173" t="s">
        <v>1553</v>
      </c>
      <c r="AK427" t="str">
        <f t="shared" si="34"/>
        <v>210.-11.-1.0.0.0.-1.01.04.00</v>
      </c>
      <c r="AL427" t="str">
        <f t="shared" si="30"/>
        <v>01.00.00.00</v>
      </c>
      <c r="AM427">
        <f t="shared" si="31"/>
        <v>210</v>
      </c>
      <c r="AN427">
        <f t="shared" si="32"/>
        <v>11</v>
      </c>
      <c r="AO427" s="118">
        <v>1</v>
      </c>
      <c r="AP427" s="118">
        <v>0</v>
      </c>
      <c r="AQ427" s="118">
        <v>0</v>
      </c>
      <c r="AR427" s="118">
        <v>0</v>
      </c>
      <c r="AS427" t="str">
        <f t="shared" si="33"/>
        <v>1.01.04.00</v>
      </c>
    </row>
    <row r="428" spans="1:45" customFormat="1" ht="93.6">
      <c r="A428">
        <v>2021</v>
      </c>
      <c r="B428">
        <v>210</v>
      </c>
      <c r="C428" t="s">
        <v>1268</v>
      </c>
      <c r="D428" t="s">
        <v>1211</v>
      </c>
      <c r="E428" t="s">
        <v>1227</v>
      </c>
      <c r="F428" t="s">
        <v>2660</v>
      </c>
      <c r="G428" t="s">
        <v>2661</v>
      </c>
      <c r="H428">
        <v>11</v>
      </c>
      <c r="I428" t="s">
        <v>25</v>
      </c>
      <c r="J428">
        <v>1</v>
      </c>
      <c r="K428" t="s">
        <v>2634</v>
      </c>
      <c r="L428">
        <v>0</v>
      </c>
      <c r="M428" t="s">
        <v>2149</v>
      </c>
      <c r="N428">
        <v>0</v>
      </c>
      <c r="O428" t="s">
        <v>2149</v>
      </c>
      <c r="P428">
        <v>0</v>
      </c>
      <c r="Q428" t="s">
        <v>2149</v>
      </c>
      <c r="R428">
        <v>10</v>
      </c>
      <c r="S428" t="s">
        <v>2150</v>
      </c>
      <c r="T428">
        <v>12</v>
      </c>
      <c r="U428" t="s">
        <v>2156</v>
      </c>
      <c r="V428">
        <v>0</v>
      </c>
      <c r="W428" t="s">
        <v>79</v>
      </c>
      <c r="X428">
        <v>1</v>
      </c>
      <c r="Y428" t="s">
        <v>2662</v>
      </c>
      <c r="Z428" t="s">
        <v>2663</v>
      </c>
      <c r="AA428" t="s">
        <v>2664</v>
      </c>
      <c r="AB428" t="s">
        <v>2669</v>
      </c>
      <c r="AC428" t="s">
        <v>2670</v>
      </c>
      <c r="AD428" t="s">
        <v>28</v>
      </c>
      <c r="AE428" t="s">
        <v>29</v>
      </c>
      <c r="AF428" s="115">
        <v>659594132</v>
      </c>
      <c r="AG428" s="36" t="s">
        <v>1683</v>
      </c>
      <c r="AH428" s="127" t="s">
        <v>25</v>
      </c>
      <c r="AI428" s="172">
        <v>2</v>
      </c>
      <c r="AJ428" s="173" t="s">
        <v>1553</v>
      </c>
      <c r="AK428" t="str">
        <f t="shared" si="34"/>
        <v>210.-11.-1.0.0.0.-1.01.06.00</v>
      </c>
      <c r="AL428" t="str">
        <f t="shared" si="30"/>
        <v>01.00.00.00</v>
      </c>
      <c r="AM428">
        <f t="shared" si="31"/>
        <v>210</v>
      </c>
      <c r="AN428">
        <f t="shared" si="32"/>
        <v>11</v>
      </c>
      <c r="AO428" s="118">
        <v>1</v>
      </c>
      <c r="AP428" s="118">
        <v>0</v>
      </c>
      <c r="AQ428" s="118">
        <v>0</v>
      </c>
      <c r="AR428" s="118">
        <v>0</v>
      </c>
      <c r="AS428" t="str">
        <f t="shared" si="33"/>
        <v>1.01.06.00</v>
      </c>
    </row>
    <row r="429" spans="1:45" customFormat="1" ht="93.6">
      <c r="A429">
        <v>2021</v>
      </c>
      <c r="B429">
        <v>210</v>
      </c>
      <c r="C429" t="s">
        <v>1268</v>
      </c>
      <c r="D429" t="s">
        <v>1211</v>
      </c>
      <c r="E429" t="s">
        <v>1227</v>
      </c>
      <c r="F429" t="s">
        <v>2660</v>
      </c>
      <c r="G429" t="s">
        <v>2661</v>
      </c>
      <c r="H429">
        <v>11</v>
      </c>
      <c r="I429" t="s">
        <v>25</v>
      </c>
      <c r="J429">
        <v>1</v>
      </c>
      <c r="K429" t="s">
        <v>2634</v>
      </c>
      <c r="L429">
        <v>0</v>
      </c>
      <c r="M429" t="s">
        <v>2149</v>
      </c>
      <c r="N429">
        <v>0</v>
      </c>
      <c r="O429" t="s">
        <v>2149</v>
      </c>
      <c r="P429">
        <v>0</v>
      </c>
      <c r="Q429" t="s">
        <v>2149</v>
      </c>
      <c r="R429">
        <v>10</v>
      </c>
      <c r="S429" t="s">
        <v>2150</v>
      </c>
      <c r="T429">
        <v>12</v>
      </c>
      <c r="U429" t="s">
        <v>2156</v>
      </c>
      <c r="V429">
        <v>0</v>
      </c>
      <c r="W429" t="s">
        <v>79</v>
      </c>
      <c r="X429">
        <v>1</v>
      </c>
      <c r="Y429" t="s">
        <v>2662</v>
      </c>
      <c r="Z429" t="s">
        <v>2672</v>
      </c>
      <c r="AA429" t="s">
        <v>2673</v>
      </c>
      <c r="AB429" t="s">
        <v>2674</v>
      </c>
      <c r="AC429" t="s">
        <v>2666</v>
      </c>
      <c r="AD429" t="s">
        <v>32</v>
      </c>
      <c r="AE429" t="s">
        <v>24</v>
      </c>
      <c r="AF429" s="115">
        <v>89806097</v>
      </c>
      <c r="AG429" s="36" t="s">
        <v>1683</v>
      </c>
      <c r="AH429" s="127" t="s">
        <v>25</v>
      </c>
      <c r="AI429" s="172">
        <v>2</v>
      </c>
      <c r="AJ429" s="173" t="s">
        <v>1553</v>
      </c>
      <c r="AK429" t="str">
        <f t="shared" si="34"/>
        <v>210.-11.-1.0.0.0.-1.02.01.00</v>
      </c>
      <c r="AL429" t="str">
        <f t="shared" si="30"/>
        <v>01.00.00.00</v>
      </c>
      <c r="AM429">
        <f t="shared" si="31"/>
        <v>210</v>
      </c>
      <c r="AN429">
        <f t="shared" si="32"/>
        <v>11</v>
      </c>
      <c r="AO429" s="118">
        <v>1</v>
      </c>
      <c r="AP429" s="118">
        <v>0</v>
      </c>
      <c r="AQ429" s="118">
        <v>0</v>
      </c>
      <c r="AR429" s="118">
        <v>0</v>
      </c>
      <c r="AS429" t="str">
        <f t="shared" si="33"/>
        <v>1.02.01.00</v>
      </c>
    </row>
    <row r="430" spans="1:45" customFormat="1" ht="93.6">
      <c r="A430">
        <v>2021</v>
      </c>
      <c r="B430">
        <v>210</v>
      </c>
      <c r="C430" t="s">
        <v>1268</v>
      </c>
      <c r="D430" t="s">
        <v>1211</v>
      </c>
      <c r="E430" t="s">
        <v>1227</v>
      </c>
      <c r="F430" t="s">
        <v>2660</v>
      </c>
      <c r="G430" t="s">
        <v>2661</v>
      </c>
      <c r="H430">
        <v>11</v>
      </c>
      <c r="I430" t="s">
        <v>25</v>
      </c>
      <c r="J430">
        <v>1</v>
      </c>
      <c r="K430" t="s">
        <v>2634</v>
      </c>
      <c r="L430">
        <v>0</v>
      </c>
      <c r="M430" t="s">
        <v>2149</v>
      </c>
      <c r="N430">
        <v>0</v>
      </c>
      <c r="O430" t="s">
        <v>2149</v>
      </c>
      <c r="P430">
        <v>0</v>
      </c>
      <c r="Q430" t="s">
        <v>2149</v>
      </c>
      <c r="R430">
        <v>10</v>
      </c>
      <c r="S430" t="s">
        <v>2150</v>
      </c>
      <c r="T430">
        <v>12</v>
      </c>
      <c r="U430" t="s">
        <v>2156</v>
      </c>
      <c r="V430">
        <v>0</v>
      </c>
      <c r="W430" t="s">
        <v>79</v>
      </c>
      <c r="X430">
        <v>1</v>
      </c>
      <c r="Y430" t="s">
        <v>2662</v>
      </c>
      <c r="Z430" t="s">
        <v>2672</v>
      </c>
      <c r="AA430" t="s">
        <v>2673</v>
      </c>
      <c r="AB430" t="s">
        <v>2675</v>
      </c>
      <c r="AC430" t="s">
        <v>2668</v>
      </c>
      <c r="AD430" t="s">
        <v>33</v>
      </c>
      <c r="AE430" t="s">
        <v>27</v>
      </c>
      <c r="AF430" s="115">
        <v>7034420</v>
      </c>
      <c r="AG430" s="36" t="s">
        <v>1683</v>
      </c>
      <c r="AH430" s="127" t="s">
        <v>25</v>
      </c>
      <c r="AI430" s="172">
        <v>2</v>
      </c>
      <c r="AJ430" s="173" t="s">
        <v>1553</v>
      </c>
      <c r="AK430" t="str">
        <f t="shared" si="34"/>
        <v>210.-11.-1.0.0.0.-1.02.03.00</v>
      </c>
      <c r="AL430" t="str">
        <f t="shared" si="30"/>
        <v>01.00.00.00</v>
      </c>
      <c r="AM430">
        <f t="shared" si="31"/>
        <v>210</v>
      </c>
      <c r="AN430">
        <f t="shared" si="32"/>
        <v>11</v>
      </c>
      <c r="AO430" s="118">
        <v>1</v>
      </c>
      <c r="AP430" s="118">
        <v>0</v>
      </c>
      <c r="AQ430" s="118">
        <v>0</v>
      </c>
      <c r="AR430" s="118">
        <v>0</v>
      </c>
      <c r="AS430" t="str">
        <f t="shared" si="33"/>
        <v>1.02.03.00</v>
      </c>
    </row>
    <row r="431" spans="1:45" customFormat="1" ht="93.6">
      <c r="A431">
        <v>2021</v>
      </c>
      <c r="B431">
        <v>210</v>
      </c>
      <c r="C431" t="s">
        <v>1268</v>
      </c>
      <c r="D431" t="s">
        <v>1211</v>
      </c>
      <c r="E431" t="s">
        <v>1227</v>
      </c>
      <c r="F431" t="s">
        <v>2660</v>
      </c>
      <c r="G431" t="s">
        <v>2661</v>
      </c>
      <c r="H431">
        <v>11</v>
      </c>
      <c r="I431" t="s">
        <v>25</v>
      </c>
      <c r="J431">
        <v>1</v>
      </c>
      <c r="K431" t="s">
        <v>2634</v>
      </c>
      <c r="L431">
        <v>0</v>
      </c>
      <c r="M431" t="s">
        <v>2149</v>
      </c>
      <c r="N431">
        <v>0</v>
      </c>
      <c r="O431" t="s">
        <v>2149</v>
      </c>
      <c r="P431">
        <v>0</v>
      </c>
      <c r="Q431" t="s">
        <v>2149</v>
      </c>
      <c r="R431">
        <v>10</v>
      </c>
      <c r="S431" t="s">
        <v>2150</v>
      </c>
      <c r="T431">
        <v>12</v>
      </c>
      <c r="U431" t="s">
        <v>2156</v>
      </c>
      <c r="V431">
        <v>0</v>
      </c>
      <c r="W431" t="s">
        <v>79</v>
      </c>
      <c r="X431">
        <v>1</v>
      </c>
      <c r="Y431" t="s">
        <v>2662</v>
      </c>
      <c r="Z431" t="s">
        <v>2672</v>
      </c>
      <c r="AA431" t="s">
        <v>2673</v>
      </c>
      <c r="AB431" t="s">
        <v>2676</v>
      </c>
      <c r="AC431" t="s">
        <v>2670</v>
      </c>
      <c r="AD431" t="s">
        <v>34</v>
      </c>
      <c r="AE431" t="s">
        <v>29</v>
      </c>
      <c r="AF431" s="115">
        <v>20399818</v>
      </c>
      <c r="AG431" s="36" t="s">
        <v>1683</v>
      </c>
      <c r="AH431" s="127" t="s">
        <v>25</v>
      </c>
      <c r="AI431" s="172">
        <v>2</v>
      </c>
      <c r="AJ431" s="173" t="s">
        <v>1553</v>
      </c>
      <c r="AK431" t="str">
        <f t="shared" si="34"/>
        <v>210.-11.-1.0.0.0.-1.02.05.00</v>
      </c>
      <c r="AL431" t="str">
        <f t="shared" si="30"/>
        <v>01.00.00.00</v>
      </c>
      <c r="AM431">
        <f t="shared" si="31"/>
        <v>210</v>
      </c>
      <c r="AN431">
        <f t="shared" si="32"/>
        <v>11</v>
      </c>
      <c r="AO431" s="118">
        <v>1</v>
      </c>
      <c r="AP431" s="118">
        <v>0</v>
      </c>
      <c r="AQ431" s="118">
        <v>0</v>
      </c>
      <c r="AR431" s="118">
        <v>0</v>
      </c>
      <c r="AS431" t="str">
        <f t="shared" si="33"/>
        <v>1.02.05.00</v>
      </c>
    </row>
    <row r="432" spans="1:45" customFormat="1" ht="93.6">
      <c r="A432">
        <v>2021</v>
      </c>
      <c r="B432">
        <v>210</v>
      </c>
      <c r="C432" t="s">
        <v>1268</v>
      </c>
      <c r="D432" t="s">
        <v>1211</v>
      </c>
      <c r="E432" t="s">
        <v>1227</v>
      </c>
      <c r="F432" t="s">
        <v>2660</v>
      </c>
      <c r="G432" t="s">
        <v>2661</v>
      </c>
      <c r="H432">
        <v>11</v>
      </c>
      <c r="I432" t="s">
        <v>25</v>
      </c>
      <c r="J432">
        <v>1</v>
      </c>
      <c r="K432" t="s">
        <v>2634</v>
      </c>
      <c r="L432">
        <v>0</v>
      </c>
      <c r="M432" t="s">
        <v>2149</v>
      </c>
      <c r="N432">
        <v>0</v>
      </c>
      <c r="O432" t="s">
        <v>2149</v>
      </c>
      <c r="P432">
        <v>0</v>
      </c>
      <c r="Q432" t="s">
        <v>2149</v>
      </c>
      <c r="R432">
        <v>10</v>
      </c>
      <c r="S432" t="s">
        <v>2150</v>
      </c>
      <c r="T432">
        <v>12</v>
      </c>
      <c r="U432" t="s">
        <v>2156</v>
      </c>
      <c r="V432">
        <v>0</v>
      </c>
      <c r="W432" t="s">
        <v>79</v>
      </c>
      <c r="X432">
        <v>1</v>
      </c>
      <c r="Y432" t="s">
        <v>2662</v>
      </c>
      <c r="Z432" t="s">
        <v>2677</v>
      </c>
      <c r="AA432" t="s">
        <v>2678</v>
      </c>
      <c r="AB432" t="s">
        <v>2679</v>
      </c>
      <c r="AC432" t="s">
        <v>2678</v>
      </c>
      <c r="AD432" t="s">
        <v>35</v>
      </c>
      <c r="AE432" t="s">
        <v>36</v>
      </c>
      <c r="AF432" s="115">
        <v>21620529</v>
      </c>
      <c r="AG432" s="36" t="s">
        <v>1683</v>
      </c>
      <c r="AH432" s="127" t="s">
        <v>25</v>
      </c>
      <c r="AI432" s="172">
        <v>2</v>
      </c>
      <c r="AJ432" s="173" t="s">
        <v>1553</v>
      </c>
      <c r="AK432" t="str">
        <f t="shared" si="34"/>
        <v>210.-11.-1.0.0.0.-1.04.00.00</v>
      </c>
      <c r="AL432" t="str">
        <f t="shared" si="30"/>
        <v>01.00.00.00</v>
      </c>
      <c r="AM432">
        <f t="shared" si="31"/>
        <v>210</v>
      </c>
      <c r="AN432">
        <f t="shared" si="32"/>
        <v>11</v>
      </c>
      <c r="AO432" s="118">
        <v>1</v>
      </c>
      <c r="AP432" s="118">
        <v>0</v>
      </c>
      <c r="AQ432" s="118">
        <v>0</v>
      </c>
      <c r="AR432" s="118">
        <v>0</v>
      </c>
      <c r="AS432" t="str">
        <f t="shared" si="33"/>
        <v>1.04.00.00</v>
      </c>
    </row>
    <row r="433" spans="1:45" customFormat="1" ht="93.6">
      <c r="A433">
        <v>2021</v>
      </c>
      <c r="B433">
        <v>210</v>
      </c>
      <c r="C433" t="s">
        <v>1268</v>
      </c>
      <c r="D433" t="s">
        <v>1211</v>
      </c>
      <c r="E433" t="s">
        <v>1227</v>
      </c>
      <c r="F433" t="s">
        <v>2660</v>
      </c>
      <c r="G433" t="s">
        <v>2661</v>
      </c>
      <c r="H433">
        <v>11</v>
      </c>
      <c r="I433" t="s">
        <v>25</v>
      </c>
      <c r="J433">
        <v>1</v>
      </c>
      <c r="K433" t="s">
        <v>2634</v>
      </c>
      <c r="L433">
        <v>0</v>
      </c>
      <c r="M433" t="s">
        <v>2149</v>
      </c>
      <c r="N433">
        <v>0</v>
      </c>
      <c r="O433" t="s">
        <v>2149</v>
      </c>
      <c r="P433">
        <v>0</v>
      </c>
      <c r="Q433" t="s">
        <v>2149</v>
      </c>
      <c r="R433">
        <v>10</v>
      </c>
      <c r="S433" t="s">
        <v>2150</v>
      </c>
      <c r="T433">
        <v>12</v>
      </c>
      <c r="U433" t="s">
        <v>2156</v>
      </c>
      <c r="V433">
        <v>0</v>
      </c>
      <c r="W433" t="s">
        <v>79</v>
      </c>
      <c r="X433">
        <v>2</v>
      </c>
      <c r="Y433" t="s">
        <v>2687</v>
      </c>
      <c r="Z433" t="s">
        <v>2688</v>
      </c>
      <c r="AA433" t="s">
        <v>2687</v>
      </c>
      <c r="AB433" t="s">
        <v>2689</v>
      </c>
      <c r="AC433" t="s">
        <v>2687</v>
      </c>
      <c r="AD433" t="s">
        <v>39</v>
      </c>
      <c r="AE433" t="s">
        <v>40</v>
      </c>
      <c r="AF433" s="115">
        <v>18453135</v>
      </c>
      <c r="AG433" s="36" t="s">
        <v>1683</v>
      </c>
      <c r="AH433" s="127" t="s">
        <v>25</v>
      </c>
      <c r="AI433" s="172">
        <v>2</v>
      </c>
      <c r="AJ433" s="173" t="s">
        <v>1553</v>
      </c>
      <c r="AK433" t="str">
        <f t="shared" si="34"/>
        <v>210.-11.-1.0.0.0.-2.00.00.00</v>
      </c>
      <c r="AL433" t="str">
        <f t="shared" si="30"/>
        <v>01.00.00.00</v>
      </c>
      <c r="AM433">
        <f t="shared" si="31"/>
        <v>210</v>
      </c>
      <c r="AN433">
        <f t="shared" si="32"/>
        <v>11</v>
      </c>
      <c r="AO433" s="118">
        <v>1</v>
      </c>
      <c r="AP433" s="118">
        <v>0</v>
      </c>
      <c r="AQ433" s="118">
        <v>0</v>
      </c>
      <c r="AR433" s="118">
        <v>0</v>
      </c>
      <c r="AS433" t="str">
        <f t="shared" si="33"/>
        <v>2.00.00.00</v>
      </c>
    </row>
    <row r="434" spans="1:45" customFormat="1" ht="93.6">
      <c r="A434">
        <v>2021</v>
      </c>
      <c r="B434">
        <v>210</v>
      </c>
      <c r="C434" t="s">
        <v>1268</v>
      </c>
      <c r="D434" t="s">
        <v>1211</v>
      </c>
      <c r="E434" t="s">
        <v>1227</v>
      </c>
      <c r="F434" t="s">
        <v>2660</v>
      </c>
      <c r="G434" t="s">
        <v>2661</v>
      </c>
      <c r="H434">
        <v>11</v>
      </c>
      <c r="I434" t="s">
        <v>25</v>
      </c>
      <c r="J434">
        <v>1</v>
      </c>
      <c r="K434" t="s">
        <v>2634</v>
      </c>
      <c r="L434">
        <v>0</v>
      </c>
      <c r="M434" t="s">
        <v>2149</v>
      </c>
      <c r="N434">
        <v>0</v>
      </c>
      <c r="O434" t="s">
        <v>2149</v>
      </c>
      <c r="P434">
        <v>0</v>
      </c>
      <c r="Q434" t="s">
        <v>2149</v>
      </c>
      <c r="R434">
        <v>10</v>
      </c>
      <c r="S434" t="s">
        <v>2150</v>
      </c>
      <c r="T434">
        <v>12</v>
      </c>
      <c r="U434" t="s">
        <v>2156</v>
      </c>
      <c r="V434">
        <v>0</v>
      </c>
      <c r="W434" t="s">
        <v>79</v>
      </c>
      <c r="X434">
        <v>3</v>
      </c>
      <c r="Y434" t="s">
        <v>2690</v>
      </c>
      <c r="Z434" t="s">
        <v>2691</v>
      </c>
      <c r="AA434" t="s">
        <v>2690</v>
      </c>
      <c r="AB434" t="s">
        <v>2692</v>
      </c>
      <c r="AC434" t="s">
        <v>2690</v>
      </c>
      <c r="AD434" t="s">
        <v>41</v>
      </c>
      <c r="AE434" t="s">
        <v>42</v>
      </c>
      <c r="AF434" s="115">
        <v>50491075</v>
      </c>
      <c r="AG434" s="36" t="s">
        <v>1683</v>
      </c>
      <c r="AH434" s="127" t="s">
        <v>25</v>
      </c>
      <c r="AI434" s="172">
        <v>2</v>
      </c>
      <c r="AJ434" s="173" t="s">
        <v>1553</v>
      </c>
      <c r="AK434" t="str">
        <f t="shared" si="34"/>
        <v>210.-11.-1.0.0.0.-3.00.00.00</v>
      </c>
      <c r="AL434" t="str">
        <f t="shared" si="30"/>
        <v>01.00.00.00</v>
      </c>
      <c r="AM434">
        <f t="shared" si="31"/>
        <v>210</v>
      </c>
      <c r="AN434">
        <f t="shared" si="32"/>
        <v>11</v>
      </c>
      <c r="AO434" s="118">
        <v>1</v>
      </c>
      <c r="AP434" s="118">
        <v>0</v>
      </c>
      <c r="AQ434" s="118">
        <v>0</v>
      </c>
      <c r="AR434" s="118">
        <v>0</v>
      </c>
      <c r="AS434" t="str">
        <f t="shared" si="33"/>
        <v>3.00.00.00</v>
      </c>
    </row>
    <row r="435" spans="1:45" customFormat="1" ht="93.6">
      <c r="A435">
        <v>2021</v>
      </c>
      <c r="B435">
        <v>210</v>
      </c>
      <c r="C435" t="s">
        <v>1268</v>
      </c>
      <c r="D435" t="s">
        <v>1211</v>
      </c>
      <c r="E435" t="s">
        <v>1227</v>
      </c>
      <c r="F435" t="s">
        <v>2693</v>
      </c>
      <c r="G435" t="s">
        <v>2694</v>
      </c>
      <c r="H435">
        <v>11</v>
      </c>
      <c r="I435" t="s">
        <v>25</v>
      </c>
      <c r="J435">
        <v>1</v>
      </c>
      <c r="K435" t="s">
        <v>2634</v>
      </c>
      <c r="L435">
        <v>0</v>
      </c>
      <c r="M435" t="s">
        <v>2149</v>
      </c>
      <c r="N435">
        <v>4</v>
      </c>
      <c r="O435" t="s">
        <v>2168</v>
      </c>
      <c r="P435">
        <v>0</v>
      </c>
      <c r="Q435" t="s">
        <v>2149</v>
      </c>
      <c r="R435">
        <v>10</v>
      </c>
      <c r="S435" t="s">
        <v>2150</v>
      </c>
      <c r="T435">
        <v>12</v>
      </c>
      <c r="U435" t="s">
        <v>2156</v>
      </c>
      <c r="V435">
        <v>0</v>
      </c>
      <c r="W435" t="s">
        <v>79</v>
      </c>
      <c r="X435">
        <v>4</v>
      </c>
      <c r="Y435" t="s">
        <v>2695</v>
      </c>
      <c r="Z435" t="s">
        <v>2769</v>
      </c>
      <c r="AA435" t="s">
        <v>2770</v>
      </c>
      <c r="AB435" t="s">
        <v>2771</v>
      </c>
      <c r="AC435" t="s">
        <v>2770</v>
      </c>
      <c r="AD435" t="s">
        <v>2253</v>
      </c>
      <c r="AE435" t="s">
        <v>2168</v>
      </c>
      <c r="AF435" s="115">
        <v>10000</v>
      </c>
      <c r="AG435" s="36" t="s">
        <v>1683</v>
      </c>
      <c r="AH435" s="127" t="s">
        <v>25</v>
      </c>
      <c r="AI435" s="172">
        <v>2</v>
      </c>
      <c r="AJ435" s="173" t="s">
        <v>1553</v>
      </c>
      <c r="AK435" t="str">
        <f t="shared" si="34"/>
        <v>210.-11.-1.0.4.0.-4.01.00.00</v>
      </c>
      <c r="AL435" t="str">
        <f t="shared" si="30"/>
        <v>01.00.04.00</v>
      </c>
      <c r="AM435">
        <f t="shared" si="31"/>
        <v>210</v>
      </c>
      <c r="AN435">
        <f t="shared" si="32"/>
        <v>11</v>
      </c>
      <c r="AO435" s="118">
        <v>1</v>
      </c>
      <c r="AP435" s="118">
        <v>0</v>
      </c>
      <c r="AQ435" s="118">
        <v>4</v>
      </c>
      <c r="AR435" s="118">
        <v>0</v>
      </c>
      <c r="AS435" t="str">
        <f t="shared" si="33"/>
        <v>4.01.00.00</v>
      </c>
    </row>
    <row r="436" spans="1:45" customFormat="1" ht="93.6">
      <c r="A436">
        <v>2021</v>
      </c>
      <c r="B436">
        <v>210</v>
      </c>
      <c r="C436" t="s">
        <v>1268</v>
      </c>
      <c r="D436" t="s">
        <v>1211</v>
      </c>
      <c r="E436" t="s">
        <v>1227</v>
      </c>
      <c r="F436" t="s">
        <v>2693</v>
      </c>
      <c r="G436" t="s">
        <v>2694</v>
      </c>
      <c r="H436">
        <v>11</v>
      </c>
      <c r="I436" t="s">
        <v>25</v>
      </c>
      <c r="J436">
        <v>1</v>
      </c>
      <c r="K436" t="s">
        <v>2634</v>
      </c>
      <c r="L436">
        <v>0</v>
      </c>
      <c r="M436" t="s">
        <v>2149</v>
      </c>
      <c r="N436">
        <v>5</v>
      </c>
      <c r="O436" t="s">
        <v>2250</v>
      </c>
      <c r="P436">
        <v>1</v>
      </c>
      <c r="Q436" t="s">
        <v>2581</v>
      </c>
      <c r="R436">
        <v>10</v>
      </c>
      <c r="S436" t="s">
        <v>2150</v>
      </c>
      <c r="T436">
        <v>12</v>
      </c>
      <c r="U436" t="s">
        <v>2156</v>
      </c>
      <c r="V436">
        <v>0</v>
      </c>
      <c r="W436" t="s">
        <v>79</v>
      </c>
      <c r="X436">
        <v>4</v>
      </c>
      <c r="Y436" t="s">
        <v>2695</v>
      </c>
      <c r="Z436" t="s">
        <v>2764</v>
      </c>
      <c r="AA436" t="s">
        <v>2257</v>
      </c>
      <c r="AB436" t="s">
        <v>2765</v>
      </c>
      <c r="AC436" t="s">
        <v>2257</v>
      </c>
      <c r="AD436" t="s">
        <v>2256</v>
      </c>
      <c r="AE436" t="s">
        <v>2257</v>
      </c>
      <c r="AF436" s="115">
        <v>76798400</v>
      </c>
      <c r="AG436" s="36" t="s">
        <v>1683</v>
      </c>
      <c r="AH436" s="127" t="s">
        <v>25</v>
      </c>
      <c r="AI436" s="172">
        <v>2</v>
      </c>
      <c r="AJ436" s="173" t="s">
        <v>1553</v>
      </c>
      <c r="AK436" t="str">
        <f t="shared" si="34"/>
        <v>210.-11.-1.0.5.1.-4.02.00.00</v>
      </c>
      <c r="AL436" t="str">
        <f t="shared" si="30"/>
        <v>01.00.05.01</v>
      </c>
      <c r="AM436">
        <f t="shared" si="31"/>
        <v>210</v>
      </c>
      <c r="AN436">
        <f t="shared" si="32"/>
        <v>11</v>
      </c>
      <c r="AO436" s="118">
        <v>1</v>
      </c>
      <c r="AP436" s="118">
        <v>0</v>
      </c>
      <c r="AQ436" s="118">
        <v>5</v>
      </c>
      <c r="AR436" s="118">
        <v>1</v>
      </c>
      <c r="AS436" t="str">
        <f t="shared" si="33"/>
        <v>4.02.00.00</v>
      </c>
    </row>
    <row r="437" spans="1:45" customFormat="1" ht="93.6">
      <c r="A437">
        <v>2021</v>
      </c>
      <c r="B437">
        <v>210</v>
      </c>
      <c r="C437" t="s">
        <v>1268</v>
      </c>
      <c r="D437" t="s">
        <v>1211</v>
      </c>
      <c r="E437" t="s">
        <v>1227</v>
      </c>
      <c r="F437" t="s">
        <v>2693</v>
      </c>
      <c r="G437" t="s">
        <v>2694</v>
      </c>
      <c r="H437">
        <v>11</v>
      </c>
      <c r="I437" t="s">
        <v>25</v>
      </c>
      <c r="J437">
        <v>1</v>
      </c>
      <c r="K437" t="s">
        <v>2634</v>
      </c>
      <c r="L437">
        <v>0</v>
      </c>
      <c r="M437" t="s">
        <v>2149</v>
      </c>
      <c r="N437">
        <v>1</v>
      </c>
      <c r="O437" t="s">
        <v>43</v>
      </c>
      <c r="P437">
        <v>0</v>
      </c>
      <c r="Q437" t="s">
        <v>2149</v>
      </c>
      <c r="R437">
        <v>10</v>
      </c>
      <c r="S437" t="s">
        <v>2150</v>
      </c>
      <c r="T437">
        <v>12</v>
      </c>
      <c r="U437" t="s">
        <v>2156</v>
      </c>
      <c r="V437">
        <v>0</v>
      </c>
      <c r="W437" t="s">
        <v>79</v>
      </c>
      <c r="X437">
        <v>4</v>
      </c>
      <c r="Y437" t="s">
        <v>2695</v>
      </c>
      <c r="Z437" t="s">
        <v>2696</v>
      </c>
      <c r="AA437" t="s">
        <v>2697</v>
      </c>
      <c r="AB437" t="s">
        <v>2698</v>
      </c>
      <c r="AC437" t="s">
        <v>2697</v>
      </c>
      <c r="AD437" t="s">
        <v>44</v>
      </c>
      <c r="AE437" t="s">
        <v>43</v>
      </c>
      <c r="AF437" s="115">
        <v>11386533</v>
      </c>
      <c r="AG437" s="36" t="s">
        <v>1683</v>
      </c>
      <c r="AH437" s="127" t="s">
        <v>25</v>
      </c>
      <c r="AI437" s="172">
        <v>2</v>
      </c>
      <c r="AJ437" s="173" t="s">
        <v>1553</v>
      </c>
      <c r="AK437" t="str">
        <f t="shared" si="34"/>
        <v>210.-11.-1.0.1.0.-4.03.00.00</v>
      </c>
      <c r="AL437" t="str">
        <f t="shared" si="30"/>
        <v>01.00.01.00</v>
      </c>
      <c r="AM437">
        <f t="shared" si="31"/>
        <v>210</v>
      </c>
      <c r="AN437">
        <f t="shared" si="32"/>
        <v>11</v>
      </c>
      <c r="AO437" s="118">
        <v>1</v>
      </c>
      <c r="AP437" s="118">
        <v>0</v>
      </c>
      <c r="AQ437" s="118">
        <v>1</v>
      </c>
      <c r="AR437" s="118">
        <v>0</v>
      </c>
      <c r="AS437" t="str">
        <f t="shared" si="33"/>
        <v>4.03.00.00</v>
      </c>
    </row>
    <row r="438" spans="1:45" customFormat="1" ht="93.6">
      <c r="A438">
        <v>2021</v>
      </c>
      <c r="B438">
        <v>210</v>
      </c>
      <c r="C438" t="s">
        <v>1268</v>
      </c>
      <c r="D438" t="s">
        <v>1211</v>
      </c>
      <c r="E438" t="s">
        <v>1227</v>
      </c>
      <c r="F438" t="s">
        <v>2693</v>
      </c>
      <c r="G438" t="s">
        <v>2694</v>
      </c>
      <c r="H438">
        <v>11</v>
      </c>
      <c r="I438" t="s">
        <v>25</v>
      </c>
      <c r="J438">
        <v>1</v>
      </c>
      <c r="K438" t="s">
        <v>2634</v>
      </c>
      <c r="L438">
        <v>0</v>
      </c>
      <c r="M438" t="s">
        <v>2149</v>
      </c>
      <c r="N438">
        <v>2</v>
      </c>
      <c r="O438" t="s">
        <v>2196</v>
      </c>
      <c r="P438">
        <v>0</v>
      </c>
      <c r="Q438" t="s">
        <v>2149</v>
      </c>
      <c r="R438">
        <v>10</v>
      </c>
      <c r="S438" t="s">
        <v>2150</v>
      </c>
      <c r="T438">
        <v>12</v>
      </c>
      <c r="U438" t="s">
        <v>2156</v>
      </c>
      <c r="V438">
        <v>0</v>
      </c>
      <c r="W438" t="s">
        <v>79</v>
      </c>
      <c r="X438">
        <v>4</v>
      </c>
      <c r="Y438" t="s">
        <v>2695</v>
      </c>
      <c r="Z438" t="s">
        <v>2761</v>
      </c>
      <c r="AA438" t="s">
        <v>2762</v>
      </c>
      <c r="AB438" t="s">
        <v>2763</v>
      </c>
      <c r="AC438" t="s">
        <v>2762</v>
      </c>
      <c r="AD438" t="s">
        <v>2265</v>
      </c>
      <c r="AE438" t="s">
        <v>2196</v>
      </c>
      <c r="AF438" s="115">
        <v>1620000</v>
      </c>
      <c r="AG438" s="36" t="s">
        <v>1683</v>
      </c>
      <c r="AH438" s="127" t="s">
        <v>25</v>
      </c>
      <c r="AI438" s="172">
        <v>2</v>
      </c>
      <c r="AJ438" s="173" t="s">
        <v>1553</v>
      </c>
      <c r="AK438" t="str">
        <f t="shared" si="34"/>
        <v>210.-11.-1.0.2.0.-4.04.00.00</v>
      </c>
      <c r="AL438" t="str">
        <f t="shared" si="30"/>
        <v>01.00.02.00</v>
      </c>
      <c r="AM438">
        <f t="shared" si="31"/>
        <v>210</v>
      </c>
      <c r="AN438">
        <f t="shared" si="32"/>
        <v>11</v>
      </c>
      <c r="AO438" s="118">
        <v>1</v>
      </c>
      <c r="AP438" s="118">
        <v>0</v>
      </c>
      <c r="AQ438" s="118">
        <v>2</v>
      </c>
      <c r="AR438" s="118">
        <v>0</v>
      </c>
      <c r="AS438" t="str">
        <f t="shared" si="33"/>
        <v>4.04.00.00</v>
      </c>
    </row>
    <row r="439" spans="1:45" customFormat="1" ht="93.6">
      <c r="A439">
        <v>2021</v>
      </c>
      <c r="B439">
        <v>210</v>
      </c>
      <c r="C439" t="s">
        <v>1268</v>
      </c>
      <c r="D439" t="s">
        <v>1211</v>
      </c>
      <c r="E439" t="s">
        <v>1227</v>
      </c>
      <c r="F439" t="s">
        <v>2693</v>
      </c>
      <c r="G439" t="s">
        <v>2694</v>
      </c>
      <c r="H439">
        <v>11</v>
      </c>
      <c r="I439" t="s">
        <v>25</v>
      </c>
      <c r="J439">
        <v>1</v>
      </c>
      <c r="K439" t="s">
        <v>2634</v>
      </c>
      <c r="L439">
        <v>0</v>
      </c>
      <c r="M439" t="s">
        <v>2149</v>
      </c>
      <c r="N439">
        <v>3</v>
      </c>
      <c r="O439" t="s">
        <v>2742</v>
      </c>
      <c r="P439">
        <v>0</v>
      </c>
      <c r="Q439" t="s">
        <v>2149</v>
      </c>
      <c r="R439">
        <v>10</v>
      </c>
      <c r="S439" t="s">
        <v>2150</v>
      </c>
      <c r="T439">
        <v>12</v>
      </c>
      <c r="U439" t="s">
        <v>2156</v>
      </c>
      <c r="V439">
        <v>0</v>
      </c>
      <c r="W439" t="s">
        <v>79</v>
      </c>
      <c r="X439">
        <v>4</v>
      </c>
      <c r="Y439" t="s">
        <v>2695</v>
      </c>
      <c r="Z439" t="s">
        <v>2743</v>
      </c>
      <c r="AA439" t="s">
        <v>2744</v>
      </c>
      <c r="AB439" t="s">
        <v>2745</v>
      </c>
      <c r="AC439" t="s">
        <v>2744</v>
      </c>
      <c r="AD439" t="s">
        <v>2746</v>
      </c>
      <c r="AE439" t="s">
        <v>2742</v>
      </c>
      <c r="AF439" s="115">
        <v>2970000</v>
      </c>
      <c r="AG439" s="36" t="s">
        <v>1683</v>
      </c>
      <c r="AH439" s="127" t="s">
        <v>25</v>
      </c>
      <c r="AI439" s="172">
        <v>2</v>
      </c>
      <c r="AJ439" s="173" t="s">
        <v>1553</v>
      </c>
      <c r="AK439" t="str">
        <f t="shared" si="34"/>
        <v>210.-11.-1.0.3.0.-4.05.00.00</v>
      </c>
      <c r="AL439" t="str">
        <f t="shared" si="30"/>
        <v>01.00.03.00</v>
      </c>
      <c r="AM439">
        <f t="shared" si="31"/>
        <v>210</v>
      </c>
      <c r="AN439">
        <f t="shared" si="32"/>
        <v>11</v>
      </c>
      <c r="AO439" s="118">
        <v>1</v>
      </c>
      <c r="AP439" s="118">
        <v>0</v>
      </c>
      <c r="AQ439" s="118">
        <v>3</v>
      </c>
      <c r="AR439" s="118">
        <v>0</v>
      </c>
      <c r="AS439" t="str">
        <f t="shared" si="33"/>
        <v>4.05.00.00</v>
      </c>
    </row>
    <row r="440" spans="1:45" customFormat="1" ht="93.6">
      <c r="A440">
        <v>2021</v>
      </c>
      <c r="B440">
        <v>210</v>
      </c>
      <c r="C440" t="s">
        <v>1268</v>
      </c>
      <c r="D440" t="s">
        <v>1211</v>
      </c>
      <c r="E440" t="s">
        <v>1227</v>
      </c>
      <c r="F440" t="s">
        <v>2660</v>
      </c>
      <c r="G440" t="s">
        <v>2661</v>
      </c>
      <c r="H440">
        <v>13</v>
      </c>
      <c r="I440" t="s">
        <v>51</v>
      </c>
      <c r="J440">
        <v>16</v>
      </c>
      <c r="K440" t="s">
        <v>2363</v>
      </c>
      <c r="L440">
        <v>0</v>
      </c>
      <c r="M440" t="s">
        <v>2149</v>
      </c>
      <c r="N440">
        <v>0</v>
      </c>
      <c r="O440" t="s">
        <v>2149</v>
      </c>
      <c r="P440">
        <v>0</v>
      </c>
      <c r="Q440" t="s">
        <v>2149</v>
      </c>
      <c r="R440">
        <v>10</v>
      </c>
      <c r="S440" t="s">
        <v>2150</v>
      </c>
      <c r="T440">
        <v>12</v>
      </c>
      <c r="U440" t="s">
        <v>2156</v>
      </c>
      <c r="V440">
        <v>0</v>
      </c>
      <c r="W440" t="s">
        <v>79</v>
      </c>
      <c r="X440">
        <v>1</v>
      </c>
      <c r="Y440" t="s">
        <v>2662</v>
      </c>
      <c r="Z440" t="s">
        <v>2663</v>
      </c>
      <c r="AA440" t="s">
        <v>2664</v>
      </c>
      <c r="AB440" t="s">
        <v>2665</v>
      </c>
      <c r="AC440" t="s">
        <v>2666</v>
      </c>
      <c r="AD440" t="s">
        <v>23</v>
      </c>
      <c r="AE440" t="s">
        <v>24</v>
      </c>
      <c r="AF440" s="115">
        <v>23726385</v>
      </c>
      <c r="AG440" s="167" t="s">
        <v>1554</v>
      </c>
      <c r="AH440" s="168" t="s">
        <v>239</v>
      </c>
      <c r="AI440" s="172">
        <v>2</v>
      </c>
      <c r="AJ440" s="173" t="s">
        <v>1553</v>
      </c>
      <c r="AK440" t="str">
        <f t="shared" si="34"/>
        <v>210.-13.-16.0.0.0.-1.01.01.00</v>
      </c>
      <c r="AL440" t="str">
        <f t="shared" si="30"/>
        <v>16.00.00.00</v>
      </c>
      <c r="AM440">
        <f t="shared" si="31"/>
        <v>210</v>
      </c>
      <c r="AN440">
        <f t="shared" si="32"/>
        <v>13</v>
      </c>
      <c r="AO440" s="118">
        <v>16</v>
      </c>
      <c r="AP440" s="118">
        <v>0</v>
      </c>
      <c r="AQ440" s="118">
        <v>0</v>
      </c>
      <c r="AR440" s="118">
        <v>0</v>
      </c>
      <c r="AS440" t="str">
        <f t="shared" si="33"/>
        <v>1.01.01.00</v>
      </c>
    </row>
    <row r="441" spans="1:45" customFormat="1" ht="93.6">
      <c r="A441">
        <v>2021</v>
      </c>
      <c r="B441">
        <v>210</v>
      </c>
      <c r="C441" t="s">
        <v>1268</v>
      </c>
      <c r="D441" t="s">
        <v>1211</v>
      </c>
      <c r="E441" t="s">
        <v>1227</v>
      </c>
      <c r="F441" t="s">
        <v>2660</v>
      </c>
      <c r="G441" t="s">
        <v>2661</v>
      </c>
      <c r="H441">
        <v>13</v>
      </c>
      <c r="I441" t="s">
        <v>51</v>
      </c>
      <c r="J441">
        <v>16</v>
      </c>
      <c r="K441" t="s">
        <v>2363</v>
      </c>
      <c r="L441">
        <v>0</v>
      </c>
      <c r="M441" t="s">
        <v>2149</v>
      </c>
      <c r="N441">
        <v>0</v>
      </c>
      <c r="O441" t="s">
        <v>2149</v>
      </c>
      <c r="P441">
        <v>0</v>
      </c>
      <c r="Q441" t="s">
        <v>2149</v>
      </c>
      <c r="R441">
        <v>10</v>
      </c>
      <c r="S441" t="s">
        <v>2150</v>
      </c>
      <c r="T441">
        <v>12</v>
      </c>
      <c r="U441" t="s">
        <v>2156</v>
      </c>
      <c r="V441">
        <v>0</v>
      </c>
      <c r="W441" t="s">
        <v>79</v>
      </c>
      <c r="X441">
        <v>1</v>
      </c>
      <c r="Y441" t="s">
        <v>2662</v>
      </c>
      <c r="Z441" t="s">
        <v>2663</v>
      </c>
      <c r="AA441" t="s">
        <v>2664</v>
      </c>
      <c r="AB441" t="s">
        <v>2667</v>
      </c>
      <c r="AC441" t="s">
        <v>2668</v>
      </c>
      <c r="AD441" t="s">
        <v>26</v>
      </c>
      <c r="AE441" t="s">
        <v>27</v>
      </c>
      <c r="AF441" s="115">
        <v>1977196</v>
      </c>
      <c r="AG441" s="167" t="s">
        <v>1554</v>
      </c>
      <c r="AH441" s="168" t="s">
        <v>239</v>
      </c>
      <c r="AI441" s="172">
        <v>2</v>
      </c>
      <c r="AJ441" s="173" t="s">
        <v>1553</v>
      </c>
      <c r="AK441" t="str">
        <f t="shared" si="34"/>
        <v>210.-13.-16.0.0.0.-1.01.04.00</v>
      </c>
      <c r="AL441" t="str">
        <f t="shared" si="30"/>
        <v>16.00.00.00</v>
      </c>
      <c r="AM441">
        <f t="shared" si="31"/>
        <v>210</v>
      </c>
      <c r="AN441">
        <f t="shared" si="32"/>
        <v>13</v>
      </c>
      <c r="AO441" s="118">
        <v>16</v>
      </c>
      <c r="AP441" s="118">
        <v>0</v>
      </c>
      <c r="AQ441" s="118">
        <v>0</v>
      </c>
      <c r="AR441" s="118">
        <v>0</v>
      </c>
      <c r="AS441" t="str">
        <f t="shared" si="33"/>
        <v>1.01.04.00</v>
      </c>
    </row>
    <row r="442" spans="1:45" customFormat="1" ht="93.6">
      <c r="A442">
        <v>2021</v>
      </c>
      <c r="B442">
        <v>210</v>
      </c>
      <c r="C442" t="s">
        <v>1268</v>
      </c>
      <c r="D442" t="s">
        <v>1211</v>
      </c>
      <c r="E442" t="s">
        <v>1227</v>
      </c>
      <c r="F442" t="s">
        <v>2660</v>
      </c>
      <c r="G442" t="s">
        <v>2661</v>
      </c>
      <c r="H442">
        <v>13</v>
      </c>
      <c r="I442" t="s">
        <v>51</v>
      </c>
      <c r="J442">
        <v>16</v>
      </c>
      <c r="K442" t="s">
        <v>2363</v>
      </c>
      <c r="L442">
        <v>0</v>
      </c>
      <c r="M442" t="s">
        <v>2149</v>
      </c>
      <c r="N442">
        <v>0</v>
      </c>
      <c r="O442" t="s">
        <v>2149</v>
      </c>
      <c r="P442">
        <v>0</v>
      </c>
      <c r="Q442" t="s">
        <v>2149</v>
      </c>
      <c r="R442">
        <v>10</v>
      </c>
      <c r="S442" t="s">
        <v>2150</v>
      </c>
      <c r="T442">
        <v>12</v>
      </c>
      <c r="U442" t="s">
        <v>2156</v>
      </c>
      <c r="V442">
        <v>0</v>
      </c>
      <c r="W442" t="s">
        <v>79</v>
      </c>
      <c r="X442">
        <v>1</v>
      </c>
      <c r="Y442" t="s">
        <v>2662</v>
      </c>
      <c r="Z442" t="s">
        <v>2663</v>
      </c>
      <c r="AA442" t="s">
        <v>2664</v>
      </c>
      <c r="AB442" t="s">
        <v>2669</v>
      </c>
      <c r="AC442" t="s">
        <v>2670</v>
      </c>
      <c r="AD442" t="s">
        <v>28</v>
      </c>
      <c r="AE442" t="s">
        <v>29</v>
      </c>
      <c r="AF442" s="115">
        <v>5604945</v>
      </c>
      <c r="AG442" s="167" t="s">
        <v>1554</v>
      </c>
      <c r="AH442" s="168" t="s">
        <v>239</v>
      </c>
      <c r="AI442" s="172">
        <v>2</v>
      </c>
      <c r="AJ442" s="173" t="s">
        <v>1553</v>
      </c>
      <c r="AK442" t="str">
        <f t="shared" si="34"/>
        <v>210.-13.-16.0.0.0.-1.01.06.00</v>
      </c>
      <c r="AL442" t="str">
        <f t="shared" si="30"/>
        <v>16.00.00.00</v>
      </c>
      <c r="AM442">
        <f t="shared" si="31"/>
        <v>210</v>
      </c>
      <c r="AN442">
        <f t="shared" si="32"/>
        <v>13</v>
      </c>
      <c r="AO442" s="118">
        <v>16</v>
      </c>
      <c r="AP442" s="118">
        <v>0</v>
      </c>
      <c r="AQ442" s="118">
        <v>0</v>
      </c>
      <c r="AR442" s="118">
        <v>0</v>
      </c>
      <c r="AS442" t="str">
        <f t="shared" si="33"/>
        <v>1.01.06.00</v>
      </c>
    </row>
    <row r="443" spans="1:45" customFormat="1" ht="93.6">
      <c r="A443">
        <v>2021</v>
      </c>
      <c r="B443">
        <v>210</v>
      </c>
      <c r="C443" t="s">
        <v>1268</v>
      </c>
      <c r="D443" t="s">
        <v>1211</v>
      </c>
      <c r="E443" t="s">
        <v>1227</v>
      </c>
      <c r="F443" t="s">
        <v>2660</v>
      </c>
      <c r="G443" t="s">
        <v>2661</v>
      </c>
      <c r="H443">
        <v>13</v>
      </c>
      <c r="I443" t="s">
        <v>51</v>
      </c>
      <c r="J443">
        <v>16</v>
      </c>
      <c r="K443" t="s">
        <v>2363</v>
      </c>
      <c r="L443">
        <v>0</v>
      </c>
      <c r="M443" t="s">
        <v>2149</v>
      </c>
      <c r="N443">
        <v>0</v>
      </c>
      <c r="O443" t="s">
        <v>2149</v>
      </c>
      <c r="P443">
        <v>0</v>
      </c>
      <c r="Q443" t="s">
        <v>2149</v>
      </c>
      <c r="R443">
        <v>10</v>
      </c>
      <c r="S443" t="s">
        <v>2150</v>
      </c>
      <c r="T443">
        <v>12</v>
      </c>
      <c r="U443" t="s">
        <v>2156</v>
      </c>
      <c r="V443">
        <v>0</v>
      </c>
      <c r="W443" t="s">
        <v>79</v>
      </c>
      <c r="X443">
        <v>1</v>
      </c>
      <c r="Y443" t="s">
        <v>2662</v>
      </c>
      <c r="Z443" t="s">
        <v>2672</v>
      </c>
      <c r="AA443" t="s">
        <v>2673</v>
      </c>
      <c r="AB443" t="s">
        <v>2674</v>
      </c>
      <c r="AC443" t="s">
        <v>2666</v>
      </c>
      <c r="AD443" t="s">
        <v>32</v>
      </c>
      <c r="AE443" t="s">
        <v>24</v>
      </c>
      <c r="AF443" s="115">
        <v>546170</v>
      </c>
      <c r="AG443" s="167" t="s">
        <v>1554</v>
      </c>
      <c r="AH443" s="168" t="s">
        <v>239</v>
      </c>
      <c r="AI443" s="172">
        <v>2</v>
      </c>
      <c r="AJ443" s="173" t="s">
        <v>1553</v>
      </c>
      <c r="AK443" t="str">
        <f t="shared" si="34"/>
        <v>210.-13.-16.0.0.0.-1.02.01.00</v>
      </c>
      <c r="AL443" t="str">
        <f t="shared" si="30"/>
        <v>16.00.00.00</v>
      </c>
      <c r="AM443">
        <f t="shared" si="31"/>
        <v>210</v>
      </c>
      <c r="AN443">
        <f t="shared" si="32"/>
        <v>13</v>
      </c>
      <c r="AO443" s="118">
        <v>16</v>
      </c>
      <c r="AP443" s="118">
        <v>0</v>
      </c>
      <c r="AQ443" s="118">
        <v>0</v>
      </c>
      <c r="AR443" s="118">
        <v>0</v>
      </c>
      <c r="AS443" t="str">
        <f t="shared" si="33"/>
        <v>1.02.01.00</v>
      </c>
    </row>
    <row r="444" spans="1:45" customFormat="1" ht="93.6">
      <c r="A444">
        <v>2021</v>
      </c>
      <c r="B444">
        <v>210</v>
      </c>
      <c r="C444" t="s">
        <v>1268</v>
      </c>
      <c r="D444" t="s">
        <v>1211</v>
      </c>
      <c r="E444" t="s">
        <v>1227</v>
      </c>
      <c r="F444" t="s">
        <v>2660</v>
      </c>
      <c r="G444" t="s">
        <v>2661</v>
      </c>
      <c r="H444">
        <v>13</v>
      </c>
      <c r="I444" t="s">
        <v>51</v>
      </c>
      <c r="J444">
        <v>16</v>
      </c>
      <c r="K444" t="s">
        <v>2363</v>
      </c>
      <c r="L444">
        <v>0</v>
      </c>
      <c r="M444" t="s">
        <v>2149</v>
      </c>
      <c r="N444">
        <v>0</v>
      </c>
      <c r="O444" t="s">
        <v>2149</v>
      </c>
      <c r="P444">
        <v>0</v>
      </c>
      <c r="Q444" t="s">
        <v>2149</v>
      </c>
      <c r="R444">
        <v>10</v>
      </c>
      <c r="S444" t="s">
        <v>2150</v>
      </c>
      <c r="T444">
        <v>12</v>
      </c>
      <c r="U444" t="s">
        <v>2156</v>
      </c>
      <c r="V444">
        <v>0</v>
      </c>
      <c r="W444" t="s">
        <v>79</v>
      </c>
      <c r="X444">
        <v>1</v>
      </c>
      <c r="Y444" t="s">
        <v>2662</v>
      </c>
      <c r="Z444" t="s">
        <v>2672</v>
      </c>
      <c r="AA444" t="s">
        <v>2673</v>
      </c>
      <c r="AB444" t="s">
        <v>2675</v>
      </c>
      <c r="AC444" t="s">
        <v>2668</v>
      </c>
      <c r="AD444" t="s">
        <v>33</v>
      </c>
      <c r="AE444" t="s">
        <v>27</v>
      </c>
      <c r="AF444" s="115">
        <v>45511</v>
      </c>
      <c r="AG444" s="167" t="s">
        <v>1554</v>
      </c>
      <c r="AH444" s="168" t="s">
        <v>239</v>
      </c>
      <c r="AI444" s="172">
        <v>2</v>
      </c>
      <c r="AJ444" s="173" t="s">
        <v>1553</v>
      </c>
      <c r="AK444" t="str">
        <f t="shared" si="34"/>
        <v>210.-13.-16.0.0.0.-1.02.03.00</v>
      </c>
      <c r="AL444" t="str">
        <f t="shared" si="30"/>
        <v>16.00.00.00</v>
      </c>
      <c r="AM444">
        <f t="shared" si="31"/>
        <v>210</v>
      </c>
      <c r="AN444">
        <f t="shared" si="32"/>
        <v>13</v>
      </c>
      <c r="AO444" s="118">
        <v>16</v>
      </c>
      <c r="AP444" s="118">
        <v>0</v>
      </c>
      <c r="AQ444" s="118">
        <v>0</v>
      </c>
      <c r="AR444" s="118">
        <v>0</v>
      </c>
      <c r="AS444" t="str">
        <f t="shared" si="33"/>
        <v>1.02.03.00</v>
      </c>
    </row>
    <row r="445" spans="1:45" customFormat="1" ht="93.6">
      <c r="A445">
        <v>2021</v>
      </c>
      <c r="B445">
        <v>210</v>
      </c>
      <c r="C445" t="s">
        <v>1268</v>
      </c>
      <c r="D445" t="s">
        <v>1211</v>
      </c>
      <c r="E445" t="s">
        <v>1227</v>
      </c>
      <c r="F445" t="s">
        <v>2660</v>
      </c>
      <c r="G445" t="s">
        <v>2661</v>
      </c>
      <c r="H445">
        <v>13</v>
      </c>
      <c r="I445" t="s">
        <v>51</v>
      </c>
      <c r="J445">
        <v>16</v>
      </c>
      <c r="K445" t="s">
        <v>2363</v>
      </c>
      <c r="L445">
        <v>0</v>
      </c>
      <c r="M445" t="s">
        <v>2149</v>
      </c>
      <c r="N445">
        <v>0</v>
      </c>
      <c r="O445" t="s">
        <v>2149</v>
      </c>
      <c r="P445">
        <v>0</v>
      </c>
      <c r="Q445" t="s">
        <v>2149</v>
      </c>
      <c r="R445">
        <v>10</v>
      </c>
      <c r="S445" t="s">
        <v>2150</v>
      </c>
      <c r="T445">
        <v>12</v>
      </c>
      <c r="U445" t="s">
        <v>2156</v>
      </c>
      <c r="V445">
        <v>0</v>
      </c>
      <c r="W445" t="s">
        <v>79</v>
      </c>
      <c r="X445">
        <v>1</v>
      </c>
      <c r="Y445" t="s">
        <v>2662</v>
      </c>
      <c r="Z445" t="s">
        <v>2672</v>
      </c>
      <c r="AA445" t="s">
        <v>2673</v>
      </c>
      <c r="AB445" t="s">
        <v>2676</v>
      </c>
      <c r="AC445" t="s">
        <v>2670</v>
      </c>
      <c r="AD445" t="s">
        <v>34</v>
      </c>
      <c r="AE445" t="s">
        <v>29</v>
      </c>
      <c r="AF445" s="115">
        <v>129081</v>
      </c>
      <c r="AG445" s="167" t="s">
        <v>1554</v>
      </c>
      <c r="AH445" s="168" t="s">
        <v>239</v>
      </c>
      <c r="AI445" s="172">
        <v>2</v>
      </c>
      <c r="AJ445" s="173" t="s">
        <v>1553</v>
      </c>
      <c r="AK445" t="str">
        <f t="shared" si="34"/>
        <v>210.-13.-16.0.0.0.-1.02.05.00</v>
      </c>
      <c r="AL445" t="str">
        <f t="shared" si="30"/>
        <v>16.00.00.00</v>
      </c>
      <c r="AM445">
        <f t="shared" si="31"/>
        <v>210</v>
      </c>
      <c r="AN445">
        <f t="shared" si="32"/>
        <v>13</v>
      </c>
      <c r="AO445" s="118">
        <v>16</v>
      </c>
      <c r="AP445" s="118">
        <v>0</v>
      </c>
      <c r="AQ445" s="118">
        <v>0</v>
      </c>
      <c r="AR445" s="118">
        <v>0</v>
      </c>
      <c r="AS445" t="str">
        <f t="shared" si="33"/>
        <v>1.02.05.00</v>
      </c>
    </row>
    <row r="446" spans="1:45" customFormat="1" ht="93.6">
      <c r="A446">
        <v>2021</v>
      </c>
      <c r="B446">
        <v>210</v>
      </c>
      <c r="C446" t="s">
        <v>1268</v>
      </c>
      <c r="D446" t="s">
        <v>1211</v>
      </c>
      <c r="E446" t="s">
        <v>1227</v>
      </c>
      <c r="F446" t="s">
        <v>2660</v>
      </c>
      <c r="G446" t="s">
        <v>2661</v>
      </c>
      <c r="H446">
        <v>13</v>
      </c>
      <c r="I446" t="s">
        <v>51</v>
      </c>
      <c r="J446">
        <v>16</v>
      </c>
      <c r="K446" t="s">
        <v>2363</v>
      </c>
      <c r="L446">
        <v>0</v>
      </c>
      <c r="M446" t="s">
        <v>2149</v>
      </c>
      <c r="N446">
        <v>0</v>
      </c>
      <c r="O446" t="s">
        <v>2149</v>
      </c>
      <c r="P446">
        <v>0</v>
      </c>
      <c r="Q446" t="s">
        <v>2149</v>
      </c>
      <c r="R446">
        <v>10</v>
      </c>
      <c r="S446" t="s">
        <v>2150</v>
      </c>
      <c r="T446">
        <v>12</v>
      </c>
      <c r="U446" t="s">
        <v>2156</v>
      </c>
      <c r="V446">
        <v>0</v>
      </c>
      <c r="W446" t="s">
        <v>79</v>
      </c>
      <c r="X446">
        <v>1</v>
      </c>
      <c r="Y446" t="s">
        <v>2662</v>
      </c>
      <c r="Z446" t="s">
        <v>2677</v>
      </c>
      <c r="AA446" t="s">
        <v>2678</v>
      </c>
      <c r="AB446" t="s">
        <v>2679</v>
      </c>
      <c r="AC446" t="s">
        <v>2678</v>
      </c>
      <c r="AD446" t="s">
        <v>35</v>
      </c>
      <c r="AE446" t="s">
        <v>36</v>
      </c>
      <c r="AF446" s="115">
        <v>120347</v>
      </c>
      <c r="AG446" s="167" t="s">
        <v>1554</v>
      </c>
      <c r="AH446" s="168" t="s">
        <v>239</v>
      </c>
      <c r="AI446" s="172">
        <v>2</v>
      </c>
      <c r="AJ446" s="173" t="s">
        <v>1553</v>
      </c>
      <c r="AK446" t="str">
        <f t="shared" si="34"/>
        <v>210.-13.-16.0.0.0.-1.04.00.00</v>
      </c>
      <c r="AL446" t="str">
        <f t="shared" si="30"/>
        <v>16.00.00.00</v>
      </c>
      <c r="AM446">
        <f t="shared" si="31"/>
        <v>210</v>
      </c>
      <c r="AN446">
        <f t="shared" si="32"/>
        <v>13</v>
      </c>
      <c r="AO446" s="118">
        <v>16</v>
      </c>
      <c r="AP446" s="118">
        <v>0</v>
      </c>
      <c r="AQ446" s="118">
        <v>0</v>
      </c>
      <c r="AR446" s="118">
        <v>0</v>
      </c>
      <c r="AS446" t="str">
        <f t="shared" si="33"/>
        <v>1.04.00.00</v>
      </c>
    </row>
    <row r="447" spans="1:45" customFormat="1" ht="93.6">
      <c r="A447">
        <v>2021</v>
      </c>
      <c r="B447">
        <v>210</v>
      </c>
      <c r="C447" t="s">
        <v>1268</v>
      </c>
      <c r="D447" t="s">
        <v>1211</v>
      </c>
      <c r="E447" t="s">
        <v>1227</v>
      </c>
      <c r="F447" t="s">
        <v>2660</v>
      </c>
      <c r="G447" t="s">
        <v>2661</v>
      </c>
      <c r="H447">
        <v>13</v>
      </c>
      <c r="I447" t="s">
        <v>51</v>
      </c>
      <c r="J447">
        <v>16</v>
      </c>
      <c r="K447" t="s">
        <v>2363</v>
      </c>
      <c r="L447">
        <v>0</v>
      </c>
      <c r="M447" t="s">
        <v>2149</v>
      </c>
      <c r="N447">
        <v>0</v>
      </c>
      <c r="O447" t="s">
        <v>2149</v>
      </c>
      <c r="P447">
        <v>0</v>
      </c>
      <c r="Q447" t="s">
        <v>2149</v>
      </c>
      <c r="R447">
        <v>10</v>
      </c>
      <c r="S447" t="s">
        <v>2150</v>
      </c>
      <c r="T447">
        <v>12</v>
      </c>
      <c r="U447" t="s">
        <v>2156</v>
      </c>
      <c r="V447">
        <v>0</v>
      </c>
      <c r="W447" t="s">
        <v>79</v>
      </c>
      <c r="X447">
        <v>2</v>
      </c>
      <c r="Y447" t="s">
        <v>2687</v>
      </c>
      <c r="Z447" t="s">
        <v>2688</v>
      </c>
      <c r="AA447" t="s">
        <v>2687</v>
      </c>
      <c r="AB447" t="s">
        <v>2689</v>
      </c>
      <c r="AC447" t="s">
        <v>2687</v>
      </c>
      <c r="AD447" t="s">
        <v>39</v>
      </c>
      <c r="AE447" t="s">
        <v>40</v>
      </c>
      <c r="AF447" s="115">
        <v>43077427</v>
      </c>
      <c r="AG447" s="167" t="s">
        <v>1554</v>
      </c>
      <c r="AH447" s="168" t="s">
        <v>239</v>
      </c>
      <c r="AI447" s="172">
        <v>2</v>
      </c>
      <c r="AJ447" s="173" t="s">
        <v>1553</v>
      </c>
      <c r="AK447" t="str">
        <f t="shared" si="34"/>
        <v>210.-13.-16.0.0.0.-2.00.00.00</v>
      </c>
      <c r="AL447" t="str">
        <f t="shared" si="30"/>
        <v>16.00.00.00</v>
      </c>
      <c r="AM447">
        <f t="shared" si="31"/>
        <v>210</v>
      </c>
      <c r="AN447">
        <f t="shared" si="32"/>
        <v>13</v>
      </c>
      <c r="AO447" s="118">
        <v>16</v>
      </c>
      <c r="AP447" s="118">
        <v>0</v>
      </c>
      <c r="AQ447" s="118">
        <v>0</v>
      </c>
      <c r="AR447" s="118">
        <v>0</v>
      </c>
      <c r="AS447" t="str">
        <f t="shared" si="33"/>
        <v>2.00.00.00</v>
      </c>
    </row>
    <row r="448" spans="1:45" customFormat="1" ht="93.6">
      <c r="A448">
        <v>2021</v>
      </c>
      <c r="B448">
        <v>210</v>
      </c>
      <c r="C448" t="s">
        <v>1268</v>
      </c>
      <c r="D448" t="s">
        <v>1211</v>
      </c>
      <c r="E448" t="s">
        <v>1227</v>
      </c>
      <c r="F448" t="s">
        <v>2660</v>
      </c>
      <c r="G448" t="s">
        <v>2661</v>
      </c>
      <c r="H448">
        <v>13</v>
      </c>
      <c r="I448" t="s">
        <v>51</v>
      </c>
      <c r="J448">
        <v>16</v>
      </c>
      <c r="K448" t="s">
        <v>2363</v>
      </c>
      <c r="L448">
        <v>0</v>
      </c>
      <c r="M448" t="s">
        <v>2149</v>
      </c>
      <c r="N448">
        <v>0</v>
      </c>
      <c r="O448" t="s">
        <v>2149</v>
      </c>
      <c r="P448">
        <v>0</v>
      </c>
      <c r="Q448" t="s">
        <v>2149</v>
      </c>
      <c r="R448">
        <v>10</v>
      </c>
      <c r="S448" t="s">
        <v>2150</v>
      </c>
      <c r="T448">
        <v>12</v>
      </c>
      <c r="U448" t="s">
        <v>2156</v>
      </c>
      <c r="V448">
        <v>0</v>
      </c>
      <c r="W448" t="s">
        <v>79</v>
      </c>
      <c r="X448">
        <v>3</v>
      </c>
      <c r="Y448" t="s">
        <v>2690</v>
      </c>
      <c r="Z448" t="s">
        <v>2691</v>
      </c>
      <c r="AA448" t="s">
        <v>2690</v>
      </c>
      <c r="AB448" t="s">
        <v>2692</v>
      </c>
      <c r="AC448" t="s">
        <v>2690</v>
      </c>
      <c r="AD448" t="s">
        <v>41</v>
      </c>
      <c r="AE448" t="s">
        <v>42</v>
      </c>
      <c r="AF448" s="115">
        <v>73110913</v>
      </c>
      <c r="AG448" s="167" t="s">
        <v>1554</v>
      </c>
      <c r="AH448" s="168" t="s">
        <v>239</v>
      </c>
      <c r="AI448" s="172">
        <v>2</v>
      </c>
      <c r="AJ448" s="173" t="s">
        <v>1553</v>
      </c>
      <c r="AK448" t="str">
        <f t="shared" si="34"/>
        <v>210.-13.-16.0.0.0.-3.00.00.00</v>
      </c>
      <c r="AL448" t="str">
        <f t="shared" si="30"/>
        <v>16.00.00.00</v>
      </c>
      <c r="AM448">
        <f t="shared" si="31"/>
        <v>210</v>
      </c>
      <c r="AN448">
        <f t="shared" si="32"/>
        <v>13</v>
      </c>
      <c r="AO448" s="118">
        <v>16</v>
      </c>
      <c r="AP448" s="118">
        <v>0</v>
      </c>
      <c r="AQ448" s="118">
        <v>0</v>
      </c>
      <c r="AR448" s="118">
        <v>0</v>
      </c>
      <c r="AS448" t="str">
        <f t="shared" si="33"/>
        <v>3.00.00.00</v>
      </c>
    </row>
    <row r="449" spans="1:45" customFormat="1" ht="93.6">
      <c r="A449">
        <v>2021</v>
      </c>
      <c r="B449">
        <v>210</v>
      </c>
      <c r="C449" t="s">
        <v>1268</v>
      </c>
      <c r="D449" t="s">
        <v>1211</v>
      </c>
      <c r="E449" t="s">
        <v>1227</v>
      </c>
      <c r="F449" t="s">
        <v>2693</v>
      </c>
      <c r="G449" t="s">
        <v>2694</v>
      </c>
      <c r="H449">
        <v>13</v>
      </c>
      <c r="I449" t="s">
        <v>51</v>
      </c>
      <c r="J449">
        <v>16</v>
      </c>
      <c r="K449" t="s">
        <v>2363</v>
      </c>
      <c r="L449">
        <v>0</v>
      </c>
      <c r="M449" t="s">
        <v>2149</v>
      </c>
      <c r="N449">
        <v>3</v>
      </c>
      <c r="O449" t="s">
        <v>2168</v>
      </c>
      <c r="P449">
        <v>0</v>
      </c>
      <c r="Q449" t="s">
        <v>2149</v>
      </c>
      <c r="R449">
        <v>10</v>
      </c>
      <c r="S449" t="s">
        <v>2150</v>
      </c>
      <c r="T449">
        <v>12</v>
      </c>
      <c r="U449" t="s">
        <v>2156</v>
      </c>
      <c r="V449">
        <v>0</v>
      </c>
      <c r="W449" t="s">
        <v>79</v>
      </c>
      <c r="X449">
        <v>4</v>
      </c>
      <c r="Y449" t="s">
        <v>2695</v>
      </c>
      <c r="Z449" t="s">
        <v>2769</v>
      </c>
      <c r="AA449" t="s">
        <v>2770</v>
      </c>
      <c r="AB449" t="s">
        <v>2771</v>
      </c>
      <c r="AC449" t="s">
        <v>2770</v>
      </c>
      <c r="AD449" t="s">
        <v>2253</v>
      </c>
      <c r="AE449" t="s">
        <v>2168</v>
      </c>
      <c r="AF449" s="115">
        <v>10000</v>
      </c>
      <c r="AG449" s="167" t="s">
        <v>1554</v>
      </c>
      <c r="AH449" s="168" t="s">
        <v>239</v>
      </c>
      <c r="AI449" s="172">
        <v>2</v>
      </c>
      <c r="AJ449" s="173" t="s">
        <v>1553</v>
      </c>
      <c r="AK449" t="str">
        <f t="shared" si="34"/>
        <v>210.-13.-16.0.3.0.-4.01.00.00</v>
      </c>
      <c r="AL449" t="str">
        <f t="shared" si="30"/>
        <v>16.00.03.00</v>
      </c>
      <c r="AM449">
        <f t="shared" si="31"/>
        <v>210</v>
      </c>
      <c r="AN449">
        <f t="shared" si="32"/>
        <v>13</v>
      </c>
      <c r="AO449" s="118">
        <v>16</v>
      </c>
      <c r="AP449" s="118">
        <v>0</v>
      </c>
      <c r="AQ449" s="118">
        <v>3</v>
      </c>
      <c r="AR449" s="118">
        <v>0</v>
      </c>
      <c r="AS449" t="str">
        <f t="shared" si="33"/>
        <v>4.01.00.00</v>
      </c>
    </row>
    <row r="450" spans="1:45" customFormat="1" ht="93.6">
      <c r="A450">
        <v>2021</v>
      </c>
      <c r="B450">
        <v>210</v>
      </c>
      <c r="C450" t="s">
        <v>1268</v>
      </c>
      <c r="D450" t="s">
        <v>1211</v>
      </c>
      <c r="E450" t="s">
        <v>1227</v>
      </c>
      <c r="F450" t="s">
        <v>2693</v>
      </c>
      <c r="G450" t="s">
        <v>2694</v>
      </c>
      <c r="H450">
        <v>13</v>
      </c>
      <c r="I450" t="s">
        <v>51</v>
      </c>
      <c r="J450">
        <v>16</v>
      </c>
      <c r="K450" t="s">
        <v>2363</v>
      </c>
      <c r="L450">
        <v>0</v>
      </c>
      <c r="M450" t="s">
        <v>2149</v>
      </c>
      <c r="N450">
        <v>2</v>
      </c>
      <c r="O450" t="s">
        <v>2250</v>
      </c>
      <c r="P450">
        <v>1</v>
      </c>
      <c r="Q450" t="s">
        <v>2581</v>
      </c>
      <c r="R450">
        <v>10</v>
      </c>
      <c r="S450" t="s">
        <v>2150</v>
      </c>
      <c r="T450">
        <v>12</v>
      </c>
      <c r="U450" t="s">
        <v>2156</v>
      </c>
      <c r="V450">
        <v>0</v>
      </c>
      <c r="W450" t="s">
        <v>79</v>
      </c>
      <c r="X450">
        <v>4</v>
      </c>
      <c r="Y450" t="s">
        <v>2695</v>
      </c>
      <c r="Z450" t="s">
        <v>2764</v>
      </c>
      <c r="AA450" t="s">
        <v>2257</v>
      </c>
      <c r="AB450" t="s">
        <v>2765</v>
      </c>
      <c r="AC450" t="s">
        <v>2257</v>
      </c>
      <c r="AD450" t="s">
        <v>2256</v>
      </c>
      <c r="AE450" t="s">
        <v>2257</v>
      </c>
      <c r="AF450" s="115">
        <v>36207539</v>
      </c>
      <c r="AG450" s="167" t="s">
        <v>1554</v>
      </c>
      <c r="AH450" s="168" t="s">
        <v>239</v>
      </c>
      <c r="AI450" s="172">
        <v>2</v>
      </c>
      <c r="AJ450" s="173" t="s">
        <v>1553</v>
      </c>
      <c r="AK450" t="str">
        <f t="shared" si="34"/>
        <v>210.-13.-16.0.2.1.-4.02.00.00</v>
      </c>
      <c r="AL450" t="str">
        <f t="shared" si="30"/>
        <v>16.00.02.01</v>
      </c>
      <c r="AM450">
        <f t="shared" si="31"/>
        <v>210</v>
      </c>
      <c r="AN450">
        <f t="shared" si="32"/>
        <v>13</v>
      </c>
      <c r="AO450" s="118">
        <v>16</v>
      </c>
      <c r="AP450" s="118">
        <v>0</v>
      </c>
      <c r="AQ450" s="118">
        <v>2</v>
      </c>
      <c r="AR450" s="118">
        <v>1</v>
      </c>
      <c r="AS450" t="str">
        <f t="shared" si="33"/>
        <v>4.02.00.00</v>
      </c>
    </row>
    <row r="451" spans="1:45" customFormat="1" ht="93.6">
      <c r="A451">
        <v>2021</v>
      </c>
      <c r="B451">
        <v>210</v>
      </c>
      <c r="C451" t="s">
        <v>1268</v>
      </c>
      <c r="D451" t="s">
        <v>1211</v>
      </c>
      <c r="E451" t="s">
        <v>1227</v>
      </c>
      <c r="F451" t="s">
        <v>2693</v>
      </c>
      <c r="G451" t="s">
        <v>2694</v>
      </c>
      <c r="H451">
        <v>13</v>
      </c>
      <c r="I451" t="s">
        <v>51</v>
      </c>
      <c r="J451">
        <v>16</v>
      </c>
      <c r="K451" t="s">
        <v>2363</v>
      </c>
      <c r="L451">
        <v>0</v>
      </c>
      <c r="M451" t="s">
        <v>2149</v>
      </c>
      <c r="N451">
        <v>1</v>
      </c>
      <c r="O451" t="s">
        <v>43</v>
      </c>
      <c r="P451">
        <v>0</v>
      </c>
      <c r="Q451" t="s">
        <v>2149</v>
      </c>
      <c r="R451">
        <v>10</v>
      </c>
      <c r="S451" t="s">
        <v>2150</v>
      </c>
      <c r="T451">
        <v>12</v>
      </c>
      <c r="U451" t="s">
        <v>2156</v>
      </c>
      <c r="V451">
        <v>0</v>
      </c>
      <c r="W451" t="s">
        <v>79</v>
      </c>
      <c r="X451">
        <v>4</v>
      </c>
      <c r="Y451" t="s">
        <v>2695</v>
      </c>
      <c r="Z451" t="s">
        <v>2696</v>
      </c>
      <c r="AA451" t="s">
        <v>2697</v>
      </c>
      <c r="AB451" t="s">
        <v>2698</v>
      </c>
      <c r="AC451" t="s">
        <v>2697</v>
      </c>
      <c r="AD451" t="s">
        <v>44</v>
      </c>
      <c r="AE451" t="s">
        <v>43</v>
      </c>
      <c r="AF451" s="115">
        <v>17000000</v>
      </c>
      <c r="AG451" s="167" t="s">
        <v>1554</v>
      </c>
      <c r="AH451" s="168" t="s">
        <v>239</v>
      </c>
      <c r="AI451" s="172">
        <v>2</v>
      </c>
      <c r="AJ451" s="173" t="s">
        <v>1553</v>
      </c>
      <c r="AK451" t="str">
        <f t="shared" si="34"/>
        <v>210.-13.-16.0.1.0.-4.03.00.00</v>
      </c>
      <c r="AL451" t="str">
        <f t="shared" ref="AL451:AL514" si="35">CONCATENATE(TEXT(AO451,"00"),".",TEXT(AP451,"00"),".",TEXT(AQ451,"00"),".",TEXT(AR451,"00"))</f>
        <v>16.00.01.00</v>
      </c>
      <c r="AM451">
        <f t="shared" ref="AM451:AM514" si="36">+B451</f>
        <v>210</v>
      </c>
      <c r="AN451">
        <f t="shared" ref="AN451:AN514" si="37">+H451</f>
        <v>13</v>
      </c>
      <c r="AO451" s="118">
        <v>16</v>
      </c>
      <c r="AP451" s="118">
        <v>0</v>
      </c>
      <c r="AQ451" s="118">
        <v>1</v>
      </c>
      <c r="AR451" s="118">
        <v>0</v>
      </c>
      <c r="AS451" t="str">
        <f t="shared" ref="AS451:AS514" si="38">+AD451</f>
        <v>4.03.00.00</v>
      </c>
    </row>
    <row r="452" spans="1:45" customFormat="1" ht="93.6">
      <c r="A452">
        <v>2021</v>
      </c>
      <c r="B452">
        <v>210</v>
      </c>
      <c r="C452" t="s">
        <v>1268</v>
      </c>
      <c r="D452" t="s">
        <v>1211</v>
      </c>
      <c r="E452" t="s">
        <v>1227</v>
      </c>
      <c r="F452" t="s">
        <v>2693</v>
      </c>
      <c r="G452" t="s">
        <v>2694</v>
      </c>
      <c r="H452">
        <v>13</v>
      </c>
      <c r="I452" t="s">
        <v>51</v>
      </c>
      <c r="J452">
        <v>16</v>
      </c>
      <c r="K452" t="s">
        <v>2363</v>
      </c>
      <c r="L452">
        <v>0</v>
      </c>
      <c r="M452" t="s">
        <v>2149</v>
      </c>
      <c r="N452">
        <v>1</v>
      </c>
      <c r="O452" t="s">
        <v>43</v>
      </c>
      <c r="P452">
        <v>0</v>
      </c>
      <c r="Q452" t="s">
        <v>2149</v>
      </c>
      <c r="R452">
        <v>10</v>
      </c>
      <c r="S452" t="s">
        <v>2150</v>
      </c>
      <c r="T452">
        <v>12</v>
      </c>
      <c r="U452" t="s">
        <v>2156</v>
      </c>
      <c r="V452">
        <v>0</v>
      </c>
      <c r="W452" t="s">
        <v>79</v>
      </c>
      <c r="X452">
        <v>4</v>
      </c>
      <c r="Y452" t="s">
        <v>2695</v>
      </c>
      <c r="Z452" t="s">
        <v>2761</v>
      </c>
      <c r="AA452" t="s">
        <v>2762</v>
      </c>
      <c r="AB452" t="s">
        <v>2763</v>
      </c>
      <c r="AC452" t="s">
        <v>2762</v>
      </c>
      <c r="AD452" t="s">
        <v>2265</v>
      </c>
      <c r="AE452" t="s">
        <v>2196</v>
      </c>
      <c r="AF452" s="115">
        <v>874980</v>
      </c>
      <c r="AG452" s="167" t="s">
        <v>1554</v>
      </c>
      <c r="AH452" s="168" t="s">
        <v>239</v>
      </c>
      <c r="AI452" s="172">
        <v>2</v>
      </c>
      <c r="AJ452" s="173" t="s">
        <v>1553</v>
      </c>
      <c r="AK452" t="str">
        <f t="shared" ref="AK452:AK489" si="39">+CONCATENATE(AM452,".-",AN452,".-",AO452,".",AP452,".",AQ452,".",AR452,".-",AS452)</f>
        <v>210.-13.-16.0.1.0.-4.04.00.00</v>
      </c>
      <c r="AL452" t="str">
        <f t="shared" si="35"/>
        <v>16.00.01.00</v>
      </c>
      <c r="AM452">
        <f t="shared" si="36"/>
        <v>210</v>
      </c>
      <c r="AN452">
        <f t="shared" si="37"/>
        <v>13</v>
      </c>
      <c r="AO452" s="118">
        <v>16</v>
      </c>
      <c r="AP452" s="118">
        <v>0</v>
      </c>
      <c r="AQ452" s="118">
        <v>1</v>
      </c>
      <c r="AR452" s="118">
        <v>0</v>
      </c>
      <c r="AS452" t="str">
        <f t="shared" si="38"/>
        <v>4.04.00.00</v>
      </c>
    </row>
    <row r="453" spans="1:45" customFormat="1" ht="93.6">
      <c r="A453">
        <v>2021</v>
      </c>
      <c r="B453">
        <v>210</v>
      </c>
      <c r="C453" t="s">
        <v>1268</v>
      </c>
      <c r="D453" t="s">
        <v>1211</v>
      </c>
      <c r="E453" t="s">
        <v>1227</v>
      </c>
      <c r="F453" t="s">
        <v>2693</v>
      </c>
      <c r="G453" t="s">
        <v>2694</v>
      </c>
      <c r="H453">
        <v>13</v>
      </c>
      <c r="I453" t="s">
        <v>51</v>
      </c>
      <c r="J453">
        <v>16</v>
      </c>
      <c r="K453" t="s">
        <v>2363</v>
      </c>
      <c r="L453">
        <v>0</v>
      </c>
      <c r="M453" t="s">
        <v>2149</v>
      </c>
      <c r="N453">
        <v>1</v>
      </c>
      <c r="O453" t="s">
        <v>43</v>
      </c>
      <c r="P453">
        <v>0</v>
      </c>
      <c r="Q453" t="s">
        <v>2149</v>
      </c>
      <c r="R453">
        <v>10</v>
      </c>
      <c r="S453" t="s">
        <v>2150</v>
      </c>
      <c r="T453">
        <v>12</v>
      </c>
      <c r="U453" t="s">
        <v>2156</v>
      </c>
      <c r="V453">
        <v>0</v>
      </c>
      <c r="W453" t="s">
        <v>79</v>
      </c>
      <c r="X453">
        <v>4</v>
      </c>
      <c r="Y453" t="s">
        <v>2695</v>
      </c>
      <c r="Z453" t="s">
        <v>2743</v>
      </c>
      <c r="AA453" t="s">
        <v>2744</v>
      </c>
      <c r="AB453" t="s">
        <v>2745</v>
      </c>
      <c r="AC453" t="s">
        <v>2744</v>
      </c>
      <c r="AD453" t="s">
        <v>2746</v>
      </c>
      <c r="AE453" t="s">
        <v>2742</v>
      </c>
      <c r="AF453" s="115">
        <v>2128490</v>
      </c>
      <c r="AG453" s="167" t="s">
        <v>1554</v>
      </c>
      <c r="AH453" s="168" t="s">
        <v>239</v>
      </c>
      <c r="AI453" s="172">
        <v>2</v>
      </c>
      <c r="AJ453" s="173" t="s">
        <v>1553</v>
      </c>
      <c r="AK453" t="str">
        <f t="shared" si="39"/>
        <v>210.-13.-16.0.1.0.-4.05.00.00</v>
      </c>
      <c r="AL453" t="str">
        <f t="shared" si="35"/>
        <v>16.00.01.00</v>
      </c>
      <c r="AM453">
        <f t="shared" si="36"/>
        <v>210</v>
      </c>
      <c r="AN453">
        <f t="shared" si="37"/>
        <v>13</v>
      </c>
      <c r="AO453" s="118">
        <v>16</v>
      </c>
      <c r="AP453" s="118">
        <v>0</v>
      </c>
      <c r="AQ453" s="118">
        <v>1</v>
      </c>
      <c r="AR453" s="118">
        <v>0</v>
      </c>
      <c r="AS453" t="str">
        <f t="shared" si="38"/>
        <v>4.05.00.00</v>
      </c>
    </row>
    <row r="454" spans="1:45" customFormat="1" ht="93.6">
      <c r="A454">
        <v>2021</v>
      </c>
      <c r="B454">
        <v>210</v>
      </c>
      <c r="C454" t="s">
        <v>1268</v>
      </c>
      <c r="D454" t="s">
        <v>1211</v>
      </c>
      <c r="E454" t="s">
        <v>1227</v>
      </c>
      <c r="F454" t="s">
        <v>2693</v>
      </c>
      <c r="G454" t="s">
        <v>2694</v>
      </c>
      <c r="H454">
        <v>13</v>
      </c>
      <c r="I454" t="s">
        <v>51</v>
      </c>
      <c r="J454">
        <v>16</v>
      </c>
      <c r="K454" t="s">
        <v>2363</v>
      </c>
      <c r="L454">
        <v>0</v>
      </c>
      <c r="M454" t="s">
        <v>2149</v>
      </c>
      <c r="N454">
        <v>1</v>
      </c>
      <c r="O454" t="s">
        <v>43</v>
      </c>
      <c r="P454">
        <v>0</v>
      </c>
      <c r="Q454" t="s">
        <v>2149</v>
      </c>
      <c r="R454">
        <v>10</v>
      </c>
      <c r="S454" t="s">
        <v>2150</v>
      </c>
      <c r="T454">
        <v>12</v>
      </c>
      <c r="U454" t="s">
        <v>2156</v>
      </c>
      <c r="V454">
        <v>0</v>
      </c>
      <c r="W454" t="s">
        <v>79</v>
      </c>
      <c r="X454">
        <v>4</v>
      </c>
      <c r="Y454" t="s">
        <v>2695</v>
      </c>
      <c r="Z454" t="s">
        <v>2772</v>
      </c>
      <c r="AA454" t="s">
        <v>2773</v>
      </c>
      <c r="AB454" t="s">
        <v>2774</v>
      </c>
      <c r="AC454" t="s">
        <v>2773</v>
      </c>
      <c r="AD454" t="s">
        <v>2775</v>
      </c>
      <c r="AE454" t="s">
        <v>2776</v>
      </c>
      <c r="AF454" s="115">
        <v>512850</v>
      </c>
      <c r="AG454" s="167" t="s">
        <v>1554</v>
      </c>
      <c r="AH454" s="168" t="s">
        <v>239</v>
      </c>
      <c r="AI454" s="172">
        <v>2</v>
      </c>
      <c r="AJ454" s="173" t="s">
        <v>1553</v>
      </c>
      <c r="AK454" t="str">
        <f t="shared" si="39"/>
        <v>210.-13.-16.0.1.0.-4.08.00.00</v>
      </c>
      <c r="AL454" t="str">
        <f t="shared" si="35"/>
        <v>16.00.01.00</v>
      </c>
      <c r="AM454">
        <f t="shared" si="36"/>
        <v>210</v>
      </c>
      <c r="AN454">
        <f t="shared" si="37"/>
        <v>13</v>
      </c>
      <c r="AO454" s="118">
        <v>16</v>
      </c>
      <c r="AP454" s="118">
        <v>0</v>
      </c>
      <c r="AQ454" s="118">
        <v>1</v>
      </c>
      <c r="AR454" s="118">
        <v>0</v>
      </c>
      <c r="AS454" t="str">
        <f t="shared" si="38"/>
        <v>4.08.00.00</v>
      </c>
    </row>
    <row r="455" spans="1:45" customFormat="1">
      <c r="A455">
        <v>2021</v>
      </c>
      <c r="B455">
        <v>220</v>
      </c>
      <c r="C455" t="s">
        <v>1269</v>
      </c>
      <c r="D455" t="s">
        <v>1212</v>
      </c>
      <c r="E455" t="s">
        <v>1227</v>
      </c>
      <c r="F455" t="s">
        <v>2660</v>
      </c>
      <c r="G455" t="s">
        <v>2661</v>
      </c>
      <c r="H455">
        <v>11</v>
      </c>
      <c r="I455" t="s">
        <v>25</v>
      </c>
      <c r="J455">
        <v>1</v>
      </c>
      <c r="K455" t="s">
        <v>2634</v>
      </c>
      <c r="L455">
        <v>0</v>
      </c>
      <c r="M455" t="s">
        <v>2149</v>
      </c>
      <c r="N455">
        <v>0</v>
      </c>
      <c r="O455" t="s">
        <v>2149</v>
      </c>
      <c r="P455">
        <v>0</v>
      </c>
      <c r="Q455" t="s">
        <v>2149</v>
      </c>
      <c r="R455">
        <v>10</v>
      </c>
      <c r="S455" t="s">
        <v>2150</v>
      </c>
      <c r="T455">
        <v>12</v>
      </c>
      <c r="U455" t="s">
        <v>2156</v>
      </c>
      <c r="V455">
        <v>0</v>
      </c>
      <c r="W455" t="s">
        <v>79</v>
      </c>
      <c r="X455">
        <v>1</v>
      </c>
      <c r="Y455" t="s">
        <v>2662</v>
      </c>
      <c r="Z455" t="s">
        <v>2663</v>
      </c>
      <c r="AA455" t="s">
        <v>2664</v>
      </c>
      <c r="AB455" t="s">
        <v>2665</v>
      </c>
      <c r="AC455" t="s">
        <v>2666</v>
      </c>
      <c r="AD455" t="s">
        <v>23</v>
      </c>
      <c r="AE455" t="s">
        <v>24</v>
      </c>
      <c r="AF455" s="115">
        <v>14524997</v>
      </c>
      <c r="AG455" s="36" t="s">
        <v>1683</v>
      </c>
      <c r="AH455" s="127" t="s">
        <v>25</v>
      </c>
      <c r="AI455" s="36">
        <v>4</v>
      </c>
      <c r="AJ455" t="s">
        <v>1212</v>
      </c>
      <c r="AK455" t="str">
        <f t="shared" si="39"/>
        <v>220.-11.-1.0.0.0.-1.01.01.00</v>
      </c>
      <c r="AL455" t="str">
        <f t="shared" si="35"/>
        <v>01.00.00.00</v>
      </c>
      <c r="AM455">
        <f t="shared" si="36"/>
        <v>220</v>
      </c>
      <c r="AN455">
        <f t="shared" si="37"/>
        <v>11</v>
      </c>
      <c r="AO455" s="118">
        <v>1</v>
      </c>
      <c r="AP455" s="118">
        <v>0</v>
      </c>
      <c r="AQ455" s="118">
        <v>0</v>
      </c>
      <c r="AR455" s="118">
        <v>0</v>
      </c>
      <c r="AS455" t="str">
        <f t="shared" si="38"/>
        <v>1.01.01.00</v>
      </c>
    </row>
    <row r="456" spans="1:45" customFormat="1">
      <c r="A456">
        <v>2021</v>
      </c>
      <c r="B456">
        <v>220</v>
      </c>
      <c r="C456" t="s">
        <v>1269</v>
      </c>
      <c r="D456" t="s">
        <v>1212</v>
      </c>
      <c r="E456" t="s">
        <v>1227</v>
      </c>
      <c r="F456" t="s">
        <v>2660</v>
      </c>
      <c r="G456" t="s">
        <v>2661</v>
      </c>
      <c r="H456">
        <v>11</v>
      </c>
      <c r="I456" t="s">
        <v>25</v>
      </c>
      <c r="J456">
        <v>1</v>
      </c>
      <c r="K456" t="s">
        <v>2634</v>
      </c>
      <c r="L456">
        <v>0</v>
      </c>
      <c r="M456" t="s">
        <v>2149</v>
      </c>
      <c r="N456">
        <v>0</v>
      </c>
      <c r="O456" t="s">
        <v>2149</v>
      </c>
      <c r="P456">
        <v>0</v>
      </c>
      <c r="Q456" t="s">
        <v>2149</v>
      </c>
      <c r="R456">
        <v>10</v>
      </c>
      <c r="S456" t="s">
        <v>2150</v>
      </c>
      <c r="T456">
        <v>12</v>
      </c>
      <c r="U456" t="s">
        <v>2156</v>
      </c>
      <c r="V456">
        <v>0</v>
      </c>
      <c r="W456" t="s">
        <v>79</v>
      </c>
      <c r="X456">
        <v>1</v>
      </c>
      <c r="Y456" t="s">
        <v>2662</v>
      </c>
      <c r="Z456" t="s">
        <v>2663</v>
      </c>
      <c r="AA456" t="s">
        <v>2664</v>
      </c>
      <c r="AB456" t="s">
        <v>2667</v>
      </c>
      <c r="AC456" t="s">
        <v>2668</v>
      </c>
      <c r="AD456" t="s">
        <v>26</v>
      </c>
      <c r="AE456" t="s">
        <v>27</v>
      </c>
      <c r="AF456" s="115">
        <v>983116</v>
      </c>
      <c r="AG456" s="36" t="s">
        <v>1683</v>
      </c>
      <c r="AH456" s="127" t="s">
        <v>25</v>
      </c>
      <c r="AI456" s="36">
        <v>4</v>
      </c>
      <c r="AJ456" t="s">
        <v>1212</v>
      </c>
      <c r="AK456" t="str">
        <f t="shared" si="39"/>
        <v>220.-11.-1.0.0.0.-1.01.04.00</v>
      </c>
      <c r="AL456" t="str">
        <f t="shared" si="35"/>
        <v>01.00.00.00</v>
      </c>
      <c r="AM456">
        <f t="shared" si="36"/>
        <v>220</v>
      </c>
      <c r="AN456">
        <f t="shared" si="37"/>
        <v>11</v>
      </c>
      <c r="AO456" s="118">
        <v>1</v>
      </c>
      <c r="AP456" s="118">
        <v>0</v>
      </c>
      <c r="AQ456" s="118">
        <v>0</v>
      </c>
      <c r="AR456" s="118">
        <v>0</v>
      </c>
      <c r="AS456" t="str">
        <f t="shared" si="38"/>
        <v>1.01.04.00</v>
      </c>
    </row>
    <row r="457" spans="1:45" customFormat="1">
      <c r="A457">
        <v>2021</v>
      </c>
      <c r="B457">
        <v>220</v>
      </c>
      <c r="C457" t="s">
        <v>1269</v>
      </c>
      <c r="D457" t="s">
        <v>1212</v>
      </c>
      <c r="E457" t="s">
        <v>1227</v>
      </c>
      <c r="F457" t="s">
        <v>2660</v>
      </c>
      <c r="G457" t="s">
        <v>2661</v>
      </c>
      <c r="H457">
        <v>11</v>
      </c>
      <c r="I457" t="s">
        <v>25</v>
      </c>
      <c r="J457">
        <v>1</v>
      </c>
      <c r="K457" t="s">
        <v>2634</v>
      </c>
      <c r="L457">
        <v>0</v>
      </c>
      <c r="M457" t="s">
        <v>2149</v>
      </c>
      <c r="N457">
        <v>0</v>
      </c>
      <c r="O457" t="s">
        <v>2149</v>
      </c>
      <c r="P457">
        <v>0</v>
      </c>
      <c r="Q457" t="s">
        <v>2149</v>
      </c>
      <c r="R457">
        <v>10</v>
      </c>
      <c r="S457" t="s">
        <v>2150</v>
      </c>
      <c r="T457">
        <v>12</v>
      </c>
      <c r="U457" t="s">
        <v>2156</v>
      </c>
      <c r="V457">
        <v>0</v>
      </c>
      <c r="W457" t="s">
        <v>79</v>
      </c>
      <c r="X457">
        <v>1</v>
      </c>
      <c r="Y457" t="s">
        <v>2662</v>
      </c>
      <c r="Z457" t="s">
        <v>2663</v>
      </c>
      <c r="AA457" t="s">
        <v>2664</v>
      </c>
      <c r="AB457" t="s">
        <v>2669</v>
      </c>
      <c r="AC457" t="s">
        <v>2670</v>
      </c>
      <c r="AD457" t="s">
        <v>28</v>
      </c>
      <c r="AE457" t="s">
        <v>29</v>
      </c>
      <c r="AF457" s="115">
        <v>3489733</v>
      </c>
      <c r="AG457" s="36" t="s">
        <v>1683</v>
      </c>
      <c r="AH457" s="127" t="s">
        <v>25</v>
      </c>
      <c r="AI457" s="36">
        <v>4</v>
      </c>
      <c r="AJ457" t="s">
        <v>1212</v>
      </c>
      <c r="AK457" t="str">
        <f t="shared" si="39"/>
        <v>220.-11.-1.0.0.0.-1.01.06.00</v>
      </c>
      <c r="AL457" t="str">
        <f t="shared" si="35"/>
        <v>01.00.00.00</v>
      </c>
      <c r="AM457">
        <f t="shared" si="36"/>
        <v>220</v>
      </c>
      <c r="AN457">
        <f t="shared" si="37"/>
        <v>11</v>
      </c>
      <c r="AO457" s="118">
        <v>1</v>
      </c>
      <c r="AP457" s="118">
        <v>0</v>
      </c>
      <c r="AQ457" s="118">
        <v>0</v>
      </c>
      <c r="AR457" s="118">
        <v>0</v>
      </c>
      <c r="AS457" t="str">
        <f t="shared" si="38"/>
        <v>1.01.06.00</v>
      </c>
    </row>
    <row r="458" spans="1:45" customFormat="1">
      <c r="A458">
        <v>2021</v>
      </c>
      <c r="B458">
        <v>220</v>
      </c>
      <c r="C458" t="s">
        <v>1269</v>
      </c>
      <c r="D458" t="s">
        <v>1212</v>
      </c>
      <c r="E458" t="s">
        <v>1227</v>
      </c>
      <c r="F458" t="s">
        <v>2660</v>
      </c>
      <c r="G458" t="s">
        <v>2661</v>
      </c>
      <c r="H458">
        <v>11</v>
      </c>
      <c r="I458" t="s">
        <v>25</v>
      </c>
      <c r="J458">
        <v>1</v>
      </c>
      <c r="K458" t="s">
        <v>2634</v>
      </c>
      <c r="L458">
        <v>0</v>
      </c>
      <c r="M458" t="s">
        <v>2149</v>
      </c>
      <c r="N458">
        <v>0</v>
      </c>
      <c r="O458" t="s">
        <v>2149</v>
      </c>
      <c r="P458">
        <v>0</v>
      </c>
      <c r="Q458" t="s">
        <v>2149</v>
      </c>
      <c r="R458">
        <v>10</v>
      </c>
      <c r="S458" t="s">
        <v>2150</v>
      </c>
      <c r="T458">
        <v>12</v>
      </c>
      <c r="U458" t="s">
        <v>2156</v>
      </c>
      <c r="V458">
        <v>0</v>
      </c>
      <c r="W458" t="s">
        <v>79</v>
      </c>
      <c r="X458">
        <v>1</v>
      </c>
      <c r="Y458" t="s">
        <v>2662</v>
      </c>
      <c r="Z458" t="s">
        <v>2677</v>
      </c>
      <c r="AA458" t="s">
        <v>2678</v>
      </c>
      <c r="AB458" t="s">
        <v>2679</v>
      </c>
      <c r="AC458" t="s">
        <v>2678</v>
      </c>
      <c r="AD458" t="s">
        <v>35</v>
      </c>
      <c r="AE458" t="s">
        <v>36</v>
      </c>
      <c r="AF458" s="115">
        <v>191140</v>
      </c>
      <c r="AG458" s="36" t="s">
        <v>1683</v>
      </c>
      <c r="AH458" s="127" t="s">
        <v>25</v>
      </c>
      <c r="AI458" s="36">
        <v>4</v>
      </c>
      <c r="AJ458" t="s">
        <v>1212</v>
      </c>
      <c r="AK458" t="str">
        <f t="shared" si="39"/>
        <v>220.-11.-1.0.0.0.-1.04.00.00</v>
      </c>
      <c r="AL458" t="str">
        <f t="shared" si="35"/>
        <v>01.00.00.00</v>
      </c>
      <c r="AM458">
        <f t="shared" si="36"/>
        <v>220</v>
      </c>
      <c r="AN458">
        <f t="shared" si="37"/>
        <v>11</v>
      </c>
      <c r="AO458" s="118">
        <v>1</v>
      </c>
      <c r="AP458" s="118">
        <v>0</v>
      </c>
      <c r="AQ458" s="118">
        <v>0</v>
      </c>
      <c r="AR458" s="118">
        <v>0</v>
      </c>
      <c r="AS458" t="str">
        <f t="shared" si="38"/>
        <v>1.04.00.00</v>
      </c>
    </row>
    <row r="459" spans="1:45" customFormat="1">
      <c r="A459">
        <v>2021</v>
      </c>
      <c r="B459">
        <v>220</v>
      </c>
      <c r="C459" t="s">
        <v>1269</v>
      </c>
      <c r="D459" t="s">
        <v>1212</v>
      </c>
      <c r="E459" t="s">
        <v>1227</v>
      </c>
      <c r="F459" t="s">
        <v>2660</v>
      </c>
      <c r="G459" t="s">
        <v>2661</v>
      </c>
      <c r="H459">
        <v>11</v>
      </c>
      <c r="I459" t="s">
        <v>25</v>
      </c>
      <c r="J459">
        <v>1</v>
      </c>
      <c r="K459" t="s">
        <v>2634</v>
      </c>
      <c r="L459">
        <v>0</v>
      </c>
      <c r="M459" t="s">
        <v>2149</v>
      </c>
      <c r="N459">
        <v>0</v>
      </c>
      <c r="O459" t="s">
        <v>2149</v>
      </c>
      <c r="P459">
        <v>0</v>
      </c>
      <c r="Q459" t="s">
        <v>2149</v>
      </c>
      <c r="R459">
        <v>10</v>
      </c>
      <c r="S459" t="s">
        <v>2150</v>
      </c>
      <c r="T459">
        <v>12</v>
      </c>
      <c r="U459" t="s">
        <v>2156</v>
      </c>
      <c r="V459">
        <v>0</v>
      </c>
      <c r="W459" t="s">
        <v>79</v>
      </c>
      <c r="X459">
        <v>2</v>
      </c>
      <c r="Y459" t="s">
        <v>2687</v>
      </c>
      <c r="Z459" t="s">
        <v>2688</v>
      </c>
      <c r="AA459" t="s">
        <v>2687</v>
      </c>
      <c r="AB459" t="s">
        <v>2689</v>
      </c>
      <c r="AC459" t="s">
        <v>2687</v>
      </c>
      <c r="AD459" t="s">
        <v>39</v>
      </c>
      <c r="AE459" t="s">
        <v>40</v>
      </c>
      <c r="AF459" s="115">
        <v>391500</v>
      </c>
      <c r="AG459" s="36" t="s">
        <v>1683</v>
      </c>
      <c r="AH459" s="127" t="s">
        <v>25</v>
      </c>
      <c r="AI459" s="36">
        <v>4</v>
      </c>
      <c r="AJ459" t="s">
        <v>1212</v>
      </c>
      <c r="AK459" t="str">
        <f t="shared" si="39"/>
        <v>220.-11.-1.0.0.0.-2.00.00.00</v>
      </c>
      <c r="AL459" t="str">
        <f t="shared" si="35"/>
        <v>01.00.00.00</v>
      </c>
      <c r="AM459">
        <f t="shared" si="36"/>
        <v>220</v>
      </c>
      <c r="AN459">
        <f t="shared" si="37"/>
        <v>11</v>
      </c>
      <c r="AO459" s="118">
        <v>1</v>
      </c>
      <c r="AP459" s="118">
        <v>0</v>
      </c>
      <c r="AQ459" s="118">
        <v>0</v>
      </c>
      <c r="AR459" s="118">
        <v>0</v>
      </c>
      <c r="AS459" t="str">
        <f t="shared" si="38"/>
        <v>2.00.00.00</v>
      </c>
    </row>
    <row r="460" spans="1:45" customFormat="1">
      <c r="A460">
        <v>2021</v>
      </c>
      <c r="B460">
        <v>220</v>
      </c>
      <c r="C460" t="s">
        <v>1269</v>
      </c>
      <c r="D460" t="s">
        <v>1212</v>
      </c>
      <c r="E460" t="s">
        <v>1227</v>
      </c>
      <c r="F460" t="s">
        <v>2660</v>
      </c>
      <c r="G460" t="s">
        <v>2661</v>
      </c>
      <c r="H460">
        <v>11</v>
      </c>
      <c r="I460" t="s">
        <v>25</v>
      </c>
      <c r="J460">
        <v>1</v>
      </c>
      <c r="K460" t="s">
        <v>2634</v>
      </c>
      <c r="L460">
        <v>0</v>
      </c>
      <c r="M460" t="s">
        <v>2149</v>
      </c>
      <c r="N460">
        <v>0</v>
      </c>
      <c r="O460" t="s">
        <v>2149</v>
      </c>
      <c r="P460">
        <v>0</v>
      </c>
      <c r="Q460" t="s">
        <v>2149</v>
      </c>
      <c r="R460">
        <v>10</v>
      </c>
      <c r="S460" t="s">
        <v>2150</v>
      </c>
      <c r="T460">
        <v>12</v>
      </c>
      <c r="U460" t="s">
        <v>2156</v>
      </c>
      <c r="V460">
        <v>0</v>
      </c>
      <c r="W460" t="s">
        <v>79</v>
      </c>
      <c r="X460">
        <v>3</v>
      </c>
      <c r="Y460" t="s">
        <v>2690</v>
      </c>
      <c r="Z460" t="s">
        <v>2691</v>
      </c>
      <c r="AA460" t="s">
        <v>2690</v>
      </c>
      <c r="AB460" t="s">
        <v>2692</v>
      </c>
      <c r="AC460" t="s">
        <v>2690</v>
      </c>
      <c r="AD460" t="s">
        <v>41</v>
      </c>
      <c r="AE460" t="s">
        <v>42</v>
      </c>
      <c r="AF460" s="115">
        <v>1890000</v>
      </c>
      <c r="AG460" s="36" t="s">
        <v>1683</v>
      </c>
      <c r="AH460" s="127" t="s">
        <v>25</v>
      </c>
      <c r="AI460" s="36">
        <v>4</v>
      </c>
      <c r="AJ460" t="s">
        <v>1212</v>
      </c>
      <c r="AK460" t="str">
        <f t="shared" si="39"/>
        <v>220.-11.-1.0.0.0.-3.00.00.00</v>
      </c>
      <c r="AL460" t="str">
        <f t="shared" si="35"/>
        <v>01.00.00.00</v>
      </c>
      <c r="AM460">
        <f t="shared" si="36"/>
        <v>220</v>
      </c>
      <c r="AN460">
        <f t="shared" si="37"/>
        <v>11</v>
      </c>
      <c r="AO460" s="118">
        <v>1</v>
      </c>
      <c r="AP460" s="118">
        <v>0</v>
      </c>
      <c r="AQ460" s="118">
        <v>0</v>
      </c>
      <c r="AR460" s="118">
        <v>0</v>
      </c>
      <c r="AS460" t="str">
        <f t="shared" si="38"/>
        <v>3.00.00.00</v>
      </c>
    </row>
    <row r="461" spans="1:45" customFormat="1">
      <c r="A461">
        <v>2021</v>
      </c>
      <c r="B461">
        <v>220</v>
      </c>
      <c r="C461" t="s">
        <v>1269</v>
      </c>
      <c r="D461" t="s">
        <v>1212</v>
      </c>
      <c r="E461" t="s">
        <v>1227</v>
      </c>
      <c r="F461" t="s">
        <v>2693</v>
      </c>
      <c r="G461" t="s">
        <v>2694</v>
      </c>
      <c r="H461">
        <v>11</v>
      </c>
      <c r="I461" t="s">
        <v>25</v>
      </c>
      <c r="J461">
        <v>1</v>
      </c>
      <c r="K461" t="s">
        <v>2634</v>
      </c>
      <c r="L461">
        <v>0</v>
      </c>
      <c r="M461" t="s">
        <v>2149</v>
      </c>
      <c r="N461">
        <v>1</v>
      </c>
      <c r="O461" t="s">
        <v>43</v>
      </c>
      <c r="P461">
        <v>0</v>
      </c>
      <c r="Q461" t="s">
        <v>2149</v>
      </c>
      <c r="R461">
        <v>10</v>
      </c>
      <c r="S461" t="s">
        <v>2150</v>
      </c>
      <c r="T461">
        <v>12</v>
      </c>
      <c r="U461" t="s">
        <v>2156</v>
      </c>
      <c r="V461">
        <v>0</v>
      </c>
      <c r="W461" t="s">
        <v>79</v>
      </c>
      <c r="X461">
        <v>4</v>
      </c>
      <c r="Y461" t="s">
        <v>2695</v>
      </c>
      <c r="Z461" t="s">
        <v>2696</v>
      </c>
      <c r="AA461" t="s">
        <v>2697</v>
      </c>
      <c r="AB461" t="s">
        <v>2698</v>
      </c>
      <c r="AC461" t="s">
        <v>2697</v>
      </c>
      <c r="AD461" t="s">
        <v>44</v>
      </c>
      <c r="AE461" t="s">
        <v>43</v>
      </c>
      <c r="AF461" s="115">
        <v>202500</v>
      </c>
      <c r="AG461" s="36" t="s">
        <v>1683</v>
      </c>
      <c r="AH461" s="127" t="s">
        <v>25</v>
      </c>
      <c r="AI461" s="36">
        <v>4</v>
      </c>
      <c r="AJ461" t="s">
        <v>1212</v>
      </c>
      <c r="AK461" t="str">
        <f t="shared" si="39"/>
        <v>220.-11.-1.0.1.0.-4.03.00.00</v>
      </c>
      <c r="AL461" t="str">
        <f t="shared" si="35"/>
        <v>01.00.01.00</v>
      </c>
      <c r="AM461">
        <f t="shared" si="36"/>
        <v>220</v>
      </c>
      <c r="AN461">
        <f t="shared" si="37"/>
        <v>11</v>
      </c>
      <c r="AO461" s="118">
        <v>1</v>
      </c>
      <c r="AP461" s="118">
        <v>0</v>
      </c>
      <c r="AQ461" s="118">
        <v>1</v>
      </c>
      <c r="AR461" s="118">
        <v>0</v>
      </c>
      <c r="AS461" t="str">
        <f t="shared" si="38"/>
        <v>4.03.00.00</v>
      </c>
    </row>
    <row r="462" spans="1:45" customFormat="1" ht="109.2">
      <c r="A462">
        <v>2021</v>
      </c>
      <c r="B462">
        <v>310</v>
      </c>
      <c r="C462" t="s">
        <v>1270</v>
      </c>
      <c r="D462" t="s">
        <v>1213</v>
      </c>
      <c r="E462" t="s">
        <v>1227</v>
      </c>
      <c r="F462" t="s">
        <v>2660</v>
      </c>
      <c r="G462" t="s">
        <v>2661</v>
      </c>
      <c r="H462">
        <v>11</v>
      </c>
      <c r="I462" t="s">
        <v>25</v>
      </c>
      <c r="J462">
        <v>1</v>
      </c>
      <c r="K462" t="s">
        <v>2634</v>
      </c>
      <c r="L462">
        <v>0</v>
      </c>
      <c r="M462" t="s">
        <v>2149</v>
      </c>
      <c r="N462">
        <v>0</v>
      </c>
      <c r="O462" t="s">
        <v>2149</v>
      </c>
      <c r="P462">
        <v>0</v>
      </c>
      <c r="Q462" t="s">
        <v>2149</v>
      </c>
      <c r="R462">
        <v>10</v>
      </c>
      <c r="S462" t="s">
        <v>2150</v>
      </c>
      <c r="T462">
        <v>17</v>
      </c>
      <c r="U462" t="s">
        <v>2182</v>
      </c>
      <c r="V462">
        <v>0</v>
      </c>
      <c r="W462" t="s">
        <v>79</v>
      </c>
      <c r="X462">
        <v>1</v>
      </c>
      <c r="Y462" t="s">
        <v>2662</v>
      </c>
      <c r="Z462" t="s">
        <v>2663</v>
      </c>
      <c r="AA462" t="s">
        <v>2664</v>
      </c>
      <c r="AB462" t="s">
        <v>2665</v>
      </c>
      <c r="AC462" t="s">
        <v>2666</v>
      </c>
      <c r="AD462" t="s">
        <v>23</v>
      </c>
      <c r="AE462" t="s">
        <v>24</v>
      </c>
      <c r="AF462" s="115">
        <v>185915180</v>
      </c>
      <c r="AG462" s="36" t="s">
        <v>1683</v>
      </c>
      <c r="AH462" s="127" t="s">
        <v>25</v>
      </c>
      <c r="AI462" s="172">
        <v>3</v>
      </c>
      <c r="AJ462" s="173" t="s">
        <v>1556</v>
      </c>
      <c r="AK462" t="str">
        <f t="shared" si="39"/>
        <v>310.-11.-1.0.0.0.-1.01.01.00</v>
      </c>
      <c r="AL462" t="str">
        <f t="shared" si="35"/>
        <v>01.00.00.00</v>
      </c>
      <c r="AM462">
        <f t="shared" si="36"/>
        <v>310</v>
      </c>
      <c r="AN462">
        <f t="shared" si="37"/>
        <v>11</v>
      </c>
      <c r="AO462" s="118">
        <v>1</v>
      </c>
      <c r="AP462" s="118">
        <v>0</v>
      </c>
      <c r="AQ462" s="118">
        <v>0</v>
      </c>
      <c r="AR462" s="118">
        <v>0</v>
      </c>
      <c r="AS462" t="str">
        <f t="shared" si="38"/>
        <v>1.01.01.00</v>
      </c>
    </row>
    <row r="463" spans="1:45" customFormat="1" ht="109.2">
      <c r="A463">
        <v>2021</v>
      </c>
      <c r="B463">
        <v>310</v>
      </c>
      <c r="C463" t="s">
        <v>1270</v>
      </c>
      <c r="D463" t="s">
        <v>1213</v>
      </c>
      <c r="E463" t="s">
        <v>1227</v>
      </c>
      <c r="F463" t="s">
        <v>2660</v>
      </c>
      <c r="G463" t="s">
        <v>2661</v>
      </c>
      <c r="H463">
        <v>11</v>
      </c>
      <c r="I463" t="s">
        <v>25</v>
      </c>
      <c r="J463">
        <v>1</v>
      </c>
      <c r="K463" t="s">
        <v>2634</v>
      </c>
      <c r="L463">
        <v>0</v>
      </c>
      <c r="M463" t="s">
        <v>2149</v>
      </c>
      <c r="N463">
        <v>0</v>
      </c>
      <c r="O463" t="s">
        <v>2149</v>
      </c>
      <c r="P463">
        <v>0</v>
      </c>
      <c r="Q463" t="s">
        <v>2149</v>
      </c>
      <c r="R463">
        <v>10</v>
      </c>
      <c r="S463" t="s">
        <v>2150</v>
      </c>
      <c r="T463">
        <v>17</v>
      </c>
      <c r="U463" t="s">
        <v>2182</v>
      </c>
      <c r="V463">
        <v>0</v>
      </c>
      <c r="W463" t="s">
        <v>79</v>
      </c>
      <c r="X463">
        <v>1</v>
      </c>
      <c r="Y463" t="s">
        <v>2662</v>
      </c>
      <c r="Z463" t="s">
        <v>2663</v>
      </c>
      <c r="AA463" t="s">
        <v>2664</v>
      </c>
      <c r="AB463" t="s">
        <v>2667</v>
      </c>
      <c r="AC463" t="s">
        <v>2668</v>
      </c>
      <c r="AD463" t="s">
        <v>26</v>
      </c>
      <c r="AE463" t="s">
        <v>27</v>
      </c>
      <c r="AF463" s="115">
        <v>15540456</v>
      </c>
      <c r="AG463" s="36" t="s">
        <v>1683</v>
      </c>
      <c r="AH463" s="127" t="s">
        <v>25</v>
      </c>
      <c r="AI463" s="172">
        <v>3</v>
      </c>
      <c r="AJ463" s="173" t="s">
        <v>1556</v>
      </c>
      <c r="AK463" t="str">
        <f t="shared" si="39"/>
        <v>310.-11.-1.0.0.0.-1.01.04.00</v>
      </c>
      <c r="AL463" t="str">
        <f t="shared" si="35"/>
        <v>01.00.00.00</v>
      </c>
      <c r="AM463">
        <f t="shared" si="36"/>
        <v>310</v>
      </c>
      <c r="AN463">
        <f t="shared" si="37"/>
        <v>11</v>
      </c>
      <c r="AO463" s="118">
        <v>1</v>
      </c>
      <c r="AP463" s="118">
        <v>0</v>
      </c>
      <c r="AQ463" s="118">
        <v>0</v>
      </c>
      <c r="AR463" s="118">
        <v>0</v>
      </c>
      <c r="AS463" t="str">
        <f t="shared" si="38"/>
        <v>1.01.04.00</v>
      </c>
    </row>
    <row r="464" spans="1:45" customFormat="1" ht="109.2">
      <c r="A464">
        <v>2021</v>
      </c>
      <c r="B464">
        <v>310</v>
      </c>
      <c r="C464" t="s">
        <v>1270</v>
      </c>
      <c r="D464" t="s">
        <v>1213</v>
      </c>
      <c r="E464" t="s">
        <v>1227</v>
      </c>
      <c r="F464" t="s">
        <v>2660</v>
      </c>
      <c r="G464" t="s">
        <v>2661</v>
      </c>
      <c r="H464">
        <v>11</v>
      </c>
      <c r="I464" t="s">
        <v>25</v>
      </c>
      <c r="J464">
        <v>1</v>
      </c>
      <c r="K464" t="s">
        <v>2634</v>
      </c>
      <c r="L464">
        <v>0</v>
      </c>
      <c r="M464" t="s">
        <v>2149</v>
      </c>
      <c r="N464">
        <v>0</v>
      </c>
      <c r="O464" t="s">
        <v>2149</v>
      </c>
      <c r="P464">
        <v>0</v>
      </c>
      <c r="Q464" t="s">
        <v>2149</v>
      </c>
      <c r="R464">
        <v>10</v>
      </c>
      <c r="S464" t="s">
        <v>2150</v>
      </c>
      <c r="T464">
        <v>17</v>
      </c>
      <c r="U464" t="s">
        <v>2182</v>
      </c>
      <c r="V464">
        <v>0</v>
      </c>
      <c r="W464" t="s">
        <v>79</v>
      </c>
      <c r="X464">
        <v>1</v>
      </c>
      <c r="Y464" t="s">
        <v>2662</v>
      </c>
      <c r="Z464" t="s">
        <v>2663</v>
      </c>
      <c r="AA464" t="s">
        <v>2664</v>
      </c>
      <c r="AB464" t="s">
        <v>2669</v>
      </c>
      <c r="AC464" t="s">
        <v>2670</v>
      </c>
      <c r="AD464" t="s">
        <v>28</v>
      </c>
      <c r="AE464" t="s">
        <v>29</v>
      </c>
      <c r="AF464" s="115">
        <v>45399056</v>
      </c>
      <c r="AG464" s="36" t="s">
        <v>1683</v>
      </c>
      <c r="AH464" s="127" t="s">
        <v>25</v>
      </c>
      <c r="AI464" s="172">
        <v>3</v>
      </c>
      <c r="AJ464" s="173" t="s">
        <v>1556</v>
      </c>
      <c r="AK464" t="str">
        <f t="shared" si="39"/>
        <v>310.-11.-1.0.0.0.-1.01.06.00</v>
      </c>
      <c r="AL464" t="str">
        <f t="shared" si="35"/>
        <v>01.00.00.00</v>
      </c>
      <c r="AM464">
        <f t="shared" si="36"/>
        <v>310</v>
      </c>
      <c r="AN464">
        <f t="shared" si="37"/>
        <v>11</v>
      </c>
      <c r="AO464" s="118">
        <v>1</v>
      </c>
      <c r="AP464" s="118">
        <v>0</v>
      </c>
      <c r="AQ464" s="118">
        <v>0</v>
      </c>
      <c r="AR464" s="118">
        <v>0</v>
      </c>
      <c r="AS464" t="str">
        <f t="shared" si="38"/>
        <v>1.01.06.00</v>
      </c>
    </row>
    <row r="465" spans="1:45" customFormat="1" ht="109.2">
      <c r="A465">
        <v>2021</v>
      </c>
      <c r="B465">
        <v>310</v>
      </c>
      <c r="C465" t="s">
        <v>1270</v>
      </c>
      <c r="D465" t="s">
        <v>1213</v>
      </c>
      <c r="E465" t="s">
        <v>1227</v>
      </c>
      <c r="F465" t="s">
        <v>2660</v>
      </c>
      <c r="G465" t="s">
        <v>2661</v>
      </c>
      <c r="H465">
        <v>11</v>
      </c>
      <c r="I465" t="s">
        <v>25</v>
      </c>
      <c r="J465">
        <v>1</v>
      </c>
      <c r="K465" t="s">
        <v>2634</v>
      </c>
      <c r="L465">
        <v>0</v>
      </c>
      <c r="M465" t="s">
        <v>2149</v>
      </c>
      <c r="N465">
        <v>0</v>
      </c>
      <c r="O465" t="s">
        <v>2149</v>
      </c>
      <c r="P465">
        <v>0</v>
      </c>
      <c r="Q465" t="s">
        <v>2149</v>
      </c>
      <c r="R465">
        <v>10</v>
      </c>
      <c r="S465" t="s">
        <v>2150</v>
      </c>
      <c r="T465">
        <v>17</v>
      </c>
      <c r="U465" t="s">
        <v>2182</v>
      </c>
      <c r="V465">
        <v>0</v>
      </c>
      <c r="W465" t="s">
        <v>79</v>
      </c>
      <c r="X465">
        <v>1</v>
      </c>
      <c r="Y465" t="s">
        <v>2662</v>
      </c>
      <c r="Z465" t="s">
        <v>2663</v>
      </c>
      <c r="AA465" t="s">
        <v>2664</v>
      </c>
      <c r="AB465" t="s">
        <v>2671</v>
      </c>
      <c r="AC465" t="s">
        <v>31</v>
      </c>
      <c r="AD465" t="s">
        <v>30</v>
      </c>
      <c r="AE465" t="s">
        <v>31</v>
      </c>
      <c r="AF465" s="115">
        <v>1104212</v>
      </c>
      <c r="AG465" s="36" t="s">
        <v>1683</v>
      </c>
      <c r="AH465" s="127" t="s">
        <v>25</v>
      </c>
      <c r="AI465" s="172">
        <v>3</v>
      </c>
      <c r="AJ465" s="173" t="s">
        <v>1556</v>
      </c>
      <c r="AK465" t="str">
        <f t="shared" si="39"/>
        <v>310.-11.-1.0.0.0.-1.01.07.00</v>
      </c>
      <c r="AL465" t="str">
        <f t="shared" si="35"/>
        <v>01.00.00.00</v>
      </c>
      <c r="AM465">
        <f t="shared" si="36"/>
        <v>310</v>
      </c>
      <c r="AN465">
        <f t="shared" si="37"/>
        <v>11</v>
      </c>
      <c r="AO465" s="118">
        <v>1</v>
      </c>
      <c r="AP465" s="118">
        <v>0</v>
      </c>
      <c r="AQ465" s="118">
        <v>0</v>
      </c>
      <c r="AR465" s="118">
        <v>0</v>
      </c>
      <c r="AS465" t="str">
        <f t="shared" si="38"/>
        <v>1.01.07.00</v>
      </c>
    </row>
    <row r="466" spans="1:45" customFormat="1" ht="109.2">
      <c r="A466">
        <v>2021</v>
      </c>
      <c r="B466">
        <v>310</v>
      </c>
      <c r="C466" t="s">
        <v>1270</v>
      </c>
      <c r="D466" t="s">
        <v>1213</v>
      </c>
      <c r="E466" t="s">
        <v>1227</v>
      </c>
      <c r="F466" t="s">
        <v>2660</v>
      </c>
      <c r="G466" t="s">
        <v>2661</v>
      </c>
      <c r="H466">
        <v>11</v>
      </c>
      <c r="I466" t="s">
        <v>25</v>
      </c>
      <c r="J466">
        <v>1</v>
      </c>
      <c r="K466" t="s">
        <v>2634</v>
      </c>
      <c r="L466">
        <v>0</v>
      </c>
      <c r="M466" t="s">
        <v>2149</v>
      </c>
      <c r="N466">
        <v>0</v>
      </c>
      <c r="O466" t="s">
        <v>2149</v>
      </c>
      <c r="P466">
        <v>0</v>
      </c>
      <c r="Q466" t="s">
        <v>2149</v>
      </c>
      <c r="R466">
        <v>10</v>
      </c>
      <c r="S466" t="s">
        <v>2150</v>
      </c>
      <c r="T466">
        <v>17</v>
      </c>
      <c r="U466" t="s">
        <v>2182</v>
      </c>
      <c r="V466">
        <v>0</v>
      </c>
      <c r="W466" t="s">
        <v>79</v>
      </c>
      <c r="X466">
        <v>1</v>
      </c>
      <c r="Y466" t="s">
        <v>2662</v>
      </c>
      <c r="Z466" t="s">
        <v>2672</v>
      </c>
      <c r="AA466" t="s">
        <v>2673</v>
      </c>
      <c r="AB466" t="s">
        <v>2674</v>
      </c>
      <c r="AC466" t="s">
        <v>2666</v>
      </c>
      <c r="AD466" t="s">
        <v>32</v>
      </c>
      <c r="AE466" t="s">
        <v>24</v>
      </c>
      <c r="AF466" s="115">
        <v>611068</v>
      </c>
      <c r="AG466" s="36" t="s">
        <v>1683</v>
      </c>
      <c r="AH466" s="127" t="s">
        <v>25</v>
      </c>
      <c r="AI466" s="172">
        <v>3</v>
      </c>
      <c r="AJ466" s="173" t="s">
        <v>1556</v>
      </c>
      <c r="AK466" t="str">
        <f t="shared" si="39"/>
        <v>310.-11.-1.0.0.0.-1.02.01.00</v>
      </c>
      <c r="AL466" t="str">
        <f t="shared" si="35"/>
        <v>01.00.00.00</v>
      </c>
      <c r="AM466">
        <f t="shared" si="36"/>
        <v>310</v>
      </c>
      <c r="AN466">
        <f t="shared" si="37"/>
        <v>11</v>
      </c>
      <c r="AO466" s="118">
        <v>1</v>
      </c>
      <c r="AP466" s="118">
        <v>0</v>
      </c>
      <c r="AQ466" s="118">
        <v>0</v>
      </c>
      <c r="AR466" s="118">
        <v>0</v>
      </c>
      <c r="AS466" t="str">
        <f t="shared" si="38"/>
        <v>1.02.01.00</v>
      </c>
    </row>
    <row r="467" spans="1:45" customFormat="1" ht="109.2">
      <c r="A467">
        <v>2021</v>
      </c>
      <c r="B467">
        <v>310</v>
      </c>
      <c r="C467" t="s">
        <v>1270</v>
      </c>
      <c r="D467" t="s">
        <v>1213</v>
      </c>
      <c r="E467" t="s">
        <v>1227</v>
      </c>
      <c r="F467" t="s">
        <v>2660</v>
      </c>
      <c r="G467" t="s">
        <v>2661</v>
      </c>
      <c r="H467">
        <v>11</v>
      </c>
      <c r="I467" t="s">
        <v>25</v>
      </c>
      <c r="J467">
        <v>1</v>
      </c>
      <c r="K467" t="s">
        <v>2634</v>
      </c>
      <c r="L467">
        <v>0</v>
      </c>
      <c r="M467" t="s">
        <v>2149</v>
      </c>
      <c r="N467">
        <v>0</v>
      </c>
      <c r="O467" t="s">
        <v>2149</v>
      </c>
      <c r="P467">
        <v>0</v>
      </c>
      <c r="Q467" t="s">
        <v>2149</v>
      </c>
      <c r="R467">
        <v>10</v>
      </c>
      <c r="S467" t="s">
        <v>2150</v>
      </c>
      <c r="T467">
        <v>17</v>
      </c>
      <c r="U467" t="s">
        <v>2182</v>
      </c>
      <c r="V467">
        <v>0</v>
      </c>
      <c r="W467" t="s">
        <v>79</v>
      </c>
      <c r="X467">
        <v>1</v>
      </c>
      <c r="Y467" t="s">
        <v>2662</v>
      </c>
      <c r="Z467" t="s">
        <v>2672</v>
      </c>
      <c r="AA467" t="s">
        <v>2673</v>
      </c>
      <c r="AB467" t="s">
        <v>2675</v>
      </c>
      <c r="AC467" t="s">
        <v>2668</v>
      </c>
      <c r="AD467" t="s">
        <v>33</v>
      </c>
      <c r="AE467" t="s">
        <v>27</v>
      </c>
      <c r="AF467" s="115">
        <v>51078</v>
      </c>
      <c r="AG467" s="36" t="s">
        <v>1683</v>
      </c>
      <c r="AH467" s="127" t="s">
        <v>25</v>
      </c>
      <c r="AI467" s="172">
        <v>3</v>
      </c>
      <c r="AJ467" s="173" t="s">
        <v>1556</v>
      </c>
      <c r="AK467" t="str">
        <f t="shared" si="39"/>
        <v>310.-11.-1.0.0.0.-1.02.03.00</v>
      </c>
      <c r="AL467" t="str">
        <f t="shared" si="35"/>
        <v>01.00.00.00</v>
      </c>
      <c r="AM467">
        <f t="shared" si="36"/>
        <v>310</v>
      </c>
      <c r="AN467">
        <f t="shared" si="37"/>
        <v>11</v>
      </c>
      <c r="AO467" s="118">
        <v>1</v>
      </c>
      <c r="AP467" s="118">
        <v>0</v>
      </c>
      <c r="AQ467" s="118">
        <v>0</v>
      </c>
      <c r="AR467" s="118">
        <v>0</v>
      </c>
      <c r="AS467" t="str">
        <f t="shared" si="38"/>
        <v>1.02.03.00</v>
      </c>
    </row>
    <row r="468" spans="1:45" customFormat="1" ht="109.2">
      <c r="A468">
        <v>2021</v>
      </c>
      <c r="B468">
        <v>310</v>
      </c>
      <c r="C468" t="s">
        <v>1270</v>
      </c>
      <c r="D468" t="s">
        <v>1213</v>
      </c>
      <c r="E468" t="s">
        <v>1227</v>
      </c>
      <c r="F468" t="s">
        <v>2660</v>
      </c>
      <c r="G468" t="s">
        <v>2661</v>
      </c>
      <c r="H468">
        <v>11</v>
      </c>
      <c r="I468" t="s">
        <v>25</v>
      </c>
      <c r="J468">
        <v>1</v>
      </c>
      <c r="K468" t="s">
        <v>2634</v>
      </c>
      <c r="L468">
        <v>0</v>
      </c>
      <c r="M468" t="s">
        <v>2149</v>
      </c>
      <c r="N468">
        <v>0</v>
      </c>
      <c r="O468" t="s">
        <v>2149</v>
      </c>
      <c r="P468">
        <v>0</v>
      </c>
      <c r="Q468" t="s">
        <v>2149</v>
      </c>
      <c r="R468">
        <v>10</v>
      </c>
      <c r="S468" t="s">
        <v>2150</v>
      </c>
      <c r="T468">
        <v>17</v>
      </c>
      <c r="U468" t="s">
        <v>2182</v>
      </c>
      <c r="V468">
        <v>0</v>
      </c>
      <c r="W468" t="s">
        <v>79</v>
      </c>
      <c r="X468">
        <v>1</v>
      </c>
      <c r="Y468" t="s">
        <v>2662</v>
      </c>
      <c r="Z468" t="s">
        <v>2672</v>
      </c>
      <c r="AA468" t="s">
        <v>2673</v>
      </c>
      <c r="AB468" t="s">
        <v>2676</v>
      </c>
      <c r="AC468" t="s">
        <v>2670</v>
      </c>
      <c r="AD468" t="s">
        <v>34</v>
      </c>
      <c r="AE468" t="s">
        <v>29</v>
      </c>
      <c r="AF468" s="115">
        <v>149714</v>
      </c>
      <c r="AG468" s="36" t="s">
        <v>1683</v>
      </c>
      <c r="AH468" s="127" t="s">
        <v>25</v>
      </c>
      <c r="AI468" s="172">
        <v>3</v>
      </c>
      <c r="AJ468" s="173" t="s">
        <v>1556</v>
      </c>
      <c r="AK468" t="str">
        <f t="shared" si="39"/>
        <v>310.-11.-1.0.0.0.-1.02.05.00</v>
      </c>
      <c r="AL468" t="str">
        <f t="shared" si="35"/>
        <v>01.00.00.00</v>
      </c>
      <c r="AM468">
        <f t="shared" si="36"/>
        <v>310</v>
      </c>
      <c r="AN468">
        <f t="shared" si="37"/>
        <v>11</v>
      </c>
      <c r="AO468" s="118">
        <v>1</v>
      </c>
      <c r="AP468" s="118">
        <v>0</v>
      </c>
      <c r="AQ468" s="118">
        <v>0</v>
      </c>
      <c r="AR468" s="118">
        <v>0</v>
      </c>
      <c r="AS468" t="str">
        <f t="shared" si="38"/>
        <v>1.02.05.00</v>
      </c>
    </row>
    <row r="469" spans="1:45" customFormat="1" ht="109.2">
      <c r="A469">
        <v>2021</v>
      </c>
      <c r="B469">
        <v>310</v>
      </c>
      <c r="C469" t="s">
        <v>1270</v>
      </c>
      <c r="D469" t="s">
        <v>1213</v>
      </c>
      <c r="E469" t="s">
        <v>1227</v>
      </c>
      <c r="F469" t="s">
        <v>2660</v>
      </c>
      <c r="G469" t="s">
        <v>2661</v>
      </c>
      <c r="H469">
        <v>11</v>
      </c>
      <c r="I469" t="s">
        <v>25</v>
      </c>
      <c r="J469">
        <v>1</v>
      </c>
      <c r="K469" t="s">
        <v>2634</v>
      </c>
      <c r="L469">
        <v>0</v>
      </c>
      <c r="M469" t="s">
        <v>2149</v>
      </c>
      <c r="N469">
        <v>0</v>
      </c>
      <c r="O469" t="s">
        <v>2149</v>
      </c>
      <c r="P469">
        <v>0</v>
      </c>
      <c r="Q469" t="s">
        <v>2149</v>
      </c>
      <c r="R469">
        <v>10</v>
      </c>
      <c r="S469" t="s">
        <v>2150</v>
      </c>
      <c r="T469">
        <v>17</v>
      </c>
      <c r="U469" t="s">
        <v>2182</v>
      </c>
      <c r="V469">
        <v>0</v>
      </c>
      <c r="W469" t="s">
        <v>79</v>
      </c>
      <c r="X469">
        <v>1</v>
      </c>
      <c r="Y469" t="s">
        <v>2662</v>
      </c>
      <c r="Z469" t="s">
        <v>2677</v>
      </c>
      <c r="AA469" t="s">
        <v>2678</v>
      </c>
      <c r="AB469" t="s">
        <v>2679</v>
      </c>
      <c r="AC469" t="s">
        <v>2678</v>
      </c>
      <c r="AD469" t="s">
        <v>35</v>
      </c>
      <c r="AE469" t="s">
        <v>36</v>
      </c>
      <c r="AF469" s="115">
        <v>5276345</v>
      </c>
      <c r="AG469" s="36" t="s">
        <v>1683</v>
      </c>
      <c r="AH469" s="127" t="s">
        <v>25</v>
      </c>
      <c r="AI469" s="172">
        <v>3</v>
      </c>
      <c r="AJ469" s="173" t="s">
        <v>1556</v>
      </c>
      <c r="AK469" t="str">
        <f t="shared" si="39"/>
        <v>310.-11.-1.0.0.0.-1.04.00.00</v>
      </c>
      <c r="AL469" t="str">
        <f t="shared" si="35"/>
        <v>01.00.00.00</v>
      </c>
      <c r="AM469">
        <f t="shared" si="36"/>
        <v>310</v>
      </c>
      <c r="AN469">
        <f t="shared" si="37"/>
        <v>11</v>
      </c>
      <c r="AO469" s="118">
        <v>1</v>
      </c>
      <c r="AP469" s="118">
        <v>0</v>
      </c>
      <c r="AQ469" s="118">
        <v>0</v>
      </c>
      <c r="AR469" s="118">
        <v>0</v>
      </c>
      <c r="AS469" t="str">
        <f t="shared" si="38"/>
        <v>1.04.00.00</v>
      </c>
    </row>
    <row r="470" spans="1:45" customFormat="1" ht="109.2">
      <c r="A470">
        <v>2021</v>
      </c>
      <c r="B470">
        <v>310</v>
      </c>
      <c r="C470" t="s">
        <v>1270</v>
      </c>
      <c r="D470" t="s">
        <v>1213</v>
      </c>
      <c r="E470" t="s">
        <v>1227</v>
      </c>
      <c r="F470" t="s">
        <v>2660</v>
      </c>
      <c r="G470" t="s">
        <v>2661</v>
      </c>
      <c r="H470">
        <v>11</v>
      </c>
      <c r="I470" t="s">
        <v>25</v>
      </c>
      <c r="J470">
        <v>1</v>
      </c>
      <c r="K470" t="s">
        <v>2634</v>
      </c>
      <c r="L470">
        <v>0</v>
      </c>
      <c r="M470" t="s">
        <v>2149</v>
      </c>
      <c r="N470">
        <v>0</v>
      </c>
      <c r="O470" t="s">
        <v>2149</v>
      </c>
      <c r="P470">
        <v>0</v>
      </c>
      <c r="Q470" t="s">
        <v>2149</v>
      </c>
      <c r="R470">
        <v>10</v>
      </c>
      <c r="S470" t="s">
        <v>2150</v>
      </c>
      <c r="T470">
        <v>17</v>
      </c>
      <c r="U470" t="s">
        <v>2182</v>
      </c>
      <c r="V470">
        <v>0</v>
      </c>
      <c r="W470" t="s">
        <v>79</v>
      </c>
      <c r="X470">
        <v>1</v>
      </c>
      <c r="Y470" t="s">
        <v>2662</v>
      </c>
      <c r="Z470" t="s">
        <v>2684</v>
      </c>
      <c r="AA470" t="s">
        <v>2685</v>
      </c>
      <c r="AB470" t="s">
        <v>2686</v>
      </c>
      <c r="AC470" t="s">
        <v>2685</v>
      </c>
      <c r="AD470" t="s">
        <v>2235</v>
      </c>
      <c r="AE470" t="s">
        <v>2236</v>
      </c>
      <c r="AF470" s="115">
        <v>405000</v>
      </c>
      <c r="AG470" s="36" t="s">
        <v>1683</v>
      </c>
      <c r="AH470" s="127" t="s">
        <v>25</v>
      </c>
      <c r="AI470" s="172">
        <v>3</v>
      </c>
      <c r="AJ470" s="173" t="s">
        <v>1556</v>
      </c>
      <c r="AK470" t="str">
        <f t="shared" si="39"/>
        <v>310.-11.-1.0.0.0.-1.06.00.00</v>
      </c>
      <c r="AL470" t="str">
        <f t="shared" si="35"/>
        <v>01.00.00.00</v>
      </c>
      <c r="AM470">
        <f t="shared" si="36"/>
        <v>310</v>
      </c>
      <c r="AN470">
        <f t="shared" si="37"/>
        <v>11</v>
      </c>
      <c r="AO470" s="118">
        <v>1</v>
      </c>
      <c r="AP470" s="118">
        <v>0</v>
      </c>
      <c r="AQ470" s="118">
        <v>0</v>
      </c>
      <c r="AR470" s="118">
        <v>0</v>
      </c>
      <c r="AS470" t="str">
        <f t="shared" si="38"/>
        <v>1.06.00.00</v>
      </c>
    </row>
    <row r="471" spans="1:45" customFormat="1" ht="109.2">
      <c r="A471">
        <v>2021</v>
      </c>
      <c r="B471">
        <v>310</v>
      </c>
      <c r="C471" t="s">
        <v>1270</v>
      </c>
      <c r="D471" t="s">
        <v>1213</v>
      </c>
      <c r="E471" t="s">
        <v>1227</v>
      </c>
      <c r="F471" t="s">
        <v>2660</v>
      </c>
      <c r="G471" t="s">
        <v>2661</v>
      </c>
      <c r="H471">
        <v>11</v>
      </c>
      <c r="I471" t="s">
        <v>25</v>
      </c>
      <c r="J471">
        <v>1</v>
      </c>
      <c r="K471" t="s">
        <v>2634</v>
      </c>
      <c r="L471">
        <v>0</v>
      </c>
      <c r="M471" t="s">
        <v>2149</v>
      </c>
      <c r="N471">
        <v>0</v>
      </c>
      <c r="O471" t="s">
        <v>2149</v>
      </c>
      <c r="P471">
        <v>0</v>
      </c>
      <c r="Q471" t="s">
        <v>2149</v>
      </c>
      <c r="R471">
        <v>10</v>
      </c>
      <c r="S471" t="s">
        <v>2150</v>
      </c>
      <c r="T471">
        <v>17</v>
      </c>
      <c r="U471" t="s">
        <v>2182</v>
      </c>
      <c r="V471">
        <v>0</v>
      </c>
      <c r="W471" t="s">
        <v>79</v>
      </c>
      <c r="X471">
        <v>2</v>
      </c>
      <c r="Y471" t="s">
        <v>2687</v>
      </c>
      <c r="Z471" t="s">
        <v>2688</v>
      </c>
      <c r="AA471" t="s">
        <v>2687</v>
      </c>
      <c r="AB471" t="s">
        <v>2689</v>
      </c>
      <c r="AC471" t="s">
        <v>2687</v>
      </c>
      <c r="AD471" t="s">
        <v>39</v>
      </c>
      <c r="AE471" t="s">
        <v>40</v>
      </c>
      <c r="AF471" s="115">
        <v>3738825</v>
      </c>
      <c r="AG471" s="36" t="s">
        <v>1683</v>
      </c>
      <c r="AH471" s="127" t="s">
        <v>25</v>
      </c>
      <c r="AI471" s="172">
        <v>3</v>
      </c>
      <c r="AJ471" s="173" t="s">
        <v>1556</v>
      </c>
      <c r="AK471" t="str">
        <f t="shared" si="39"/>
        <v>310.-11.-1.0.0.0.-2.00.00.00</v>
      </c>
      <c r="AL471" t="str">
        <f t="shared" si="35"/>
        <v>01.00.00.00</v>
      </c>
      <c r="AM471">
        <f t="shared" si="36"/>
        <v>310</v>
      </c>
      <c r="AN471">
        <f t="shared" si="37"/>
        <v>11</v>
      </c>
      <c r="AO471" s="118">
        <v>1</v>
      </c>
      <c r="AP471" s="118">
        <v>0</v>
      </c>
      <c r="AQ471" s="118">
        <v>0</v>
      </c>
      <c r="AR471" s="118">
        <v>0</v>
      </c>
      <c r="AS471" t="str">
        <f t="shared" si="38"/>
        <v>2.00.00.00</v>
      </c>
    </row>
    <row r="472" spans="1:45" customFormat="1" ht="109.2">
      <c r="A472">
        <v>2021</v>
      </c>
      <c r="B472">
        <v>310</v>
      </c>
      <c r="C472" t="s">
        <v>1270</v>
      </c>
      <c r="D472" t="s">
        <v>1213</v>
      </c>
      <c r="E472" t="s">
        <v>1227</v>
      </c>
      <c r="F472" t="s">
        <v>2660</v>
      </c>
      <c r="G472" t="s">
        <v>2661</v>
      </c>
      <c r="H472">
        <v>11</v>
      </c>
      <c r="I472" t="s">
        <v>25</v>
      </c>
      <c r="J472">
        <v>1</v>
      </c>
      <c r="K472" t="s">
        <v>2634</v>
      </c>
      <c r="L472">
        <v>0</v>
      </c>
      <c r="M472" t="s">
        <v>2149</v>
      </c>
      <c r="N472">
        <v>0</v>
      </c>
      <c r="O472" t="s">
        <v>2149</v>
      </c>
      <c r="P472">
        <v>0</v>
      </c>
      <c r="Q472" t="s">
        <v>2149</v>
      </c>
      <c r="R472">
        <v>10</v>
      </c>
      <c r="S472" t="s">
        <v>2150</v>
      </c>
      <c r="T472">
        <v>17</v>
      </c>
      <c r="U472" t="s">
        <v>2182</v>
      </c>
      <c r="V472">
        <v>0</v>
      </c>
      <c r="W472" t="s">
        <v>79</v>
      </c>
      <c r="X472">
        <v>3</v>
      </c>
      <c r="Y472" t="s">
        <v>2690</v>
      </c>
      <c r="Z472" t="s">
        <v>2691</v>
      </c>
      <c r="AA472" t="s">
        <v>2690</v>
      </c>
      <c r="AB472" t="s">
        <v>2692</v>
      </c>
      <c r="AC472" t="s">
        <v>2690</v>
      </c>
      <c r="AD472" t="s">
        <v>41</v>
      </c>
      <c r="AE472" t="s">
        <v>42</v>
      </c>
      <c r="AF472" s="115">
        <v>31213763</v>
      </c>
      <c r="AG472" s="36" t="s">
        <v>1683</v>
      </c>
      <c r="AH472" s="127" t="s">
        <v>25</v>
      </c>
      <c r="AI472" s="172">
        <v>3</v>
      </c>
      <c r="AJ472" s="173" t="s">
        <v>1556</v>
      </c>
      <c r="AK472" t="str">
        <f t="shared" si="39"/>
        <v>310.-11.-1.0.0.0.-3.00.00.00</v>
      </c>
      <c r="AL472" t="str">
        <f t="shared" si="35"/>
        <v>01.00.00.00</v>
      </c>
      <c r="AM472">
        <f t="shared" si="36"/>
        <v>310</v>
      </c>
      <c r="AN472">
        <f t="shared" si="37"/>
        <v>11</v>
      </c>
      <c r="AO472" s="118">
        <v>1</v>
      </c>
      <c r="AP472" s="118">
        <v>0</v>
      </c>
      <c r="AQ472" s="118">
        <v>0</v>
      </c>
      <c r="AR472" s="118">
        <v>0</v>
      </c>
      <c r="AS472" t="str">
        <f t="shared" si="38"/>
        <v>3.00.00.00</v>
      </c>
    </row>
    <row r="473" spans="1:45" customFormat="1" ht="109.2">
      <c r="A473">
        <v>2021</v>
      </c>
      <c r="B473">
        <v>310</v>
      </c>
      <c r="C473" t="s">
        <v>1270</v>
      </c>
      <c r="D473" t="s">
        <v>1213</v>
      </c>
      <c r="E473" t="s">
        <v>1227</v>
      </c>
      <c r="F473" t="s">
        <v>2693</v>
      </c>
      <c r="G473" t="s">
        <v>2694</v>
      </c>
      <c r="H473">
        <v>11</v>
      </c>
      <c r="I473" t="s">
        <v>25</v>
      </c>
      <c r="J473">
        <v>1</v>
      </c>
      <c r="K473" t="s">
        <v>2634</v>
      </c>
      <c r="L473">
        <v>0</v>
      </c>
      <c r="M473" t="s">
        <v>2149</v>
      </c>
      <c r="N473">
        <v>1</v>
      </c>
      <c r="O473" t="s">
        <v>43</v>
      </c>
      <c r="P473">
        <v>0</v>
      </c>
      <c r="Q473" t="s">
        <v>2149</v>
      </c>
      <c r="R473">
        <v>10</v>
      </c>
      <c r="S473" t="s">
        <v>2150</v>
      </c>
      <c r="T473">
        <v>17</v>
      </c>
      <c r="U473" t="s">
        <v>2182</v>
      </c>
      <c r="V473">
        <v>0</v>
      </c>
      <c r="W473" t="s">
        <v>79</v>
      </c>
      <c r="X473">
        <v>4</v>
      </c>
      <c r="Y473" t="s">
        <v>2695</v>
      </c>
      <c r="Z473" t="s">
        <v>2696</v>
      </c>
      <c r="AA473" t="s">
        <v>2697</v>
      </c>
      <c r="AB473" t="s">
        <v>2698</v>
      </c>
      <c r="AC473" t="s">
        <v>2697</v>
      </c>
      <c r="AD473" t="s">
        <v>44</v>
      </c>
      <c r="AE473" t="s">
        <v>43</v>
      </c>
      <c r="AF473" s="115">
        <v>14850000</v>
      </c>
      <c r="AG473" s="36" t="s">
        <v>1683</v>
      </c>
      <c r="AH473" s="127" t="s">
        <v>25</v>
      </c>
      <c r="AI473" s="172">
        <v>3</v>
      </c>
      <c r="AJ473" s="173" t="s">
        <v>1556</v>
      </c>
      <c r="AK473" t="str">
        <f t="shared" si="39"/>
        <v>310.-11.-1.0.1.0.-4.03.00.00</v>
      </c>
      <c r="AL473" t="str">
        <f t="shared" si="35"/>
        <v>01.00.01.00</v>
      </c>
      <c r="AM473">
        <f t="shared" si="36"/>
        <v>310</v>
      </c>
      <c r="AN473">
        <f t="shared" si="37"/>
        <v>11</v>
      </c>
      <c r="AO473" s="118">
        <v>1</v>
      </c>
      <c r="AP473" s="118">
        <v>0</v>
      </c>
      <c r="AQ473" s="118">
        <v>1</v>
      </c>
      <c r="AR473" s="118">
        <v>0</v>
      </c>
      <c r="AS473" t="str">
        <f t="shared" si="38"/>
        <v>4.03.00.00</v>
      </c>
    </row>
    <row r="474" spans="1:45" customFormat="1" ht="109.2">
      <c r="A474">
        <v>2021</v>
      </c>
      <c r="B474">
        <v>310</v>
      </c>
      <c r="C474" t="s">
        <v>1270</v>
      </c>
      <c r="D474" t="s">
        <v>1213</v>
      </c>
      <c r="E474" t="s">
        <v>1227</v>
      </c>
      <c r="F474" t="s">
        <v>2660</v>
      </c>
      <c r="G474" t="s">
        <v>2661</v>
      </c>
      <c r="H474">
        <v>13</v>
      </c>
      <c r="I474" t="s">
        <v>51</v>
      </c>
      <c r="J474">
        <v>20</v>
      </c>
      <c r="K474" t="s">
        <v>2359</v>
      </c>
      <c r="L474">
        <v>0</v>
      </c>
      <c r="M474" t="s">
        <v>2149</v>
      </c>
      <c r="N474">
        <v>0</v>
      </c>
      <c r="O474" t="s">
        <v>2149</v>
      </c>
      <c r="P474">
        <v>0</v>
      </c>
      <c r="Q474" t="s">
        <v>2149</v>
      </c>
      <c r="R474">
        <v>10</v>
      </c>
      <c r="S474" t="s">
        <v>2150</v>
      </c>
      <c r="T474">
        <v>17</v>
      </c>
      <c r="U474" t="s">
        <v>2182</v>
      </c>
      <c r="V474">
        <v>0</v>
      </c>
      <c r="W474" t="s">
        <v>79</v>
      </c>
      <c r="X474">
        <v>2</v>
      </c>
      <c r="Y474" t="s">
        <v>2687</v>
      </c>
      <c r="Z474" t="s">
        <v>2688</v>
      </c>
      <c r="AA474" t="s">
        <v>2687</v>
      </c>
      <c r="AB474" t="s">
        <v>2689</v>
      </c>
      <c r="AC474" t="s">
        <v>2687</v>
      </c>
      <c r="AD474" t="s">
        <v>39</v>
      </c>
      <c r="AE474" t="s">
        <v>40</v>
      </c>
      <c r="AF474" s="115">
        <v>100000</v>
      </c>
      <c r="AG474" t="s">
        <v>1557</v>
      </c>
      <c r="AH474" s="127" t="s">
        <v>402</v>
      </c>
      <c r="AI474" s="172">
        <v>3</v>
      </c>
      <c r="AJ474" s="173" t="s">
        <v>1556</v>
      </c>
      <c r="AK474" t="str">
        <f t="shared" si="39"/>
        <v>310.-13.-20.0.0.0.-2.00.00.00</v>
      </c>
      <c r="AL474" t="str">
        <f t="shared" si="35"/>
        <v>20.00.00.00</v>
      </c>
      <c r="AM474">
        <f t="shared" si="36"/>
        <v>310</v>
      </c>
      <c r="AN474">
        <f t="shared" si="37"/>
        <v>13</v>
      </c>
      <c r="AO474" s="118">
        <v>20</v>
      </c>
      <c r="AP474" s="118">
        <v>0</v>
      </c>
      <c r="AQ474" s="118">
        <v>0</v>
      </c>
      <c r="AR474" s="118">
        <v>0</v>
      </c>
      <c r="AS474" t="str">
        <f t="shared" si="38"/>
        <v>2.00.00.00</v>
      </c>
    </row>
    <row r="475" spans="1:45" customFormat="1" ht="109.2">
      <c r="A475">
        <v>2021</v>
      </c>
      <c r="B475">
        <v>310</v>
      </c>
      <c r="C475" t="s">
        <v>1270</v>
      </c>
      <c r="D475" t="s">
        <v>1213</v>
      </c>
      <c r="E475" t="s">
        <v>1227</v>
      </c>
      <c r="F475" t="s">
        <v>2660</v>
      </c>
      <c r="G475" t="s">
        <v>2661</v>
      </c>
      <c r="H475">
        <v>13</v>
      </c>
      <c r="I475" t="s">
        <v>51</v>
      </c>
      <c r="J475">
        <v>20</v>
      </c>
      <c r="K475" t="s">
        <v>2359</v>
      </c>
      <c r="L475">
        <v>0</v>
      </c>
      <c r="M475" t="s">
        <v>2149</v>
      </c>
      <c r="N475">
        <v>0</v>
      </c>
      <c r="O475" t="s">
        <v>2149</v>
      </c>
      <c r="P475">
        <v>0</v>
      </c>
      <c r="Q475" t="s">
        <v>2149</v>
      </c>
      <c r="R475">
        <v>10</v>
      </c>
      <c r="S475" t="s">
        <v>2150</v>
      </c>
      <c r="T475">
        <v>17</v>
      </c>
      <c r="U475" t="s">
        <v>2182</v>
      </c>
      <c r="V475">
        <v>0</v>
      </c>
      <c r="W475" t="s">
        <v>79</v>
      </c>
      <c r="X475">
        <v>3</v>
      </c>
      <c r="Y475" t="s">
        <v>2690</v>
      </c>
      <c r="Z475" t="s">
        <v>2691</v>
      </c>
      <c r="AA475" t="s">
        <v>2690</v>
      </c>
      <c r="AB475" t="s">
        <v>2692</v>
      </c>
      <c r="AC475" t="s">
        <v>2690</v>
      </c>
      <c r="AD475" t="s">
        <v>41</v>
      </c>
      <c r="AE475" t="s">
        <v>42</v>
      </c>
      <c r="AF475" s="115">
        <v>100000</v>
      </c>
      <c r="AG475" t="s">
        <v>1557</v>
      </c>
      <c r="AH475" s="127" t="s">
        <v>402</v>
      </c>
      <c r="AI475" s="172">
        <v>3</v>
      </c>
      <c r="AJ475" s="173" t="s">
        <v>1556</v>
      </c>
      <c r="AK475" t="str">
        <f t="shared" si="39"/>
        <v>310.-13.-20.0.0.0.-3.00.00.00</v>
      </c>
      <c r="AL475" t="str">
        <f t="shared" si="35"/>
        <v>20.00.00.00</v>
      </c>
      <c r="AM475">
        <f t="shared" si="36"/>
        <v>310</v>
      </c>
      <c r="AN475">
        <f t="shared" si="37"/>
        <v>13</v>
      </c>
      <c r="AO475" s="118">
        <v>20</v>
      </c>
      <c r="AP475" s="118">
        <v>0</v>
      </c>
      <c r="AQ475" s="118">
        <v>0</v>
      </c>
      <c r="AR475" s="118">
        <v>0</v>
      </c>
      <c r="AS475" t="str">
        <f t="shared" si="38"/>
        <v>3.00.00.00</v>
      </c>
    </row>
    <row r="476" spans="1:45" customFormat="1" ht="109.2">
      <c r="A476">
        <v>2021</v>
      </c>
      <c r="B476">
        <v>310</v>
      </c>
      <c r="C476" t="s">
        <v>1270</v>
      </c>
      <c r="D476" t="s">
        <v>1213</v>
      </c>
      <c r="E476" t="s">
        <v>1227</v>
      </c>
      <c r="F476" t="s">
        <v>2693</v>
      </c>
      <c r="G476" t="s">
        <v>2694</v>
      </c>
      <c r="H476">
        <v>13</v>
      </c>
      <c r="I476" t="s">
        <v>51</v>
      </c>
      <c r="J476">
        <v>20</v>
      </c>
      <c r="K476" t="s">
        <v>2359</v>
      </c>
      <c r="L476">
        <v>0</v>
      </c>
      <c r="M476" t="s">
        <v>2149</v>
      </c>
      <c r="N476">
        <v>1</v>
      </c>
      <c r="O476" t="s">
        <v>43</v>
      </c>
      <c r="P476">
        <v>0</v>
      </c>
      <c r="Q476" t="s">
        <v>2149</v>
      </c>
      <c r="R476">
        <v>10</v>
      </c>
      <c r="S476" t="s">
        <v>2150</v>
      </c>
      <c r="T476">
        <v>17</v>
      </c>
      <c r="U476" t="s">
        <v>2182</v>
      </c>
      <c r="V476">
        <v>0</v>
      </c>
      <c r="W476" t="s">
        <v>79</v>
      </c>
      <c r="X476">
        <v>4</v>
      </c>
      <c r="Y476" t="s">
        <v>2695</v>
      </c>
      <c r="Z476" t="s">
        <v>2696</v>
      </c>
      <c r="AA476" t="s">
        <v>2697</v>
      </c>
      <c r="AB476" t="s">
        <v>2698</v>
      </c>
      <c r="AC476" t="s">
        <v>2697</v>
      </c>
      <c r="AD476" t="s">
        <v>44</v>
      </c>
      <c r="AE476" t="s">
        <v>43</v>
      </c>
      <c r="AF476" s="115">
        <v>100000</v>
      </c>
      <c r="AG476" t="s">
        <v>1557</v>
      </c>
      <c r="AH476" s="127" t="s">
        <v>402</v>
      </c>
      <c r="AI476" s="172">
        <v>3</v>
      </c>
      <c r="AJ476" s="173" t="s">
        <v>1556</v>
      </c>
      <c r="AK476" t="str">
        <f t="shared" si="39"/>
        <v>310.-13.-20.0.1.0.-4.03.00.00</v>
      </c>
      <c r="AL476" t="str">
        <f t="shared" si="35"/>
        <v>20.00.01.00</v>
      </c>
      <c r="AM476">
        <f t="shared" si="36"/>
        <v>310</v>
      </c>
      <c r="AN476">
        <f t="shared" si="37"/>
        <v>13</v>
      </c>
      <c r="AO476" s="118">
        <v>20</v>
      </c>
      <c r="AP476" s="118">
        <v>0</v>
      </c>
      <c r="AQ476" s="118">
        <v>1</v>
      </c>
      <c r="AR476" s="118">
        <v>0</v>
      </c>
      <c r="AS476" t="str">
        <f t="shared" si="38"/>
        <v>4.03.00.00</v>
      </c>
    </row>
    <row r="477" spans="1:45" customFormat="1" ht="109.2">
      <c r="A477">
        <v>2021</v>
      </c>
      <c r="B477">
        <v>310</v>
      </c>
      <c r="C477" t="s">
        <v>1270</v>
      </c>
      <c r="D477" t="s">
        <v>1213</v>
      </c>
      <c r="E477" t="s">
        <v>1227</v>
      </c>
      <c r="F477" t="s">
        <v>2693</v>
      </c>
      <c r="G477" t="s">
        <v>2694</v>
      </c>
      <c r="H477">
        <v>13</v>
      </c>
      <c r="I477" t="s">
        <v>51</v>
      </c>
      <c r="J477">
        <v>20</v>
      </c>
      <c r="K477" t="s">
        <v>2359</v>
      </c>
      <c r="L477">
        <v>0</v>
      </c>
      <c r="M477" t="s">
        <v>2149</v>
      </c>
      <c r="N477">
        <v>1</v>
      </c>
      <c r="O477" t="s">
        <v>43</v>
      </c>
      <c r="P477">
        <v>0</v>
      </c>
      <c r="Q477" t="s">
        <v>2149</v>
      </c>
      <c r="R477">
        <v>10</v>
      </c>
      <c r="S477" t="s">
        <v>2150</v>
      </c>
      <c r="T477">
        <v>17</v>
      </c>
      <c r="U477" t="s">
        <v>2182</v>
      </c>
      <c r="V477">
        <v>0</v>
      </c>
      <c r="W477" t="s">
        <v>79</v>
      </c>
      <c r="X477">
        <v>4</v>
      </c>
      <c r="Y477" t="s">
        <v>2695</v>
      </c>
      <c r="Z477" t="s">
        <v>2772</v>
      </c>
      <c r="AA477" t="s">
        <v>2773</v>
      </c>
      <c r="AB477" t="s">
        <v>2774</v>
      </c>
      <c r="AC477" t="s">
        <v>2773</v>
      </c>
      <c r="AD477" t="s">
        <v>2775</v>
      </c>
      <c r="AE477" t="s">
        <v>2776</v>
      </c>
      <c r="AF477" s="115">
        <v>100000</v>
      </c>
      <c r="AG477" t="s">
        <v>1557</v>
      </c>
      <c r="AH477" s="127" t="s">
        <v>402</v>
      </c>
      <c r="AI477" s="172">
        <v>3</v>
      </c>
      <c r="AJ477" s="173" t="s">
        <v>1556</v>
      </c>
      <c r="AK477" t="str">
        <f t="shared" si="39"/>
        <v>310.-13.-20.0.1.0.-4.08.00.00</v>
      </c>
      <c r="AL477" t="str">
        <f t="shared" si="35"/>
        <v>20.00.01.00</v>
      </c>
      <c r="AM477">
        <f t="shared" si="36"/>
        <v>310</v>
      </c>
      <c r="AN477">
        <f t="shared" si="37"/>
        <v>13</v>
      </c>
      <c r="AO477" s="118">
        <v>20</v>
      </c>
      <c r="AP477" s="118">
        <v>0</v>
      </c>
      <c r="AQ477" s="118">
        <v>1</v>
      </c>
      <c r="AR477" s="118">
        <v>0</v>
      </c>
      <c r="AS477" t="str">
        <f t="shared" si="38"/>
        <v>4.08.00.00</v>
      </c>
    </row>
    <row r="478" spans="1:45" customFormat="1" ht="78">
      <c r="A478">
        <v>2021</v>
      </c>
      <c r="B478">
        <v>410</v>
      </c>
      <c r="C478" t="s">
        <v>1271</v>
      </c>
      <c r="D478" t="s">
        <v>1272</v>
      </c>
      <c r="E478" t="s">
        <v>1227</v>
      </c>
      <c r="F478" t="s">
        <v>2660</v>
      </c>
      <c r="G478" t="s">
        <v>2661</v>
      </c>
      <c r="H478">
        <v>11</v>
      </c>
      <c r="I478" t="s">
        <v>25</v>
      </c>
      <c r="J478">
        <v>1</v>
      </c>
      <c r="K478" t="s">
        <v>2634</v>
      </c>
      <c r="L478">
        <v>0</v>
      </c>
      <c r="M478" t="s">
        <v>2149</v>
      </c>
      <c r="N478">
        <v>0</v>
      </c>
      <c r="O478" t="s">
        <v>2149</v>
      </c>
      <c r="P478">
        <v>0</v>
      </c>
      <c r="Q478" t="s">
        <v>2149</v>
      </c>
      <c r="R478">
        <v>10</v>
      </c>
      <c r="S478" t="s">
        <v>2150</v>
      </c>
      <c r="T478">
        <v>13</v>
      </c>
      <c r="U478" t="s">
        <v>2164</v>
      </c>
      <c r="V478">
        <v>0</v>
      </c>
      <c r="W478" t="s">
        <v>79</v>
      </c>
      <c r="X478">
        <v>1</v>
      </c>
      <c r="Y478" t="s">
        <v>2662</v>
      </c>
      <c r="Z478" t="s">
        <v>2663</v>
      </c>
      <c r="AA478" t="s">
        <v>2664</v>
      </c>
      <c r="AB478" t="s">
        <v>2665</v>
      </c>
      <c r="AC478" t="s">
        <v>2666</v>
      </c>
      <c r="AD478" t="s">
        <v>23</v>
      </c>
      <c r="AE478" t="s">
        <v>24</v>
      </c>
      <c r="AF478" s="115">
        <v>432184229</v>
      </c>
      <c r="AG478" s="36" t="s">
        <v>1683</v>
      </c>
      <c r="AH478" s="127" t="s">
        <v>25</v>
      </c>
      <c r="AI478" s="172">
        <v>10</v>
      </c>
      <c r="AJ478" s="173" t="s">
        <v>1272</v>
      </c>
      <c r="AK478" t="str">
        <f t="shared" si="39"/>
        <v>410.-11.-1.0.0.0.-1.01.01.00</v>
      </c>
      <c r="AL478" t="str">
        <f t="shared" si="35"/>
        <v>01.00.00.00</v>
      </c>
      <c r="AM478">
        <f t="shared" si="36"/>
        <v>410</v>
      </c>
      <c r="AN478">
        <f t="shared" si="37"/>
        <v>11</v>
      </c>
      <c r="AO478" s="118">
        <v>1</v>
      </c>
      <c r="AP478" s="118">
        <v>0</v>
      </c>
      <c r="AQ478" s="118">
        <v>0</v>
      </c>
      <c r="AR478" s="118">
        <v>0</v>
      </c>
      <c r="AS478" t="str">
        <f t="shared" si="38"/>
        <v>1.01.01.00</v>
      </c>
    </row>
    <row r="479" spans="1:45" customFormat="1" ht="78">
      <c r="A479">
        <v>2021</v>
      </c>
      <c r="B479">
        <v>410</v>
      </c>
      <c r="C479" t="s">
        <v>1271</v>
      </c>
      <c r="D479" t="s">
        <v>1272</v>
      </c>
      <c r="E479" t="s">
        <v>1227</v>
      </c>
      <c r="F479" t="s">
        <v>2660</v>
      </c>
      <c r="G479" t="s">
        <v>2661</v>
      </c>
      <c r="H479">
        <v>11</v>
      </c>
      <c r="I479" t="s">
        <v>25</v>
      </c>
      <c r="J479">
        <v>1</v>
      </c>
      <c r="K479" t="s">
        <v>2634</v>
      </c>
      <c r="L479">
        <v>0</v>
      </c>
      <c r="M479" t="s">
        <v>2149</v>
      </c>
      <c r="N479">
        <v>0</v>
      </c>
      <c r="O479" t="s">
        <v>2149</v>
      </c>
      <c r="P479">
        <v>0</v>
      </c>
      <c r="Q479" t="s">
        <v>2149</v>
      </c>
      <c r="R479">
        <v>10</v>
      </c>
      <c r="S479" t="s">
        <v>2150</v>
      </c>
      <c r="T479">
        <v>13</v>
      </c>
      <c r="U479" t="s">
        <v>2164</v>
      </c>
      <c r="V479">
        <v>0</v>
      </c>
      <c r="W479" t="s">
        <v>79</v>
      </c>
      <c r="X479">
        <v>1</v>
      </c>
      <c r="Y479" t="s">
        <v>2662</v>
      </c>
      <c r="Z479" t="s">
        <v>2663</v>
      </c>
      <c r="AA479" t="s">
        <v>2664</v>
      </c>
      <c r="AB479" t="s">
        <v>2667</v>
      </c>
      <c r="AC479" t="s">
        <v>2668</v>
      </c>
      <c r="AD479" t="s">
        <v>26</v>
      </c>
      <c r="AE479" t="s">
        <v>27</v>
      </c>
      <c r="AF479" s="115">
        <v>36125828</v>
      </c>
      <c r="AG479" s="36" t="s">
        <v>1683</v>
      </c>
      <c r="AH479" s="127" t="s">
        <v>25</v>
      </c>
      <c r="AI479" s="172">
        <v>10</v>
      </c>
      <c r="AJ479" s="173" t="s">
        <v>1272</v>
      </c>
      <c r="AK479" t="str">
        <f t="shared" si="39"/>
        <v>410.-11.-1.0.0.0.-1.01.04.00</v>
      </c>
      <c r="AL479" t="str">
        <f t="shared" si="35"/>
        <v>01.00.00.00</v>
      </c>
      <c r="AM479">
        <f t="shared" si="36"/>
        <v>410</v>
      </c>
      <c r="AN479">
        <f t="shared" si="37"/>
        <v>11</v>
      </c>
      <c r="AO479" s="118">
        <v>1</v>
      </c>
      <c r="AP479" s="118">
        <v>0</v>
      </c>
      <c r="AQ479" s="118">
        <v>0</v>
      </c>
      <c r="AR479" s="118">
        <v>0</v>
      </c>
      <c r="AS479" t="str">
        <f t="shared" si="38"/>
        <v>1.01.04.00</v>
      </c>
    </row>
    <row r="480" spans="1:45" customFormat="1" ht="78">
      <c r="A480">
        <v>2021</v>
      </c>
      <c r="B480">
        <v>410</v>
      </c>
      <c r="C480" t="s">
        <v>1271</v>
      </c>
      <c r="D480" t="s">
        <v>1272</v>
      </c>
      <c r="E480" t="s">
        <v>1227</v>
      </c>
      <c r="F480" t="s">
        <v>2660</v>
      </c>
      <c r="G480" t="s">
        <v>2661</v>
      </c>
      <c r="H480">
        <v>11</v>
      </c>
      <c r="I480" t="s">
        <v>25</v>
      </c>
      <c r="J480">
        <v>1</v>
      </c>
      <c r="K480" t="s">
        <v>2634</v>
      </c>
      <c r="L480">
        <v>0</v>
      </c>
      <c r="M480" t="s">
        <v>2149</v>
      </c>
      <c r="N480">
        <v>0</v>
      </c>
      <c r="O480" t="s">
        <v>2149</v>
      </c>
      <c r="P480">
        <v>0</v>
      </c>
      <c r="Q480" t="s">
        <v>2149</v>
      </c>
      <c r="R480">
        <v>10</v>
      </c>
      <c r="S480" t="s">
        <v>2150</v>
      </c>
      <c r="T480">
        <v>13</v>
      </c>
      <c r="U480" t="s">
        <v>2164</v>
      </c>
      <c r="V480">
        <v>0</v>
      </c>
      <c r="W480" t="s">
        <v>79</v>
      </c>
      <c r="X480">
        <v>1</v>
      </c>
      <c r="Y480" t="s">
        <v>2662</v>
      </c>
      <c r="Z480" t="s">
        <v>2663</v>
      </c>
      <c r="AA480" t="s">
        <v>2664</v>
      </c>
      <c r="AB480" t="s">
        <v>2669</v>
      </c>
      <c r="AC480" t="s">
        <v>2670</v>
      </c>
      <c r="AD480" t="s">
        <v>28</v>
      </c>
      <c r="AE480" t="s">
        <v>29</v>
      </c>
      <c r="AF480" s="115">
        <v>105829135</v>
      </c>
      <c r="AG480" s="36" t="s">
        <v>1683</v>
      </c>
      <c r="AH480" s="127" t="s">
        <v>25</v>
      </c>
      <c r="AI480" s="172">
        <v>10</v>
      </c>
      <c r="AJ480" s="173" t="s">
        <v>1272</v>
      </c>
      <c r="AK480" t="str">
        <f t="shared" si="39"/>
        <v>410.-11.-1.0.0.0.-1.01.06.00</v>
      </c>
      <c r="AL480" t="str">
        <f t="shared" si="35"/>
        <v>01.00.00.00</v>
      </c>
      <c r="AM480">
        <f t="shared" si="36"/>
        <v>410</v>
      </c>
      <c r="AN480">
        <f t="shared" si="37"/>
        <v>11</v>
      </c>
      <c r="AO480" s="118">
        <v>1</v>
      </c>
      <c r="AP480" s="118">
        <v>0</v>
      </c>
      <c r="AQ480" s="118">
        <v>0</v>
      </c>
      <c r="AR480" s="118">
        <v>0</v>
      </c>
      <c r="AS480" t="str">
        <f t="shared" si="38"/>
        <v>1.01.06.00</v>
      </c>
    </row>
    <row r="481" spans="1:45" customFormat="1" ht="78">
      <c r="A481">
        <v>2021</v>
      </c>
      <c r="B481">
        <v>410</v>
      </c>
      <c r="C481" t="s">
        <v>1271</v>
      </c>
      <c r="D481" t="s">
        <v>1272</v>
      </c>
      <c r="E481" t="s">
        <v>1227</v>
      </c>
      <c r="F481" t="s">
        <v>2660</v>
      </c>
      <c r="G481" t="s">
        <v>2661</v>
      </c>
      <c r="H481">
        <v>11</v>
      </c>
      <c r="I481" t="s">
        <v>25</v>
      </c>
      <c r="J481">
        <v>1</v>
      </c>
      <c r="K481" t="s">
        <v>2634</v>
      </c>
      <c r="L481">
        <v>0</v>
      </c>
      <c r="M481" t="s">
        <v>2149</v>
      </c>
      <c r="N481">
        <v>0</v>
      </c>
      <c r="O481" t="s">
        <v>2149</v>
      </c>
      <c r="P481">
        <v>0</v>
      </c>
      <c r="Q481" t="s">
        <v>2149</v>
      </c>
      <c r="R481">
        <v>10</v>
      </c>
      <c r="S481" t="s">
        <v>2150</v>
      </c>
      <c r="T481">
        <v>13</v>
      </c>
      <c r="U481" t="s">
        <v>2164</v>
      </c>
      <c r="V481">
        <v>0</v>
      </c>
      <c r="W481" t="s">
        <v>79</v>
      </c>
      <c r="X481">
        <v>1</v>
      </c>
      <c r="Y481" t="s">
        <v>2662</v>
      </c>
      <c r="Z481" t="s">
        <v>2663</v>
      </c>
      <c r="AA481" t="s">
        <v>2664</v>
      </c>
      <c r="AB481" t="s">
        <v>2671</v>
      </c>
      <c r="AC481" t="s">
        <v>31</v>
      </c>
      <c r="AD481" t="s">
        <v>30</v>
      </c>
      <c r="AE481" t="s">
        <v>31</v>
      </c>
      <c r="AF481" s="115">
        <v>2020046</v>
      </c>
      <c r="AG481" s="36" t="s">
        <v>1683</v>
      </c>
      <c r="AH481" s="127" t="s">
        <v>25</v>
      </c>
      <c r="AI481" s="172">
        <v>10</v>
      </c>
      <c r="AJ481" s="173" t="s">
        <v>1272</v>
      </c>
      <c r="AK481" t="str">
        <f t="shared" si="39"/>
        <v>410.-11.-1.0.0.0.-1.01.07.00</v>
      </c>
      <c r="AL481" t="str">
        <f t="shared" si="35"/>
        <v>01.00.00.00</v>
      </c>
      <c r="AM481">
        <f t="shared" si="36"/>
        <v>410</v>
      </c>
      <c r="AN481">
        <f t="shared" si="37"/>
        <v>11</v>
      </c>
      <c r="AO481" s="118">
        <v>1</v>
      </c>
      <c r="AP481" s="118">
        <v>0</v>
      </c>
      <c r="AQ481" s="118">
        <v>0</v>
      </c>
      <c r="AR481" s="118">
        <v>0</v>
      </c>
      <c r="AS481" t="str">
        <f t="shared" si="38"/>
        <v>1.01.07.00</v>
      </c>
    </row>
    <row r="482" spans="1:45" customFormat="1" ht="78">
      <c r="A482">
        <v>2021</v>
      </c>
      <c r="B482">
        <v>410</v>
      </c>
      <c r="C482" t="s">
        <v>1271</v>
      </c>
      <c r="D482" t="s">
        <v>1272</v>
      </c>
      <c r="E482" t="s">
        <v>1227</v>
      </c>
      <c r="F482" t="s">
        <v>2660</v>
      </c>
      <c r="G482" t="s">
        <v>2661</v>
      </c>
      <c r="H482">
        <v>11</v>
      </c>
      <c r="I482" t="s">
        <v>25</v>
      </c>
      <c r="J482">
        <v>1</v>
      </c>
      <c r="K482" t="s">
        <v>2634</v>
      </c>
      <c r="L482">
        <v>0</v>
      </c>
      <c r="M482" t="s">
        <v>2149</v>
      </c>
      <c r="N482">
        <v>0</v>
      </c>
      <c r="O482" t="s">
        <v>2149</v>
      </c>
      <c r="P482">
        <v>0</v>
      </c>
      <c r="Q482" t="s">
        <v>2149</v>
      </c>
      <c r="R482">
        <v>10</v>
      </c>
      <c r="S482" t="s">
        <v>2150</v>
      </c>
      <c r="T482">
        <v>13</v>
      </c>
      <c r="U482" t="s">
        <v>2164</v>
      </c>
      <c r="V482">
        <v>0</v>
      </c>
      <c r="W482" t="s">
        <v>79</v>
      </c>
      <c r="X482">
        <v>1</v>
      </c>
      <c r="Y482" t="s">
        <v>2662</v>
      </c>
      <c r="Z482" t="s">
        <v>2672</v>
      </c>
      <c r="AA482" t="s">
        <v>2673</v>
      </c>
      <c r="AB482" t="s">
        <v>2674</v>
      </c>
      <c r="AC482" t="s">
        <v>2666</v>
      </c>
      <c r="AD482" t="s">
        <v>32</v>
      </c>
      <c r="AE482" t="s">
        <v>24</v>
      </c>
      <c r="AF482" s="115">
        <v>3883801</v>
      </c>
      <c r="AG482" s="36" t="s">
        <v>1683</v>
      </c>
      <c r="AH482" s="127" t="s">
        <v>25</v>
      </c>
      <c r="AI482" s="172">
        <v>10</v>
      </c>
      <c r="AJ482" s="173" t="s">
        <v>1272</v>
      </c>
      <c r="AK482" t="str">
        <f t="shared" si="39"/>
        <v>410.-11.-1.0.0.0.-1.02.01.00</v>
      </c>
      <c r="AL482" t="str">
        <f t="shared" si="35"/>
        <v>01.00.00.00</v>
      </c>
      <c r="AM482">
        <f t="shared" si="36"/>
        <v>410</v>
      </c>
      <c r="AN482">
        <f t="shared" si="37"/>
        <v>11</v>
      </c>
      <c r="AO482" s="118">
        <v>1</v>
      </c>
      <c r="AP482" s="118">
        <v>0</v>
      </c>
      <c r="AQ482" s="118">
        <v>0</v>
      </c>
      <c r="AR482" s="118">
        <v>0</v>
      </c>
      <c r="AS482" t="str">
        <f t="shared" si="38"/>
        <v>1.02.01.00</v>
      </c>
    </row>
    <row r="483" spans="1:45" customFormat="1" ht="78">
      <c r="A483">
        <v>2021</v>
      </c>
      <c r="B483">
        <v>410</v>
      </c>
      <c r="C483" t="s">
        <v>1271</v>
      </c>
      <c r="D483" t="s">
        <v>1272</v>
      </c>
      <c r="E483" t="s">
        <v>1227</v>
      </c>
      <c r="F483" t="s">
        <v>2660</v>
      </c>
      <c r="G483" t="s">
        <v>2661</v>
      </c>
      <c r="H483">
        <v>11</v>
      </c>
      <c r="I483" t="s">
        <v>25</v>
      </c>
      <c r="J483">
        <v>1</v>
      </c>
      <c r="K483" t="s">
        <v>2634</v>
      </c>
      <c r="L483">
        <v>0</v>
      </c>
      <c r="M483" t="s">
        <v>2149</v>
      </c>
      <c r="N483">
        <v>0</v>
      </c>
      <c r="O483" t="s">
        <v>2149</v>
      </c>
      <c r="P483">
        <v>0</v>
      </c>
      <c r="Q483" t="s">
        <v>2149</v>
      </c>
      <c r="R483">
        <v>10</v>
      </c>
      <c r="S483" t="s">
        <v>2150</v>
      </c>
      <c r="T483">
        <v>13</v>
      </c>
      <c r="U483" t="s">
        <v>2164</v>
      </c>
      <c r="V483">
        <v>0</v>
      </c>
      <c r="W483" t="s">
        <v>79</v>
      </c>
      <c r="X483">
        <v>1</v>
      </c>
      <c r="Y483" t="s">
        <v>2662</v>
      </c>
      <c r="Z483" t="s">
        <v>2672</v>
      </c>
      <c r="AA483" t="s">
        <v>2673</v>
      </c>
      <c r="AB483" t="s">
        <v>2675</v>
      </c>
      <c r="AC483" t="s">
        <v>2668</v>
      </c>
      <c r="AD483" t="s">
        <v>33</v>
      </c>
      <c r="AE483" t="s">
        <v>27</v>
      </c>
      <c r="AF483" s="115">
        <v>324642</v>
      </c>
      <c r="AG483" s="36" t="s">
        <v>1683</v>
      </c>
      <c r="AH483" s="127" t="s">
        <v>25</v>
      </c>
      <c r="AI483" s="172">
        <v>10</v>
      </c>
      <c r="AJ483" s="173" t="s">
        <v>1272</v>
      </c>
      <c r="AK483" t="str">
        <f t="shared" si="39"/>
        <v>410.-11.-1.0.0.0.-1.02.03.00</v>
      </c>
      <c r="AL483" t="str">
        <f t="shared" si="35"/>
        <v>01.00.00.00</v>
      </c>
      <c r="AM483">
        <f t="shared" si="36"/>
        <v>410</v>
      </c>
      <c r="AN483">
        <f t="shared" si="37"/>
        <v>11</v>
      </c>
      <c r="AO483" s="118">
        <v>1</v>
      </c>
      <c r="AP483" s="118">
        <v>0</v>
      </c>
      <c r="AQ483" s="118">
        <v>0</v>
      </c>
      <c r="AR483" s="118">
        <v>0</v>
      </c>
      <c r="AS483" t="str">
        <f t="shared" si="38"/>
        <v>1.02.03.00</v>
      </c>
    </row>
    <row r="484" spans="1:45" customFormat="1" ht="78">
      <c r="A484">
        <v>2021</v>
      </c>
      <c r="B484">
        <v>410</v>
      </c>
      <c r="C484" t="s">
        <v>1271</v>
      </c>
      <c r="D484" t="s">
        <v>1272</v>
      </c>
      <c r="E484" t="s">
        <v>1227</v>
      </c>
      <c r="F484" t="s">
        <v>2660</v>
      </c>
      <c r="G484" t="s">
        <v>2661</v>
      </c>
      <c r="H484">
        <v>11</v>
      </c>
      <c r="I484" t="s">
        <v>25</v>
      </c>
      <c r="J484">
        <v>1</v>
      </c>
      <c r="K484" t="s">
        <v>2634</v>
      </c>
      <c r="L484">
        <v>0</v>
      </c>
      <c r="M484" t="s">
        <v>2149</v>
      </c>
      <c r="N484">
        <v>0</v>
      </c>
      <c r="O484" t="s">
        <v>2149</v>
      </c>
      <c r="P484">
        <v>0</v>
      </c>
      <c r="Q484" t="s">
        <v>2149</v>
      </c>
      <c r="R484">
        <v>10</v>
      </c>
      <c r="S484" t="s">
        <v>2150</v>
      </c>
      <c r="T484">
        <v>13</v>
      </c>
      <c r="U484" t="s">
        <v>2164</v>
      </c>
      <c r="V484">
        <v>0</v>
      </c>
      <c r="W484" t="s">
        <v>79</v>
      </c>
      <c r="X484">
        <v>1</v>
      </c>
      <c r="Y484" t="s">
        <v>2662</v>
      </c>
      <c r="Z484" t="s">
        <v>2672</v>
      </c>
      <c r="AA484" t="s">
        <v>2673</v>
      </c>
      <c r="AB484" t="s">
        <v>2676</v>
      </c>
      <c r="AC484" t="s">
        <v>2670</v>
      </c>
      <c r="AD484" t="s">
        <v>34</v>
      </c>
      <c r="AE484" t="s">
        <v>29</v>
      </c>
      <c r="AF484" s="115">
        <v>952146</v>
      </c>
      <c r="AG484" s="36" t="s">
        <v>1683</v>
      </c>
      <c r="AH484" s="127" t="s">
        <v>25</v>
      </c>
      <c r="AI484" s="172">
        <v>10</v>
      </c>
      <c r="AJ484" s="173" t="s">
        <v>1272</v>
      </c>
      <c r="AK484" t="str">
        <f t="shared" si="39"/>
        <v>410.-11.-1.0.0.0.-1.02.05.00</v>
      </c>
      <c r="AL484" t="str">
        <f t="shared" si="35"/>
        <v>01.00.00.00</v>
      </c>
      <c r="AM484">
        <f t="shared" si="36"/>
        <v>410</v>
      </c>
      <c r="AN484">
        <f t="shared" si="37"/>
        <v>11</v>
      </c>
      <c r="AO484" s="118">
        <v>1</v>
      </c>
      <c r="AP484" s="118">
        <v>0</v>
      </c>
      <c r="AQ484" s="118">
        <v>0</v>
      </c>
      <c r="AR484" s="118">
        <v>0</v>
      </c>
      <c r="AS484" t="str">
        <f t="shared" si="38"/>
        <v>1.02.05.00</v>
      </c>
    </row>
    <row r="485" spans="1:45" customFormat="1" ht="78">
      <c r="A485">
        <v>2021</v>
      </c>
      <c r="B485">
        <v>410</v>
      </c>
      <c r="C485" t="s">
        <v>1271</v>
      </c>
      <c r="D485" t="s">
        <v>1272</v>
      </c>
      <c r="E485" t="s">
        <v>1227</v>
      </c>
      <c r="F485" t="s">
        <v>2660</v>
      </c>
      <c r="G485" t="s">
        <v>2661</v>
      </c>
      <c r="H485">
        <v>11</v>
      </c>
      <c r="I485" t="s">
        <v>25</v>
      </c>
      <c r="J485">
        <v>1</v>
      </c>
      <c r="K485" t="s">
        <v>2634</v>
      </c>
      <c r="L485">
        <v>0</v>
      </c>
      <c r="M485" t="s">
        <v>2149</v>
      </c>
      <c r="N485">
        <v>0</v>
      </c>
      <c r="O485" t="s">
        <v>2149</v>
      </c>
      <c r="P485">
        <v>0</v>
      </c>
      <c r="Q485" t="s">
        <v>2149</v>
      </c>
      <c r="R485">
        <v>10</v>
      </c>
      <c r="S485" t="s">
        <v>2150</v>
      </c>
      <c r="T485">
        <v>13</v>
      </c>
      <c r="U485" t="s">
        <v>2164</v>
      </c>
      <c r="V485">
        <v>0</v>
      </c>
      <c r="W485" t="s">
        <v>79</v>
      </c>
      <c r="X485">
        <v>1</v>
      </c>
      <c r="Y485" t="s">
        <v>2662</v>
      </c>
      <c r="Z485" t="s">
        <v>2677</v>
      </c>
      <c r="AA485" t="s">
        <v>2678</v>
      </c>
      <c r="AB485" t="s">
        <v>2679</v>
      </c>
      <c r="AC485" t="s">
        <v>2678</v>
      </c>
      <c r="AD485" t="s">
        <v>35</v>
      </c>
      <c r="AE485" t="s">
        <v>36</v>
      </c>
      <c r="AF485" s="115">
        <v>20666622</v>
      </c>
      <c r="AG485" s="36" t="s">
        <v>1683</v>
      </c>
      <c r="AH485" s="127" t="s">
        <v>25</v>
      </c>
      <c r="AI485" s="172">
        <v>10</v>
      </c>
      <c r="AJ485" s="173" t="s">
        <v>1272</v>
      </c>
      <c r="AK485" t="str">
        <f t="shared" si="39"/>
        <v>410.-11.-1.0.0.0.-1.04.00.00</v>
      </c>
      <c r="AL485" t="str">
        <f t="shared" si="35"/>
        <v>01.00.00.00</v>
      </c>
      <c r="AM485">
        <f t="shared" si="36"/>
        <v>410</v>
      </c>
      <c r="AN485">
        <f t="shared" si="37"/>
        <v>11</v>
      </c>
      <c r="AO485" s="118">
        <v>1</v>
      </c>
      <c r="AP485" s="118">
        <v>0</v>
      </c>
      <c r="AQ485" s="118">
        <v>0</v>
      </c>
      <c r="AR485" s="118">
        <v>0</v>
      </c>
      <c r="AS485" t="str">
        <f t="shared" si="38"/>
        <v>1.04.00.00</v>
      </c>
    </row>
    <row r="486" spans="1:45" customFormat="1" ht="78">
      <c r="A486">
        <v>2021</v>
      </c>
      <c r="B486">
        <v>410</v>
      </c>
      <c r="C486" t="s">
        <v>1271</v>
      </c>
      <c r="D486" t="s">
        <v>1272</v>
      </c>
      <c r="E486" t="s">
        <v>1227</v>
      </c>
      <c r="F486" t="s">
        <v>2660</v>
      </c>
      <c r="G486" t="s">
        <v>2661</v>
      </c>
      <c r="H486">
        <v>11</v>
      </c>
      <c r="I486" t="s">
        <v>25</v>
      </c>
      <c r="J486">
        <v>1</v>
      </c>
      <c r="K486" t="s">
        <v>2634</v>
      </c>
      <c r="L486">
        <v>0</v>
      </c>
      <c r="M486" t="s">
        <v>2149</v>
      </c>
      <c r="N486">
        <v>0</v>
      </c>
      <c r="O486" t="s">
        <v>2149</v>
      </c>
      <c r="P486">
        <v>0</v>
      </c>
      <c r="Q486" t="s">
        <v>2149</v>
      </c>
      <c r="R486">
        <v>10</v>
      </c>
      <c r="S486" t="s">
        <v>2150</v>
      </c>
      <c r="T486">
        <v>13</v>
      </c>
      <c r="U486" t="s">
        <v>2164</v>
      </c>
      <c r="V486">
        <v>0</v>
      </c>
      <c r="W486" t="s">
        <v>79</v>
      </c>
      <c r="X486">
        <v>1</v>
      </c>
      <c r="Y486" t="s">
        <v>2662</v>
      </c>
      <c r="Z486" t="s">
        <v>2680</v>
      </c>
      <c r="AA486" t="s">
        <v>2681</v>
      </c>
      <c r="AB486" t="s">
        <v>2682</v>
      </c>
      <c r="AC486" t="s">
        <v>2683</v>
      </c>
      <c r="AD486" t="s">
        <v>37</v>
      </c>
      <c r="AE486" t="s">
        <v>38</v>
      </c>
      <c r="AF486" s="115">
        <v>431073</v>
      </c>
      <c r="AG486" s="36" t="s">
        <v>1683</v>
      </c>
      <c r="AH486" s="127" t="s">
        <v>25</v>
      </c>
      <c r="AI486" s="172">
        <v>10</v>
      </c>
      <c r="AJ486" s="173" t="s">
        <v>1272</v>
      </c>
      <c r="AK486" t="str">
        <f t="shared" si="39"/>
        <v>410.-11.-1.0.0.0.-1.05.09.00</v>
      </c>
      <c r="AL486" t="str">
        <f t="shared" si="35"/>
        <v>01.00.00.00</v>
      </c>
      <c r="AM486">
        <f t="shared" si="36"/>
        <v>410</v>
      </c>
      <c r="AN486">
        <f t="shared" si="37"/>
        <v>11</v>
      </c>
      <c r="AO486" s="118">
        <v>1</v>
      </c>
      <c r="AP486" s="118">
        <v>0</v>
      </c>
      <c r="AQ486" s="118">
        <v>0</v>
      </c>
      <c r="AR486" s="118">
        <v>0</v>
      </c>
      <c r="AS486" t="str">
        <f t="shared" si="38"/>
        <v>1.05.09.00</v>
      </c>
    </row>
    <row r="487" spans="1:45" customFormat="1" ht="78">
      <c r="A487">
        <v>2021</v>
      </c>
      <c r="B487">
        <v>410</v>
      </c>
      <c r="C487" t="s">
        <v>1271</v>
      </c>
      <c r="D487" t="s">
        <v>1272</v>
      </c>
      <c r="E487" t="s">
        <v>1227</v>
      </c>
      <c r="F487" t="s">
        <v>2660</v>
      </c>
      <c r="G487" t="s">
        <v>2661</v>
      </c>
      <c r="H487">
        <v>11</v>
      </c>
      <c r="I487" t="s">
        <v>25</v>
      </c>
      <c r="J487">
        <v>1</v>
      </c>
      <c r="K487" t="s">
        <v>2634</v>
      </c>
      <c r="L487">
        <v>0</v>
      </c>
      <c r="M487" t="s">
        <v>2149</v>
      </c>
      <c r="N487">
        <v>0</v>
      </c>
      <c r="O487" t="s">
        <v>2149</v>
      </c>
      <c r="P487">
        <v>0</v>
      </c>
      <c r="Q487" t="s">
        <v>2149</v>
      </c>
      <c r="R487">
        <v>10</v>
      </c>
      <c r="S487" t="s">
        <v>2150</v>
      </c>
      <c r="T487">
        <v>13</v>
      </c>
      <c r="U487" t="s">
        <v>2164</v>
      </c>
      <c r="V487">
        <v>0</v>
      </c>
      <c r="W487" t="s">
        <v>79</v>
      </c>
      <c r="X487">
        <v>1</v>
      </c>
      <c r="Y487" t="s">
        <v>2662</v>
      </c>
      <c r="Z487" t="s">
        <v>2684</v>
      </c>
      <c r="AA487" t="s">
        <v>2685</v>
      </c>
      <c r="AB487" t="s">
        <v>2686</v>
      </c>
      <c r="AC487" t="s">
        <v>2685</v>
      </c>
      <c r="AD487" t="s">
        <v>2235</v>
      </c>
      <c r="AE487" t="s">
        <v>2236</v>
      </c>
      <c r="AF487" s="115">
        <v>285938</v>
      </c>
      <c r="AG487" s="36" t="s">
        <v>1683</v>
      </c>
      <c r="AH487" s="127" t="s">
        <v>25</v>
      </c>
      <c r="AI487" s="172">
        <v>10</v>
      </c>
      <c r="AJ487" s="173" t="s">
        <v>1272</v>
      </c>
      <c r="AK487" t="str">
        <f t="shared" si="39"/>
        <v>410.-11.-1.0.0.0.-1.06.00.00</v>
      </c>
      <c r="AL487" t="str">
        <f t="shared" si="35"/>
        <v>01.00.00.00</v>
      </c>
      <c r="AM487">
        <f t="shared" si="36"/>
        <v>410</v>
      </c>
      <c r="AN487">
        <f t="shared" si="37"/>
        <v>11</v>
      </c>
      <c r="AO487" s="118">
        <v>1</v>
      </c>
      <c r="AP487" s="118">
        <v>0</v>
      </c>
      <c r="AQ487" s="118">
        <v>0</v>
      </c>
      <c r="AR487" s="118">
        <v>0</v>
      </c>
      <c r="AS487" t="str">
        <f t="shared" si="38"/>
        <v>1.06.00.00</v>
      </c>
    </row>
    <row r="488" spans="1:45" customFormat="1" ht="78">
      <c r="A488">
        <v>2021</v>
      </c>
      <c r="B488">
        <v>410</v>
      </c>
      <c r="C488" t="s">
        <v>1271</v>
      </c>
      <c r="D488" t="s">
        <v>1272</v>
      </c>
      <c r="E488" t="s">
        <v>1227</v>
      </c>
      <c r="F488" t="s">
        <v>2660</v>
      </c>
      <c r="G488" t="s">
        <v>2661</v>
      </c>
      <c r="H488">
        <v>11</v>
      </c>
      <c r="I488" t="s">
        <v>25</v>
      </c>
      <c r="J488">
        <v>1</v>
      </c>
      <c r="K488" t="s">
        <v>2634</v>
      </c>
      <c r="L488">
        <v>0</v>
      </c>
      <c r="M488" t="s">
        <v>2149</v>
      </c>
      <c r="N488">
        <v>0</v>
      </c>
      <c r="O488" t="s">
        <v>2149</v>
      </c>
      <c r="P488">
        <v>0</v>
      </c>
      <c r="Q488" t="s">
        <v>2149</v>
      </c>
      <c r="R488">
        <v>10</v>
      </c>
      <c r="S488" t="s">
        <v>2150</v>
      </c>
      <c r="T488">
        <v>13</v>
      </c>
      <c r="U488" t="s">
        <v>2164</v>
      </c>
      <c r="V488">
        <v>0</v>
      </c>
      <c r="W488" t="s">
        <v>79</v>
      </c>
      <c r="X488">
        <v>2</v>
      </c>
      <c r="Y488" t="s">
        <v>2687</v>
      </c>
      <c r="Z488" t="s">
        <v>2688</v>
      </c>
      <c r="AA488" t="s">
        <v>2687</v>
      </c>
      <c r="AB488" t="s">
        <v>2689</v>
      </c>
      <c r="AC488" t="s">
        <v>2687</v>
      </c>
      <c r="AD488" t="s">
        <v>39</v>
      </c>
      <c r="AE488" t="s">
        <v>40</v>
      </c>
      <c r="AF488" s="115">
        <v>21350925</v>
      </c>
      <c r="AG488" s="36" t="s">
        <v>1683</v>
      </c>
      <c r="AH488" s="127" t="s">
        <v>25</v>
      </c>
      <c r="AI488" s="172">
        <v>10</v>
      </c>
      <c r="AJ488" s="173" t="s">
        <v>1272</v>
      </c>
      <c r="AK488" t="str">
        <f t="shared" si="39"/>
        <v>410.-11.-1.0.0.0.-2.00.00.00</v>
      </c>
      <c r="AL488" t="str">
        <f t="shared" si="35"/>
        <v>01.00.00.00</v>
      </c>
      <c r="AM488">
        <f t="shared" si="36"/>
        <v>410</v>
      </c>
      <c r="AN488">
        <f t="shared" si="37"/>
        <v>11</v>
      </c>
      <c r="AO488" s="118">
        <v>1</v>
      </c>
      <c r="AP488" s="118">
        <v>0</v>
      </c>
      <c r="AQ488" s="118">
        <v>0</v>
      </c>
      <c r="AR488" s="118">
        <v>0</v>
      </c>
      <c r="AS488" t="str">
        <f t="shared" si="38"/>
        <v>2.00.00.00</v>
      </c>
    </row>
    <row r="489" spans="1:45" customFormat="1" ht="78">
      <c r="A489">
        <v>2021</v>
      </c>
      <c r="B489">
        <v>410</v>
      </c>
      <c r="C489" t="s">
        <v>1271</v>
      </c>
      <c r="D489" t="s">
        <v>1272</v>
      </c>
      <c r="E489" t="s">
        <v>1227</v>
      </c>
      <c r="F489" t="s">
        <v>2660</v>
      </c>
      <c r="G489" t="s">
        <v>2661</v>
      </c>
      <c r="H489">
        <v>11</v>
      </c>
      <c r="I489" t="s">
        <v>25</v>
      </c>
      <c r="J489">
        <v>1</v>
      </c>
      <c r="K489" t="s">
        <v>2634</v>
      </c>
      <c r="L489">
        <v>0</v>
      </c>
      <c r="M489" t="s">
        <v>2149</v>
      </c>
      <c r="N489">
        <v>0</v>
      </c>
      <c r="O489" t="s">
        <v>2149</v>
      </c>
      <c r="P489">
        <v>0</v>
      </c>
      <c r="Q489" t="s">
        <v>2149</v>
      </c>
      <c r="R489">
        <v>10</v>
      </c>
      <c r="S489" t="s">
        <v>2150</v>
      </c>
      <c r="T489">
        <v>13</v>
      </c>
      <c r="U489" t="s">
        <v>2164</v>
      </c>
      <c r="V489">
        <v>0</v>
      </c>
      <c r="W489" t="s">
        <v>79</v>
      </c>
      <c r="X489">
        <v>3</v>
      </c>
      <c r="Y489" t="s">
        <v>2690</v>
      </c>
      <c r="Z489" t="s">
        <v>2691</v>
      </c>
      <c r="AA489" t="s">
        <v>2690</v>
      </c>
      <c r="AB489" t="s">
        <v>2692</v>
      </c>
      <c r="AC489" t="s">
        <v>2690</v>
      </c>
      <c r="AD489" t="s">
        <v>41</v>
      </c>
      <c r="AE489" t="s">
        <v>42</v>
      </c>
      <c r="AF489" s="115">
        <v>110686500</v>
      </c>
      <c r="AG489" s="36" t="s">
        <v>1683</v>
      </c>
      <c r="AH489" s="127" t="s">
        <v>25</v>
      </c>
      <c r="AI489" s="172">
        <v>10</v>
      </c>
      <c r="AJ489" s="173" t="s">
        <v>1272</v>
      </c>
      <c r="AK489" t="str">
        <f t="shared" si="39"/>
        <v>410.-11.-1.0.0.0.-3.00.00.00</v>
      </c>
      <c r="AL489" t="str">
        <f t="shared" si="35"/>
        <v>01.00.00.00</v>
      </c>
      <c r="AM489">
        <f t="shared" si="36"/>
        <v>410</v>
      </c>
      <c r="AN489">
        <f t="shared" si="37"/>
        <v>11</v>
      </c>
      <c r="AO489" s="118">
        <v>1</v>
      </c>
      <c r="AP489" s="118">
        <v>0</v>
      </c>
      <c r="AQ489" s="118">
        <v>0</v>
      </c>
      <c r="AR489" s="118">
        <v>0</v>
      </c>
      <c r="AS489" t="str">
        <f t="shared" si="38"/>
        <v>3.00.00.00</v>
      </c>
    </row>
    <row r="490" spans="1:45" customFormat="1" ht="78">
      <c r="A490">
        <v>2021</v>
      </c>
      <c r="B490">
        <v>410</v>
      </c>
      <c r="C490" t="s">
        <v>1271</v>
      </c>
      <c r="D490" t="s">
        <v>1272</v>
      </c>
      <c r="E490" t="s">
        <v>1227</v>
      </c>
      <c r="F490" t="s">
        <v>2693</v>
      </c>
      <c r="G490" t="s">
        <v>2694</v>
      </c>
      <c r="H490">
        <v>11</v>
      </c>
      <c r="I490" t="s">
        <v>25</v>
      </c>
      <c r="J490">
        <v>1</v>
      </c>
      <c r="K490" t="s">
        <v>2634</v>
      </c>
      <c r="L490">
        <v>0</v>
      </c>
      <c r="M490" t="s">
        <v>2149</v>
      </c>
      <c r="N490">
        <v>1</v>
      </c>
      <c r="O490" t="s">
        <v>43</v>
      </c>
      <c r="P490">
        <v>0</v>
      </c>
      <c r="Q490" t="s">
        <v>2149</v>
      </c>
      <c r="R490">
        <v>10</v>
      </c>
      <c r="S490" t="s">
        <v>2150</v>
      </c>
      <c r="T490">
        <v>13</v>
      </c>
      <c r="U490" t="s">
        <v>2164</v>
      </c>
      <c r="V490">
        <v>0</v>
      </c>
      <c r="W490" t="s">
        <v>79</v>
      </c>
      <c r="X490">
        <v>4</v>
      </c>
      <c r="Y490" t="s">
        <v>2695</v>
      </c>
      <c r="Z490" t="s">
        <v>2696</v>
      </c>
      <c r="AA490" t="s">
        <v>2697</v>
      </c>
      <c r="AB490" t="s">
        <v>2698</v>
      </c>
      <c r="AC490" t="s">
        <v>2697</v>
      </c>
      <c r="AD490" t="s">
        <v>44</v>
      </c>
      <c r="AE490" t="s">
        <v>43</v>
      </c>
      <c r="AF490" s="115">
        <v>22410000</v>
      </c>
      <c r="AG490" s="36" t="s">
        <v>1683</v>
      </c>
      <c r="AH490" s="127" t="s">
        <v>25</v>
      </c>
      <c r="AI490" s="172">
        <v>10</v>
      </c>
      <c r="AJ490" s="173" t="s">
        <v>1272</v>
      </c>
      <c r="AL490" t="str">
        <f t="shared" si="35"/>
        <v>01.00.01.00</v>
      </c>
      <c r="AM490">
        <f t="shared" si="36"/>
        <v>410</v>
      </c>
      <c r="AN490">
        <f t="shared" si="37"/>
        <v>11</v>
      </c>
      <c r="AO490" s="118">
        <v>1</v>
      </c>
      <c r="AP490" s="118">
        <v>0</v>
      </c>
      <c r="AQ490" s="118">
        <v>1</v>
      </c>
      <c r="AR490" s="118">
        <v>0</v>
      </c>
      <c r="AS490" t="str">
        <f t="shared" si="38"/>
        <v>4.03.00.00</v>
      </c>
    </row>
    <row r="491" spans="1:45" customFormat="1" ht="78">
      <c r="A491">
        <v>2021</v>
      </c>
      <c r="B491">
        <v>410</v>
      </c>
      <c r="C491" t="s">
        <v>1271</v>
      </c>
      <c r="D491" t="s">
        <v>1272</v>
      </c>
      <c r="E491" t="s">
        <v>1227</v>
      </c>
      <c r="F491" t="s">
        <v>2693</v>
      </c>
      <c r="G491" t="s">
        <v>2694</v>
      </c>
      <c r="H491">
        <v>11</v>
      </c>
      <c r="I491" t="s">
        <v>25</v>
      </c>
      <c r="J491">
        <v>1</v>
      </c>
      <c r="K491" t="s">
        <v>2634</v>
      </c>
      <c r="L491">
        <v>0</v>
      </c>
      <c r="M491" t="s">
        <v>2149</v>
      </c>
      <c r="N491">
        <v>1</v>
      </c>
      <c r="O491" t="s">
        <v>43</v>
      </c>
      <c r="P491">
        <v>0</v>
      </c>
      <c r="Q491" t="s">
        <v>2149</v>
      </c>
      <c r="R491">
        <v>10</v>
      </c>
      <c r="S491" t="s">
        <v>2150</v>
      </c>
      <c r="T491">
        <v>13</v>
      </c>
      <c r="U491" t="s">
        <v>2164</v>
      </c>
      <c r="V491">
        <v>0</v>
      </c>
      <c r="W491" t="s">
        <v>79</v>
      </c>
      <c r="X491">
        <v>4</v>
      </c>
      <c r="Y491" t="s">
        <v>2695</v>
      </c>
      <c r="Z491" t="s">
        <v>2761</v>
      </c>
      <c r="AA491" t="s">
        <v>2762</v>
      </c>
      <c r="AB491" t="s">
        <v>2763</v>
      </c>
      <c r="AC491" t="s">
        <v>2762</v>
      </c>
      <c r="AD491" t="s">
        <v>2265</v>
      </c>
      <c r="AE491" t="s">
        <v>2196</v>
      </c>
      <c r="AF491" s="115">
        <v>540000</v>
      </c>
      <c r="AG491" s="36" t="s">
        <v>1683</v>
      </c>
      <c r="AH491" s="127" t="s">
        <v>25</v>
      </c>
      <c r="AI491" s="172">
        <v>10</v>
      </c>
      <c r="AJ491" s="173" t="s">
        <v>1272</v>
      </c>
      <c r="AL491" t="str">
        <f t="shared" si="35"/>
        <v>01.00.01.00</v>
      </c>
      <c r="AM491">
        <f t="shared" si="36"/>
        <v>410</v>
      </c>
      <c r="AN491">
        <f t="shared" si="37"/>
        <v>11</v>
      </c>
      <c r="AO491" s="118">
        <v>1</v>
      </c>
      <c r="AP491" s="118">
        <v>0</v>
      </c>
      <c r="AQ491" s="118">
        <v>1</v>
      </c>
      <c r="AR491" s="118">
        <v>0</v>
      </c>
      <c r="AS491" t="str">
        <f t="shared" si="38"/>
        <v>4.04.00.00</v>
      </c>
    </row>
    <row r="492" spans="1:45" customFormat="1" ht="78">
      <c r="A492">
        <v>2021</v>
      </c>
      <c r="B492">
        <v>410</v>
      </c>
      <c r="C492" t="s">
        <v>1271</v>
      </c>
      <c r="D492" t="s">
        <v>1272</v>
      </c>
      <c r="E492" t="s">
        <v>1227</v>
      </c>
      <c r="F492" t="s">
        <v>2660</v>
      </c>
      <c r="G492" t="s">
        <v>2661</v>
      </c>
      <c r="H492">
        <v>11</v>
      </c>
      <c r="I492" t="s">
        <v>25</v>
      </c>
      <c r="J492">
        <v>20</v>
      </c>
      <c r="K492" t="s">
        <v>2514</v>
      </c>
      <c r="L492">
        <v>0</v>
      </c>
      <c r="M492" t="s">
        <v>2149</v>
      </c>
      <c r="N492">
        <v>0</v>
      </c>
      <c r="O492" t="s">
        <v>2149</v>
      </c>
      <c r="P492">
        <v>0</v>
      </c>
      <c r="Q492" t="s">
        <v>2149</v>
      </c>
      <c r="R492">
        <v>10</v>
      </c>
      <c r="S492" t="s">
        <v>2150</v>
      </c>
      <c r="T492">
        <v>13</v>
      </c>
      <c r="U492" t="s">
        <v>2164</v>
      </c>
      <c r="V492">
        <v>0</v>
      </c>
      <c r="W492" t="s">
        <v>79</v>
      </c>
      <c r="X492">
        <v>1</v>
      </c>
      <c r="Y492" t="s">
        <v>2662</v>
      </c>
      <c r="Z492" t="s">
        <v>2663</v>
      </c>
      <c r="AA492" t="s">
        <v>2664</v>
      </c>
      <c r="AB492" t="s">
        <v>2665</v>
      </c>
      <c r="AC492" t="s">
        <v>2666</v>
      </c>
      <c r="AD492" t="s">
        <v>23</v>
      </c>
      <c r="AE492" t="s">
        <v>24</v>
      </c>
      <c r="AF492" s="115">
        <v>572574</v>
      </c>
      <c r="AG492" s="36" t="s">
        <v>1683</v>
      </c>
      <c r="AH492" s="127" t="s">
        <v>25</v>
      </c>
      <c r="AI492" s="172">
        <v>10</v>
      </c>
      <c r="AJ492" s="173" t="s">
        <v>1272</v>
      </c>
      <c r="AL492" t="str">
        <f t="shared" si="35"/>
        <v>20.00.00.00</v>
      </c>
      <c r="AM492">
        <f t="shared" si="36"/>
        <v>410</v>
      </c>
      <c r="AN492">
        <f t="shared" si="37"/>
        <v>11</v>
      </c>
      <c r="AO492" s="118">
        <v>20</v>
      </c>
      <c r="AP492" s="118">
        <v>0</v>
      </c>
      <c r="AQ492" s="118">
        <v>0</v>
      </c>
      <c r="AR492" s="118">
        <v>0</v>
      </c>
      <c r="AS492" t="str">
        <f t="shared" si="38"/>
        <v>1.01.01.00</v>
      </c>
    </row>
    <row r="493" spans="1:45" customFormat="1" ht="78">
      <c r="A493">
        <v>2021</v>
      </c>
      <c r="B493">
        <v>410</v>
      </c>
      <c r="C493" t="s">
        <v>1271</v>
      </c>
      <c r="D493" t="s">
        <v>1272</v>
      </c>
      <c r="E493" t="s">
        <v>1227</v>
      </c>
      <c r="F493" t="s">
        <v>2660</v>
      </c>
      <c r="G493" t="s">
        <v>2661</v>
      </c>
      <c r="H493">
        <v>11</v>
      </c>
      <c r="I493" t="s">
        <v>25</v>
      </c>
      <c r="J493">
        <v>20</v>
      </c>
      <c r="K493" t="s">
        <v>2514</v>
      </c>
      <c r="L493">
        <v>0</v>
      </c>
      <c r="M493" t="s">
        <v>2149</v>
      </c>
      <c r="N493">
        <v>0</v>
      </c>
      <c r="O493" t="s">
        <v>2149</v>
      </c>
      <c r="P493">
        <v>0</v>
      </c>
      <c r="Q493" t="s">
        <v>2149</v>
      </c>
      <c r="R493">
        <v>10</v>
      </c>
      <c r="S493" t="s">
        <v>2150</v>
      </c>
      <c r="T493">
        <v>13</v>
      </c>
      <c r="U493" t="s">
        <v>2164</v>
      </c>
      <c r="V493">
        <v>0</v>
      </c>
      <c r="W493" t="s">
        <v>79</v>
      </c>
      <c r="X493">
        <v>1</v>
      </c>
      <c r="Y493" t="s">
        <v>2662</v>
      </c>
      <c r="Z493" t="s">
        <v>2663</v>
      </c>
      <c r="AA493" t="s">
        <v>2664</v>
      </c>
      <c r="AB493" t="s">
        <v>2667</v>
      </c>
      <c r="AC493" t="s">
        <v>2668</v>
      </c>
      <c r="AD493" t="s">
        <v>26</v>
      </c>
      <c r="AE493" t="s">
        <v>27</v>
      </c>
      <c r="AF493" s="115">
        <v>47860</v>
      </c>
      <c r="AG493" s="36" t="s">
        <v>1683</v>
      </c>
      <c r="AH493" s="127" t="s">
        <v>25</v>
      </c>
      <c r="AI493" s="172">
        <v>10</v>
      </c>
      <c r="AJ493" s="173" t="s">
        <v>1272</v>
      </c>
      <c r="AL493" t="str">
        <f t="shared" si="35"/>
        <v>20.00.00.00</v>
      </c>
      <c r="AM493">
        <f t="shared" si="36"/>
        <v>410</v>
      </c>
      <c r="AN493">
        <f t="shared" si="37"/>
        <v>11</v>
      </c>
      <c r="AO493" s="118">
        <v>20</v>
      </c>
      <c r="AP493" s="118">
        <v>0</v>
      </c>
      <c r="AQ493" s="118">
        <v>0</v>
      </c>
      <c r="AR493" s="118">
        <v>0</v>
      </c>
      <c r="AS493" t="str">
        <f t="shared" si="38"/>
        <v>1.01.04.00</v>
      </c>
    </row>
    <row r="494" spans="1:45" customFormat="1" ht="78">
      <c r="A494">
        <v>2021</v>
      </c>
      <c r="B494">
        <v>410</v>
      </c>
      <c r="C494" t="s">
        <v>1271</v>
      </c>
      <c r="D494" t="s">
        <v>1272</v>
      </c>
      <c r="E494" t="s">
        <v>1227</v>
      </c>
      <c r="F494" t="s">
        <v>2660</v>
      </c>
      <c r="G494" t="s">
        <v>2661</v>
      </c>
      <c r="H494">
        <v>11</v>
      </c>
      <c r="I494" t="s">
        <v>25</v>
      </c>
      <c r="J494">
        <v>20</v>
      </c>
      <c r="K494" t="s">
        <v>2514</v>
      </c>
      <c r="L494">
        <v>0</v>
      </c>
      <c r="M494" t="s">
        <v>2149</v>
      </c>
      <c r="N494">
        <v>0</v>
      </c>
      <c r="O494" t="s">
        <v>2149</v>
      </c>
      <c r="P494">
        <v>0</v>
      </c>
      <c r="Q494" t="s">
        <v>2149</v>
      </c>
      <c r="R494">
        <v>10</v>
      </c>
      <c r="S494" t="s">
        <v>2150</v>
      </c>
      <c r="T494">
        <v>13</v>
      </c>
      <c r="U494" t="s">
        <v>2164</v>
      </c>
      <c r="V494">
        <v>0</v>
      </c>
      <c r="W494" t="s">
        <v>79</v>
      </c>
      <c r="X494">
        <v>1</v>
      </c>
      <c r="Y494" t="s">
        <v>2662</v>
      </c>
      <c r="Z494" t="s">
        <v>2663</v>
      </c>
      <c r="AA494" t="s">
        <v>2664</v>
      </c>
      <c r="AB494" t="s">
        <v>2669</v>
      </c>
      <c r="AC494" t="s">
        <v>2670</v>
      </c>
      <c r="AD494" t="s">
        <v>28</v>
      </c>
      <c r="AE494" t="s">
        <v>29</v>
      </c>
      <c r="AF494" s="115">
        <v>140341</v>
      </c>
      <c r="AG494" s="36" t="s">
        <v>1683</v>
      </c>
      <c r="AH494" s="127" t="s">
        <v>25</v>
      </c>
      <c r="AI494" s="172">
        <v>10</v>
      </c>
      <c r="AJ494" s="173" t="s">
        <v>1272</v>
      </c>
      <c r="AL494" t="str">
        <f t="shared" si="35"/>
        <v>20.00.00.00</v>
      </c>
      <c r="AM494">
        <f t="shared" si="36"/>
        <v>410</v>
      </c>
      <c r="AN494">
        <f t="shared" si="37"/>
        <v>11</v>
      </c>
      <c r="AO494" s="118">
        <v>20</v>
      </c>
      <c r="AP494" s="118">
        <v>0</v>
      </c>
      <c r="AQ494" s="118">
        <v>0</v>
      </c>
      <c r="AR494" s="118">
        <v>0</v>
      </c>
      <c r="AS494" t="str">
        <f t="shared" si="38"/>
        <v>1.01.06.00</v>
      </c>
    </row>
    <row r="495" spans="1:45" customFormat="1" ht="78">
      <c r="A495">
        <v>2021</v>
      </c>
      <c r="B495">
        <v>410</v>
      </c>
      <c r="C495" t="s">
        <v>1271</v>
      </c>
      <c r="D495" t="s">
        <v>1272</v>
      </c>
      <c r="E495" t="s">
        <v>1227</v>
      </c>
      <c r="F495" t="s">
        <v>2660</v>
      </c>
      <c r="G495" t="s">
        <v>2661</v>
      </c>
      <c r="H495">
        <v>11</v>
      </c>
      <c r="I495" t="s">
        <v>25</v>
      </c>
      <c r="J495">
        <v>20</v>
      </c>
      <c r="K495" t="s">
        <v>2514</v>
      </c>
      <c r="L495">
        <v>0</v>
      </c>
      <c r="M495" t="s">
        <v>2149</v>
      </c>
      <c r="N495">
        <v>0</v>
      </c>
      <c r="O495" t="s">
        <v>2149</v>
      </c>
      <c r="P495">
        <v>0</v>
      </c>
      <c r="Q495" t="s">
        <v>2149</v>
      </c>
      <c r="R495">
        <v>10</v>
      </c>
      <c r="S495" t="s">
        <v>2150</v>
      </c>
      <c r="T495">
        <v>13</v>
      </c>
      <c r="U495" t="s">
        <v>2164</v>
      </c>
      <c r="V495">
        <v>0</v>
      </c>
      <c r="W495" t="s">
        <v>79</v>
      </c>
      <c r="X495">
        <v>2</v>
      </c>
      <c r="Y495" t="s">
        <v>2687</v>
      </c>
      <c r="Z495" t="s">
        <v>2688</v>
      </c>
      <c r="AA495" t="s">
        <v>2687</v>
      </c>
      <c r="AB495" t="s">
        <v>2689</v>
      </c>
      <c r="AC495" t="s">
        <v>2687</v>
      </c>
      <c r="AD495" t="s">
        <v>39</v>
      </c>
      <c r="AE495" t="s">
        <v>40</v>
      </c>
      <c r="AF495" s="115">
        <v>337500</v>
      </c>
      <c r="AG495" s="36" t="s">
        <v>1683</v>
      </c>
      <c r="AH495" s="127" t="s">
        <v>25</v>
      </c>
      <c r="AI495" s="172">
        <v>10</v>
      </c>
      <c r="AJ495" s="173" t="s">
        <v>1272</v>
      </c>
      <c r="AL495" t="str">
        <f t="shared" si="35"/>
        <v>20.00.00.00</v>
      </c>
      <c r="AM495">
        <f t="shared" si="36"/>
        <v>410</v>
      </c>
      <c r="AN495">
        <f t="shared" si="37"/>
        <v>11</v>
      </c>
      <c r="AO495" s="118">
        <v>20</v>
      </c>
      <c r="AP495" s="118">
        <v>0</v>
      </c>
      <c r="AQ495" s="118">
        <v>0</v>
      </c>
      <c r="AR495" s="118">
        <v>0</v>
      </c>
      <c r="AS495" t="str">
        <f t="shared" si="38"/>
        <v>2.00.00.00</v>
      </c>
    </row>
    <row r="496" spans="1:45" customFormat="1" ht="78">
      <c r="A496">
        <v>2021</v>
      </c>
      <c r="B496">
        <v>410</v>
      </c>
      <c r="C496" t="s">
        <v>1271</v>
      </c>
      <c r="D496" t="s">
        <v>1272</v>
      </c>
      <c r="E496" t="s">
        <v>1227</v>
      </c>
      <c r="F496" t="s">
        <v>2660</v>
      </c>
      <c r="G496" t="s">
        <v>2661</v>
      </c>
      <c r="H496">
        <v>13</v>
      </c>
      <c r="I496" t="s">
        <v>51</v>
      </c>
      <c r="J496">
        <v>20</v>
      </c>
      <c r="K496" t="s">
        <v>2514</v>
      </c>
      <c r="L496">
        <v>0</v>
      </c>
      <c r="M496" t="s">
        <v>2149</v>
      </c>
      <c r="N496">
        <v>0</v>
      </c>
      <c r="O496" t="s">
        <v>2149</v>
      </c>
      <c r="P496">
        <v>0</v>
      </c>
      <c r="Q496" t="s">
        <v>2149</v>
      </c>
      <c r="R496">
        <v>10</v>
      </c>
      <c r="S496" t="s">
        <v>2150</v>
      </c>
      <c r="T496">
        <v>13</v>
      </c>
      <c r="U496" t="s">
        <v>2164</v>
      </c>
      <c r="V496">
        <v>0</v>
      </c>
      <c r="W496" t="s">
        <v>79</v>
      </c>
      <c r="X496">
        <v>2</v>
      </c>
      <c r="Y496" t="s">
        <v>2687</v>
      </c>
      <c r="Z496" t="s">
        <v>2688</v>
      </c>
      <c r="AA496" t="s">
        <v>2687</v>
      </c>
      <c r="AB496" t="s">
        <v>2689</v>
      </c>
      <c r="AC496" t="s">
        <v>2687</v>
      </c>
      <c r="AD496" t="s">
        <v>39</v>
      </c>
      <c r="AE496" t="s">
        <v>40</v>
      </c>
      <c r="AF496" s="115">
        <v>3131325</v>
      </c>
      <c r="AG496" s="180" t="s">
        <v>1751</v>
      </c>
      <c r="AH496" s="168" t="s">
        <v>295</v>
      </c>
      <c r="AI496" s="172">
        <v>10</v>
      </c>
      <c r="AJ496" s="173" t="s">
        <v>1272</v>
      </c>
      <c r="AL496" t="str">
        <f t="shared" si="35"/>
        <v>20.00.00.00</v>
      </c>
      <c r="AM496">
        <f t="shared" si="36"/>
        <v>410</v>
      </c>
      <c r="AN496">
        <f t="shared" si="37"/>
        <v>13</v>
      </c>
      <c r="AO496" s="118">
        <v>20</v>
      </c>
      <c r="AP496" s="118">
        <v>0</v>
      </c>
      <c r="AQ496" s="118">
        <v>0</v>
      </c>
      <c r="AR496" s="118">
        <v>0</v>
      </c>
      <c r="AS496" t="str">
        <f t="shared" si="38"/>
        <v>2.00.00.00</v>
      </c>
    </row>
    <row r="497" spans="1:45" customFormat="1" ht="78">
      <c r="A497">
        <v>2021</v>
      </c>
      <c r="B497">
        <v>410</v>
      </c>
      <c r="C497" t="s">
        <v>1271</v>
      </c>
      <c r="D497" t="s">
        <v>1272</v>
      </c>
      <c r="E497" t="s">
        <v>1227</v>
      </c>
      <c r="F497" t="s">
        <v>2660</v>
      </c>
      <c r="G497" t="s">
        <v>2661</v>
      </c>
      <c r="H497">
        <v>13</v>
      </c>
      <c r="I497" t="s">
        <v>51</v>
      </c>
      <c r="J497">
        <v>20</v>
      </c>
      <c r="K497" t="s">
        <v>2514</v>
      </c>
      <c r="L497">
        <v>0</v>
      </c>
      <c r="M497" t="s">
        <v>2149</v>
      </c>
      <c r="N497">
        <v>0</v>
      </c>
      <c r="O497" t="s">
        <v>2149</v>
      </c>
      <c r="P497">
        <v>0</v>
      </c>
      <c r="Q497" t="s">
        <v>2149</v>
      </c>
      <c r="R497">
        <v>10</v>
      </c>
      <c r="S497" t="s">
        <v>2150</v>
      </c>
      <c r="T497">
        <v>13</v>
      </c>
      <c r="U497" t="s">
        <v>2164</v>
      </c>
      <c r="V497">
        <v>0</v>
      </c>
      <c r="W497" t="s">
        <v>79</v>
      </c>
      <c r="X497">
        <v>3</v>
      </c>
      <c r="Y497" t="s">
        <v>2690</v>
      </c>
      <c r="Z497" t="s">
        <v>2691</v>
      </c>
      <c r="AA497" t="s">
        <v>2690</v>
      </c>
      <c r="AB497" t="s">
        <v>2692</v>
      </c>
      <c r="AC497" t="s">
        <v>2690</v>
      </c>
      <c r="AD497" t="s">
        <v>41</v>
      </c>
      <c r="AE497" t="s">
        <v>42</v>
      </c>
      <c r="AF497" s="115">
        <v>2485755</v>
      </c>
      <c r="AG497" s="180" t="s">
        <v>1751</v>
      </c>
      <c r="AH497" s="168" t="s">
        <v>295</v>
      </c>
      <c r="AI497" s="172">
        <v>10</v>
      </c>
      <c r="AJ497" s="173" t="s">
        <v>1272</v>
      </c>
      <c r="AL497" t="str">
        <f t="shared" si="35"/>
        <v>20.00.00.00</v>
      </c>
      <c r="AM497">
        <f t="shared" si="36"/>
        <v>410</v>
      </c>
      <c r="AN497">
        <f t="shared" si="37"/>
        <v>13</v>
      </c>
      <c r="AO497" s="118">
        <v>20</v>
      </c>
      <c r="AP497" s="118">
        <v>0</v>
      </c>
      <c r="AQ497" s="118">
        <v>0</v>
      </c>
      <c r="AR497" s="118">
        <v>0</v>
      </c>
      <c r="AS497" t="str">
        <f t="shared" si="38"/>
        <v>3.00.00.00</v>
      </c>
    </row>
    <row r="498" spans="1:45" customFormat="1" ht="78">
      <c r="A498">
        <v>2021</v>
      </c>
      <c r="B498">
        <v>410</v>
      </c>
      <c r="C498" t="s">
        <v>1271</v>
      </c>
      <c r="D498" t="s">
        <v>1272</v>
      </c>
      <c r="E498" t="s">
        <v>1227</v>
      </c>
      <c r="F498" t="s">
        <v>2660</v>
      </c>
      <c r="G498" t="s">
        <v>2661</v>
      </c>
      <c r="H498">
        <v>11</v>
      </c>
      <c r="I498" t="s">
        <v>25</v>
      </c>
      <c r="J498">
        <v>20</v>
      </c>
      <c r="K498" t="s">
        <v>2514</v>
      </c>
      <c r="L498">
        <v>0</v>
      </c>
      <c r="M498" t="s">
        <v>2149</v>
      </c>
      <c r="N498">
        <v>0</v>
      </c>
      <c r="O498" t="s">
        <v>2149</v>
      </c>
      <c r="P498">
        <v>0</v>
      </c>
      <c r="Q498" t="s">
        <v>2149</v>
      </c>
      <c r="R498">
        <v>10</v>
      </c>
      <c r="S498" t="s">
        <v>2150</v>
      </c>
      <c r="T498">
        <v>13</v>
      </c>
      <c r="U498" t="s">
        <v>2164</v>
      </c>
      <c r="V498">
        <v>0</v>
      </c>
      <c r="W498" t="s">
        <v>79</v>
      </c>
      <c r="X498">
        <v>3</v>
      </c>
      <c r="Y498" t="s">
        <v>2690</v>
      </c>
      <c r="Z498" t="s">
        <v>2691</v>
      </c>
      <c r="AA498" t="s">
        <v>2690</v>
      </c>
      <c r="AB498" t="s">
        <v>2692</v>
      </c>
      <c r="AC498" t="s">
        <v>2690</v>
      </c>
      <c r="AD498" t="s">
        <v>41</v>
      </c>
      <c r="AE498" t="s">
        <v>42</v>
      </c>
      <c r="AF498" s="115">
        <v>810000</v>
      </c>
      <c r="AG498" s="180" t="s">
        <v>1751</v>
      </c>
      <c r="AH498" s="168" t="s">
        <v>295</v>
      </c>
      <c r="AI498" s="172">
        <v>10</v>
      </c>
      <c r="AJ498" s="173" t="s">
        <v>1272</v>
      </c>
      <c r="AL498" t="str">
        <f t="shared" si="35"/>
        <v>20.00.00.00</v>
      </c>
      <c r="AM498">
        <f t="shared" si="36"/>
        <v>410</v>
      </c>
      <c r="AN498">
        <f t="shared" si="37"/>
        <v>11</v>
      </c>
      <c r="AO498" s="118">
        <v>20</v>
      </c>
      <c r="AP498" s="118">
        <v>0</v>
      </c>
      <c r="AQ498" s="118">
        <v>0</v>
      </c>
      <c r="AR498" s="118">
        <v>0</v>
      </c>
      <c r="AS498" t="str">
        <f t="shared" si="38"/>
        <v>3.00.00.00</v>
      </c>
    </row>
    <row r="499" spans="1:45" customFormat="1" ht="78">
      <c r="A499">
        <v>2021</v>
      </c>
      <c r="B499">
        <v>410</v>
      </c>
      <c r="C499" t="s">
        <v>1271</v>
      </c>
      <c r="D499" t="s">
        <v>1272</v>
      </c>
      <c r="E499" t="s">
        <v>1227</v>
      </c>
      <c r="F499" t="s">
        <v>2693</v>
      </c>
      <c r="G499" t="s">
        <v>2694</v>
      </c>
      <c r="H499">
        <v>13</v>
      </c>
      <c r="I499" t="s">
        <v>51</v>
      </c>
      <c r="J499">
        <v>20</v>
      </c>
      <c r="K499" t="s">
        <v>2514</v>
      </c>
      <c r="L499">
        <v>0</v>
      </c>
      <c r="M499" t="s">
        <v>2149</v>
      </c>
      <c r="N499">
        <v>1</v>
      </c>
      <c r="O499" t="s">
        <v>43</v>
      </c>
      <c r="P499">
        <v>0</v>
      </c>
      <c r="Q499" t="s">
        <v>2149</v>
      </c>
      <c r="R499">
        <v>10</v>
      </c>
      <c r="S499" t="s">
        <v>2150</v>
      </c>
      <c r="T499">
        <v>13</v>
      </c>
      <c r="U499" t="s">
        <v>2164</v>
      </c>
      <c r="V499">
        <v>0</v>
      </c>
      <c r="W499" t="s">
        <v>79</v>
      </c>
      <c r="X499">
        <v>4</v>
      </c>
      <c r="Y499" t="s">
        <v>2695</v>
      </c>
      <c r="Z499" t="s">
        <v>2696</v>
      </c>
      <c r="AA499" t="s">
        <v>2697</v>
      </c>
      <c r="AB499" t="s">
        <v>2698</v>
      </c>
      <c r="AC499" t="s">
        <v>2697</v>
      </c>
      <c r="AD499" t="s">
        <v>44</v>
      </c>
      <c r="AE499" t="s">
        <v>43</v>
      </c>
      <c r="AF499" s="115">
        <v>1007100</v>
      </c>
      <c r="AG499" s="180" t="s">
        <v>1751</v>
      </c>
      <c r="AH499" s="168" t="s">
        <v>295</v>
      </c>
      <c r="AI499" s="172">
        <v>10</v>
      </c>
      <c r="AJ499" s="173" t="s">
        <v>1272</v>
      </c>
      <c r="AL499" t="str">
        <f t="shared" si="35"/>
        <v>20.00.01.00</v>
      </c>
      <c r="AM499">
        <f t="shared" si="36"/>
        <v>410</v>
      </c>
      <c r="AN499">
        <f t="shared" si="37"/>
        <v>13</v>
      </c>
      <c r="AO499" s="118">
        <v>20</v>
      </c>
      <c r="AP499" s="118">
        <v>0</v>
      </c>
      <c r="AQ499" s="118">
        <v>1</v>
      </c>
      <c r="AR499" s="118">
        <v>0</v>
      </c>
      <c r="AS499" t="str">
        <f t="shared" si="38"/>
        <v>4.03.00.00</v>
      </c>
    </row>
    <row r="500" spans="1:45" customFormat="1" ht="78">
      <c r="A500">
        <v>2021</v>
      </c>
      <c r="B500">
        <v>410</v>
      </c>
      <c r="C500" t="s">
        <v>1271</v>
      </c>
      <c r="D500" t="s">
        <v>1272</v>
      </c>
      <c r="E500" t="s">
        <v>1227</v>
      </c>
      <c r="F500" t="s">
        <v>2693</v>
      </c>
      <c r="G500" t="s">
        <v>2694</v>
      </c>
      <c r="H500">
        <v>11</v>
      </c>
      <c r="I500" t="s">
        <v>25</v>
      </c>
      <c r="J500">
        <v>20</v>
      </c>
      <c r="K500" t="s">
        <v>2514</v>
      </c>
      <c r="L500">
        <v>0</v>
      </c>
      <c r="M500" t="s">
        <v>2149</v>
      </c>
      <c r="N500">
        <v>1</v>
      </c>
      <c r="O500" t="s">
        <v>43</v>
      </c>
      <c r="P500">
        <v>0</v>
      </c>
      <c r="Q500" t="s">
        <v>2149</v>
      </c>
      <c r="R500">
        <v>10</v>
      </c>
      <c r="S500" t="s">
        <v>2150</v>
      </c>
      <c r="T500">
        <v>13</v>
      </c>
      <c r="U500" t="s">
        <v>2164</v>
      </c>
      <c r="V500">
        <v>0</v>
      </c>
      <c r="W500" t="s">
        <v>79</v>
      </c>
      <c r="X500">
        <v>4</v>
      </c>
      <c r="Y500" t="s">
        <v>2695</v>
      </c>
      <c r="Z500" t="s">
        <v>2696</v>
      </c>
      <c r="AA500" t="s">
        <v>2697</v>
      </c>
      <c r="AB500" t="s">
        <v>2698</v>
      </c>
      <c r="AC500" t="s">
        <v>2697</v>
      </c>
      <c r="AD500" t="s">
        <v>44</v>
      </c>
      <c r="AE500" t="s">
        <v>43</v>
      </c>
      <c r="AF500" s="115">
        <v>675000</v>
      </c>
      <c r="AG500" s="36" t="s">
        <v>1683</v>
      </c>
      <c r="AH500" s="127" t="s">
        <v>25</v>
      </c>
      <c r="AI500" s="172">
        <v>10</v>
      </c>
      <c r="AJ500" s="173" t="s">
        <v>1272</v>
      </c>
      <c r="AL500" t="str">
        <f t="shared" si="35"/>
        <v>20.00.01.00</v>
      </c>
      <c r="AM500">
        <f t="shared" si="36"/>
        <v>410</v>
      </c>
      <c r="AN500">
        <f t="shared" si="37"/>
        <v>11</v>
      </c>
      <c r="AO500" s="118">
        <v>20</v>
      </c>
      <c r="AP500" s="118">
        <v>0</v>
      </c>
      <c r="AQ500" s="118">
        <v>1</v>
      </c>
      <c r="AR500" s="118">
        <v>0</v>
      </c>
      <c r="AS500" t="str">
        <f t="shared" si="38"/>
        <v>4.03.00.00</v>
      </c>
    </row>
    <row r="501" spans="1:45" customFormat="1" ht="78">
      <c r="A501">
        <v>2021</v>
      </c>
      <c r="B501">
        <v>410</v>
      </c>
      <c r="C501" t="s">
        <v>1271</v>
      </c>
      <c r="D501" t="s">
        <v>1272</v>
      </c>
      <c r="E501" t="s">
        <v>1227</v>
      </c>
      <c r="F501" t="s">
        <v>2660</v>
      </c>
      <c r="G501" t="s">
        <v>2699</v>
      </c>
      <c r="H501">
        <v>11</v>
      </c>
      <c r="I501" t="s">
        <v>25</v>
      </c>
      <c r="J501">
        <v>21</v>
      </c>
      <c r="K501" t="s">
        <v>2381</v>
      </c>
      <c r="L501">
        <v>0</v>
      </c>
      <c r="M501" t="s">
        <v>2149</v>
      </c>
      <c r="N501">
        <v>0</v>
      </c>
      <c r="O501" t="s">
        <v>2149</v>
      </c>
      <c r="P501">
        <v>0</v>
      </c>
      <c r="Q501" t="s">
        <v>2149</v>
      </c>
      <c r="R501">
        <v>30</v>
      </c>
      <c r="S501" t="s">
        <v>2163</v>
      </c>
      <c r="T501">
        <v>32</v>
      </c>
      <c r="U501" t="s">
        <v>2198</v>
      </c>
      <c r="V501">
        <v>0</v>
      </c>
      <c r="W501" t="s">
        <v>79</v>
      </c>
      <c r="X501">
        <v>5</v>
      </c>
      <c r="Y501" t="s">
        <v>2700</v>
      </c>
      <c r="Z501" t="s">
        <v>2701</v>
      </c>
      <c r="AA501" t="s">
        <v>2702</v>
      </c>
      <c r="AB501" t="s">
        <v>2711</v>
      </c>
      <c r="AC501" t="s">
        <v>54</v>
      </c>
      <c r="AD501" t="s">
        <v>2401</v>
      </c>
      <c r="AE501" t="s">
        <v>2381</v>
      </c>
      <c r="AF501" s="115">
        <v>122850000</v>
      </c>
      <c r="AG501" s="36" t="s">
        <v>1683</v>
      </c>
      <c r="AH501" s="127" t="s">
        <v>25</v>
      </c>
      <c r="AI501" s="172">
        <v>10</v>
      </c>
      <c r="AJ501" s="173" t="s">
        <v>1272</v>
      </c>
      <c r="AL501" t="str">
        <f t="shared" si="35"/>
        <v>21.00.00.00</v>
      </c>
      <c r="AM501">
        <f t="shared" si="36"/>
        <v>410</v>
      </c>
      <c r="AN501">
        <f t="shared" si="37"/>
        <v>11</v>
      </c>
      <c r="AO501" s="118">
        <v>21</v>
      </c>
      <c r="AP501" s="118">
        <v>0</v>
      </c>
      <c r="AQ501" s="118">
        <v>0</v>
      </c>
      <c r="AR501" s="118">
        <v>0</v>
      </c>
      <c r="AS501" t="str">
        <f t="shared" si="38"/>
        <v>5.01.07.01</v>
      </c>
    </row>
    <row r="502" spans="1:45" customFormat="1" ht="78">
      <c r="A502">
        <v>2021</v>
      </c>
      <c r="B502">
        <v>410</v>
      </c>
      <c r="C502" t="s">
        <v>1271</v>
      </c>
      <c r="D502" t="s">
        <v>1272</v>
      </c>
      <c r="E502" t="s">
        <v>1227</v>
      </c>
      <c r="F502" t="s">
        <v>2660</v>
      </c>
      <c r="G502" t="s">
        <v>2699</v>
      </c>
      <c r="H502">
        <v>11</v>
      </c>
      <c r="I502" t="s">
        <v>25</v>
      </c>
      <c r="J502">
        <v>22</v>
      </c>
      <c r="K502" t="s">
        <v>2201</v>
      </c>
      <c r="L502">
        <v>0</v>
      </c>
      <c r="M502" t="s">
        <v>2149</v>
      </c>
      <c r="N502">
        <v>0</v>
      </c>
      <c r="O502" t="s">
        <v>2149</v>
      </c>
      <c r="P502">
        <v>0</v>
      </c>
      <c r="Q502" t="s">
        <v>2149</v>
      </c>
      <c r="R502">
        <v>10</v>
      </c>
      <c r="S502" t="s">
        <v>2150</v>
      </c>
      <c r="T502">
        <v>15</v>
      </c>
      <c r="U502" t="s">
        <v>2171</v>
      </c>
      <c r="V502">
        <v>0</v>
      </c>
      <c r="W502" t="s">
        <v>79</v>
      </c>
      <c r="X502">
        <v>5</v>
      </c>
      <c r="Y502" t="s">
        <v>2700</v>
      </c>
      <c r="Z502" t="s">
        <v>2712</v>
      </c>
      <c r="AA502" t="s">
        <v>2713</v>
      </c>
      <c r="AB502" t="s">
        <v>2714</v>
      </c>
      <c r="AC502" t="s">
        <v>2715</v>
      </c>
      <c r="AD502" t="s">
        <v>2504</v>
      </c>
      <c r="AE502" t="s">
        <v>2505</v>
      </c>
      <c r="AF502" s="115">
        <v>18360000</v>
      </c>
      <c r="AG502" s="36" t="s">
        <v>1683</v>
      </c>
      <c r="AH502" s="127" t="s">
        <v>25</v>
      </c>
      <c r="AI502" s="172">
        <v>10</v>
      </c>
      <c r="AJ502" s="173" t="s">
        <v>1272</v>
      </c>
      <c r="AL502" t="str">
        <f t="shared" si="35"/>
        <v>22.00.00.00</v>
      </c>
      <c r="AM502">
        <f t="shared" si="36"/>
        <v>410</v>
      </c>
      <c r="AN502">
        <f t="shared" si="37"/>
        <v>11</v>
      </c>
      <c r="AO502" s="118">
        <v>22</v>
      </c>
      <c r="AP502" s="118">
        <v>0</v>
      </c>
      <c r="AQ502" s="118">
        <v>0</v>
      </c>
      <c r="AR502" s="118">
        <v>0</v>
      </c>
      <c r="AS502" t="str">
        <f t="shared" si="38"/>
        <v>5.07.06.02</v>
      </c>
    </row>
    <row r="503" spans="1:45" customFormat="1" ht="78">
      <c r="A503">
        <v>2021</v>
      </c>
      <c r="B503">
        <v>410</v>
      </c>
      <c r="C503" t="s">
        <v>1271</v>
      </c>
      <c r="D503" t="s">
        <v>1272</v>
      </c>
      <c r="E503" t="s">
        <v>1227</v>
      </c>
      <c r="F503" t="s">
        <v>2660</v>
      </c>
      <c r="G503" t="s">
        <v>2699</v>
      </c>
      <c r="H503">
        <v>11</v>
      </c>
      <c r="I503" t="s">
        <v>25</v>
      </c>
      <c r="J503">
        <v>23</v>
      </c>
      <c r="K503" t="s">
        <v>2271</v>
      </c>
      <c r="L503">
        <v>0</v>
      </c>
      <c r="M503" t="s">
        <v>2149</v>
      </c>
      <c r="N503">
        <v>0</v>
      </c>
      <c r="O503" t="s">
        <v>2149</v>
      </c>
      <c r="P503">
        <v>0</v>
      </c>
      <c r="Q503" t="s">
        <v>2149</v>
      </c>
      <c r="R503">
        <v>30</v>
      </c>
      <c r="S503" t="s">
        <v>2163</v>
      </c>
      <c r="T503">
        <v>34</v>
      </c>
      <c r="U503" t="s">
        <v>2209</v>
      </c>
      <c r="V503">
        <v>0</v>
      </c>
      <c r="W503" t="s">
        <v>79</v>
      </c>
      <c r="X503">
        <v>5</v>
      </c>
      <c r="Y503" t="s">
        <v>2700</v>
      </c>
      <c r="Z503" t="s">
        <v>2701</v>
      </c>
      <c r="AA503" t="s">
        <v>2702</v>
      </c>
      <c r="AB503" t="s">
        <v>2711</v>
      </c>
      <c r="AC503" t="s">
        <v>54</v>
      </c>
      <c r="AD503" t="s">
        <v>2431</v>
      </c>
      <c r="AE503" t="s">
        <v>2432</v>
      </c>
      <c r="AF503" s="115">
        <v>4000000</v>
      </c>
      <c r="AG503" s="36" t="s">
        <v>1683</v>
      </c>
      <c r="AH503" s="127" t="s">
        <v>25</v>
      </c>
      <c r="AI503" s="172">
        <v>10</v>
      </c>
      <c r="AJ503" s="173" t="s">
        <v>1272</v>
      </c>
      <c r="AL503" t="str">
        <f t="shared" si="35"/>
        <v>23.00.00.00</v>
      </c>
      <c r="AM503">
        <f t="shared" si="36"/>
        <v>410</v>
      </c>
      <c r="AN503">
        <f t="shared" si="37"/>
        <v>11</v>
      </c>
      <c r="AO503" s="118">
        <v>23</v>
      </c>
      <c r="AP503" s="118">
        <v>0</v>
      </c>
      <c r="AQ503" s="118">
        <v>0</v>
      </c>
      <c r="AR503" s="118">
        <v>0</v>
      </c>
      <c r="AS503" t="str">
        <f t="shared" si="38"/>
        <v>5.01.07.99</v>
      </c>
    </row>
    <row r="504" spans="1:45" customFormat="1" ht="78">
      <c r="A504">
        <v>2021</v>
      </c>
      <c r="B504">
        <v>410</v>
      </c>
      <c r="C504" t="s">
        <v>1271</v>
      </c>
      <c r="D504" t="s">
        <v>1272</v>
      </c>
      <c r="E504" t="s">
        <v>1227</v>
      </c>
      <c r="F504" t="s">
        <v>2660</v>
      </c>
      <c r="G504" t="s">
        <v>2699</v>
      </c>
      <c r="H504">
        <v>11</v>
      </c>
      <c r="I504" t="s">
        <v>25</v>
      </c>
      <c r="J504">
        <v>24</v>
      </c>
      <c r="K504" t="s">
        <v>2777</v>
      </c>
      <c r="L504">
        <v>0</v>
      </c>
      <c r="M504" t="s">
        <v>79</v>
      </c>
      <c r="N504">
        <v>0</v>
      </c>
      <c r="O504" t="s">
        <v>79</v>
      </c>
      <c r="P504">
        <v>0</v>
      </c>
      <c r="Q504" t="s">
        <v>79</v>
      </c>
      <c r="R504">
        <v>10</v>
      </c>
      <c r="S504" t="s">
        <v>2150</v>
      </c>
      <c r="T504">
        <v>13</v>
      </c>
      <c r="U504" t="s">
        <v>2164</v>
      </c>
      <c r="V504">
        <v>0</v>
      </c>
      <c r="W504" t="s">
        <v>79</v>
      </c>
      <c r="X504">
        <v>5</v>
      </c>
      <c r="Y504" t="s">
        <v>2700</v>
      </c>
      <c r="Z504" t="s">
        <v>2722</v>
      </c>
      <c r="AA504" t="s">
        <v>2723</v>
      </c>
      <c r="AB504" t="s">
        <v>2778</v>
      </c>
      <c r="AC504" t="s">
        <v>2779</v>
      </c>
      <c r="AD504" t="s">
        <v>2780</v>
      </c>
      <c r="AE504" t="s">
        <v>2781</v>
      </c>
      <c r="AF504" s="115">
        <v>1890000</v>
      </c>
      <c r="AG504" s="36" t="s">
        <v>1683</v>
      </c>
      <c r="AH504" s="127" t="s">
        <v>25</v>
      </c>
      <c r="AI504" s="172">
        <v>10</v>
      </c>
      <c r="AJ504" s="173" t="s">
        <v>1272</v>
      </c>
      <c r="AL504" t="str">
        <f t="shared" si="35"/>
        <v>24.00.00.00</v>
      </c>
      <c r="AM504">
        <f t="shared" si="36"/>
        <v>410</v>
      </c>
      <c r="AN504">
        <f t="shared" si="37"/>
        <v>11</v>
      </c>
      <c r="AO504" s="118">
        <v>24</v>
      </c>
      <c r="AP504" s="118">
        <v>0</v>
      </c>
      <c r="AQ504" s="118">
        <v>0</v>
      </c>
      <c r="AR504" s="118">
        <v>0</v>
      </c>
      <c r="AS504" t="str">
        <f t="shared" si="38"/>
        <v>5.03.01.00</v>
      </c>
    </row>
    <row r="505" spans="1:45" customFormat="1" ht="78">
      <c r="A505">
        <v>2021</v>
      </c>
      <c r="B505">
        <v>410</v>
      </c>
      <c r="C505" t="s">
        <v>1271</v>
      </c>
      <c r="D505" t="s">
        <v>1272</v>
      </c>
      <c r="E505" t="s">
        <v>1227</v>
      </c>
      <c r="F505" t="s">
        <v>2660</v>
      </c>
      <c r="G505" t="s">
        <v>2661</v>
      </c>
      <c r="H505">
        <v>13</v>
      </c>
      <c r="I505" t="s">
        <v>51</v>
      </c>
      <c r="J505">
        <v>25</v>
      </c>
      <c r="K505" t="s">
        <v>1558</v>
      </c>
      <c r="L505">
        <v>0</v>
      </c>
      <c r="M505" t="s">
        <v>79</v>
      </c>
      <c r="N505">
        <v>0</v>
      </c>
      <c r="O505" t="s">
        <v>79</v>
      </c>
      <c r="P505">
        <v>0</v>
      </c>
      <c r="Q505" t="s">
        <v>79</v>
      </c>
      <c r="R505">
        <v>10</v>
      </c>
      <c r="S505" t="s">
        <v>2150</v>
      </c>
      <c r="T505">
        <v>13</v>
      </c>
      <c r="U505" t="s">
        <v>2164</v>
      </c>
      <c r="V505">
        <v>0</v>
      </c>
      <c r="W505" t="s">
        <v>79</v>
      </c>
      <c r="X505">
        <v>2</v>
      </c>
      <c r="Y505" t="s">
        <v>2687</v>
      </c>
      <c r="Z505" t="s">
        <v>2688</v>
      </c>
      <c r="AA505" t="s">
        <v>2687</v>
      </c>
      <c r="AB505" t="s">
        <v>2689</v>
      </c>
      <c r="AC505" t="s">
        <v>2687</v>
      </c>
      <c r="AD505" t="s">
        <v>39</v>
      </c>
      <c r="AE505" t="s">
        <v>40</v>
      </c>
      <c r="AF505" s="115">
        <v>199310</v>
      </c>
      <c r="AG505" s="180" t="s">
        <v>1561</v>
      </c>
      <c r="AH505" s="168" t="s">
        <v>291</v>
      </c>
      <c r="AI505" s="172">
        <v>10</v>
      </c>
      <c r="AJ505" s="173" t="s">
        <v>1272</v>
      </c>
      <c r="AL505" t="str">
        <f t="shared" si="35"/>
        <v>25.00.00.00</v>
      </c>
      <c r="AM505">
        <f t="shared" si="36"/>
        <v>410</v>
      </c>
      <c r="AN505">
        <f t="shared" si="37"/>
        <v>13</v>
      </c>
      <c r="AO505" s="118">
        <v>25</v>
      </c>
      <c r="AP505" s="118">
        <v>0</v>
      </c>
      <c r="AQ505" s="118">
        <v>0</v>
      </c>
      <c r="AR505" s="118">
        <v>0</v>
      </c>
      <c r="AS505" t="str">
        <f t="shared" si="38"/>
        <v>2.00.00.00</v>
      </c>
    </row>
    <row r="506" spans="1:45" customFormat="1" ht="78">
      <c r="A506">
        <v>2021</v>
      </c>
      <c r="B506">
        <v>410</v>
      </c>
      <c r="C506" t="s">
        <v>1271</v>
      </c>
      <c r="D506" t="s">
        <v>1272</v>
      </c>
      <c r="E506" t="s">
        <v>1227</v>
      </c>
      <c r="F506" t="s">
        <v>2660</v>
      </c>
      <c r="G506" t="s">
        <v>2661</v>
      </c>
      <c r="H506">
        <v>13</v>
      </c>
      <c r="I506" t="s">
        <v>51</v>
      </c>
      <c r="J506">
        <v>25</v>
      </c>
      <c r="K506" t="s">
        <v>1558</v>
      </c>
      <c r="L506">
        <v>0</v>
      </c>
      <c r="M506" t="s">
        <v>79</v>
      </c>
      <c r="N506">
        <v>0</v>
      </c>
      <c r="O506" t="s">
        <v>79</v>
      </c>
      <c r="P506">
        <v>0</v>
      </c>
      <c r="Q506" t="s">
        <v>79</v>
      </c>
      <c r="R506">
        <v>10</v>
      </c>
      <c r="S506" t="s">
        <v>2150</v>
      </c>
      <c r="T506">
        <v>13</v>
      </c>
      <c r="U506" t="s">
        <v>2164</v>
      </c>
      <c r="V506">
        <v>0</v>
      </c>
      <c r="W506" t="s">
        <v>79</v>
      </c>
      <c r="X506">
        <v>3</v>
      </c>
      <c r="Y506" t="s">
        <v>2690</v>
      </c>
      <c r="Z506" t="s">
        <v>2691</v>
      </c>
      <c r="AA506" t="s">
        <v>2690</v>
      </c>
      <c r="AB506" t="s">
        <v>2692</v>
      </c>
      <c r="AC506" t="s">
        <v>2690</v>
      </c>
      <c r="AD506" t="s">
        <v>41</v>
      </c>
      <c r="AE506" t="s">
        <v>42</v>
      </c>
      <c r="AF506" s="115">
        <v>199310</v>
      </c>
      <c r="AG506" s="180" t="s">
        <v>1561</v>
      </c>
      <c r="AH506" s="168" t="s">
        <v>291</v>
      </c>
      <c r="AI506" s="172">
        <v>10</v>
      </c>
      <c r="AJ506" s="173" t="s">
        <v>1272</v>
      </c>
      <c r="AL506" t="str">
        <f t="shared" si="35"/>
        <v>25.00.00.00</v>
      </c>
      <c r="AM506">
        <f t="shared" si="36"/>
        <v>410</v>
      </c>
      <c r="AN506">
        <f t="shared" si="37"/>
        <v>13</v>
      </c>
      <c r="AO506" s="118">
        <v>25</v>
      </c>
      <c r="AP506" s="118">
        <v>0</v>
      </c>
      <c r="AQ506" s="118">
        <v>0</v>
      </c>
      <c r="AR506" s="118">
        <v>0</v>
      </c>
      <c r="AS506" t="str">
        <f t="shared" si="38"/>
        <v>3.00.00.00</v>
      </c>
    </row>
    <row r="507" spans="1:45" customFormat="1" ht="78">
      <c r="A507">
        <v>2021</v>
      </c>
      <c r="B507">
        <v>410</v>
      </c>
      <c r="C507" t="s">
        <v>1271</v>
      </c>
      <c r="D507" t="s">
        <v>1272</v>
      </c>
      <c r="E507" t="s">
        <v>1227</v>
      </c>
      <c r="F507" t="s">
        <v>2693</v>
      </c>
      <c r="G507" t="s">
        <v>2694</v>
      </c>
      <c r="H507">
        <v>13</v>
      </c>
      <c r="I507" t="s">
        <v>51</v>
      </c>
      <c r="J507">
        <v>25</v>
      </c>
      <c r="K507" t="s">
        <v>1558</v>
      </c>
      <c r="L507">
        <v>0</v>
      </c>
      <c r="M507" t="s">
        <v>79</v>
      </c>
      <c r="N507">
        <v>1</v>
      </c>
      <c r="O507" t="s">
        <v>43</v>
      </c>
      <c r="P507">
        <v>0</v>
      </c>
      <c r="Q507" t="s">
        <v>79</v>
      </c>
      <c r="R507">
        <v>10</v>
      </c>
      <c r="S507" t="s">
        <v>2150</v>
      </c>
      <c r="T507">
        <v>13</v>
      </c>
      <c r="U507" t="s">
        <v>2164</v>
      </c>
      <c r="V507">
        <v>0</v>
      </c>
      <c r="W507" t="s">
        <v>79</v>
      </c>
      <c r="X507">
        <v>4</v>
      </c>
      <c r="Y507" t="s">
        <v>2695</v>
      </c>
      <c r="Z507" t="s">
        <v>2696</v>
      </c>
      <c r="AA507" t="s">
        <v>2697</v>
      </c>
      <c r="AB507" t="s">
        <v>2698</v>
      </c>
      <c r="AC507" t="s">
        <v>2697</v>
      </c>
      <c r="AD507" t="s">
        <v>44</v>
      </c>
      <c r="AE507" t="s">
        <v>43</v>
      </c>
      <c r="AF507" s="115">
        <v>1594477</v>
      </c>
      <c r="AG507" s="180" t="s">
        <v>1561</v>
      </c>
      <c r="AH507" s="168" t="s">
        <v>291</v>
      </c>
      <c r="AI507" s="172">
        <v>10</v>
      </c>
      <c r="AJ507" s="173" t="s">
        <v>1272</v>
      </c>
      <c r="AL507" t="str">
        <f t="shared" si="35"/>
        <v>25.00.01.00</v>
      </c>
      <c r="AM507">
        <f t="shared" si="36"/>
        <v>410</v>
      </c>
      <c r="AN507">
        <f t="shared" si="37"/>
        <v>13</v>
      </c>
      <c r="AO507" s="118">
        <v>25</v>
      </c>
      <c r="AP507" s="118">
        <v>0</v>
      </c>
      <c r="AQ507" s="118">
        <v>1</v>
      </c>
      <c r="AR507" s="118">
        <v>0</v>
      </c>
      <c r="AS507" t="str">
        <f t="shared" si="38"/>
        <v>4.03.00.00</v>
      </c>
    </row>
    <row r="508" spans="1:45" customFormat="1" ht="78">
      <c r="A508">
        <v>2021</v>
      </c>
      <c r="B508">
        <v>410</v>
      </c>
      <c r="C508" t="s">
        <v>1271</v>
      </c>
      <c r="D508" t="s">
        <v>1272</v>
      </c>
      <c r="E508" t="s">
        <v>1227</v>
      </c>
      <c r="F508" t="s">
        <v>2660</v>
      </c>
      <c r="G508" t="s">
        <v>2661</v>
      </c>
      <c r="H508">
        <v>11</v>
      </c>
      <c r="I508" t="s">
        <v>25</v>
      </c>
      <c r="J508">
        <v>60</v>
      </c>
      <c r="K508" t="s">
        <v>2261</v>
      </c>
      <c r="L508">
        <v>0</v>
      </c>
      <c r="M508" t="s">
        <v>79</v>
      </c>
      <c r="N508">
        <v>0</v>
      </c>
      <c r="O508" t="s">
        <v>79</v>
      </c>
      <c r="P508">
        <v>0</v>
      </c>
      <c r="Q508" t="s">
        <v>79</v>
      </c>
      <c r="R508">
        <v>10</v>
      </c>
      <c r="S508" t="s">
        <v>2150</v>
      </c>
      <c r="T508">
        <v>13</v>
      </c>
      <c r="U508" t="s">
        <v>2164</v>
      </c>
      <c r="V508">
        <v>0</v>
      </c>
      <c r="W508" t="s">
        <v>79</v>
      </c>
      <c r="X508">
        <v>2</v>
      </c>
      <c r="Y508" t="s">
        <v>2687</v>
      </c>
      <c r="Z508" t="s">
        <v>2688</v>
      </c>
      <c r="AA508" t="s">
        <v>2687</v>
      </c>
      <c r="AB508" t="s">
        <v>2689</v>
      </c>
      <c r="AC508" t="s">
        <v>2687</v>
      </c>
      <c r="AD508" t="s">
        <v>39</v>
      </c>
      <c r="AE508" t="s">
        <v>40</v>
      </c>
      <c r="AF508" s="115">
        <v>2000000</v>
      </c>
      <c r="AG508" s="36" t="s">
        <v>1683</v>
      </c>
      <c r="AH508" s="127" t="s">
        <v>25</v>
      </c>
      <c r="AI508" s="172">
        <v>10</v>
      </c>
      <c r="AJ508" s="173" t="s">
        <v>1272</v>
      </c>
      <c r="AL508" t="str">
        <f t="shared" si="35"/>
        <v>60.00.00.00</v>
      </c>
      <c r="AM508">
        <f t="shared" si="36"/>
        <v>410</v>
      </c>
      <c r="AN508">
        <f t="shared" si="37"/>
        <v>11</v>
      </c>
      <c r="AO508" s="118">
        <v>60</v>
      </c>
      <c r="AP508" s="118">
        <v>0</v>
      </c>
      <c r="AQ508" s="118">
        <v>0</v>
      </c>
      <c r="AR508" s="118">
        <v>0</v>
      </c>
      <c r="AS508" t="str">
        <f t="shared" si="38"/>
        <v>2.00.00.00</v>
      </c>
    </row>
    <row r="509" spans="1:45" customFormat="1" ht="78">
      <c r="A509">
        <v>2021</v>
      </c>
      <c r="B509">
        <v>410</v>
      </c>
      <c r="C509" t="s">
        <v>1271</v>
      </c>
      <c r="D509" t="s">
        <v>1272</v>
      </c>
      <c r="E509" t="s">
        <v>1227</v>
      </c>
      <c r="F509" t="s">
        <v>2660</v>
      </c>
      <c r="G509" t="s">
        <v>2661</v>
      </c>
      <c r="H509">
        <v>11</v>
      </c>
      <c r="I509" t="s">
        <v>25</v>
      </c>
      <c r="J509">
        <v>60</v>
      </c>
      <c r="K509" t="s">
        <v>2261</v>
      </c>
      <c r="L509">
        <v>0</v>
      </c>
      <c r="M509" t="s">
        <v>79</v>
      </c>
      <c r="N509">
        <v>0</v>
      </c>
      <c r="O509" t="s">
        <v>79</v>
      </c>
      <c r="P509">
        <v>0</v>
      </c>
      <c r="Q509" t="s">
        <v>79</v>
      </c>
      <c r="R509">
        <v>10</v>
      </c>
      <c r="S509" t="s">
        <v>2150</v>
      </c>
      <c r="T509">
        <v>13</v>
      </c>
      <c r="U509" t="s">
        <v>2164</v>
      </c>
      <c r="V509">
        <v>0</v>
      </c>
      <c r="W509" t="s">
        <v>79</v>
      </c>
      <c r="X509">
        <v>3</v>
      </c>
      <c r="Y509" t="s">
        <v>2690</v>
      </c>
      <c r="Z509" t="s">
        <v>2691</v>
      </c>
      <c r="AA509" t="s">
        <v>2690</v>
      </c>
      <c r="AB509" t="s">
        <v>2692</v>
      </c>
      <c r="AC509" t="s">
        <v>2690</v>
      </c>
      <c r="AD509" t="s">
        <v>41</v>
      </c>
      <c r="AE509" t="s">
        <v>42</v>
      </c>
      <c r="AF509" s="115">
        <v>25650000</v>
      </c>
      <c r="AG509" s="36" t="s">
        <v>1683</v>
      </c>
      <c r="AH509" s="127" t="s">
        <v>25</v>
      </c>
      <c r="AI509" s="172">
        <v>10</v>
      </c>
      <c r="AJ509" s="173" t="s">
        <v>1272</v>
      </c>
      <c r="AL509" t="str">
        <f t="shared" si="35"/>
        <v>60.00.00.00</v>
      </c>
      <c r="AM509">
        <f t="shared" si="36"/>
        <v>410</v>
      </c>
      <c r="AN509">
        <f t="shared" si="37"/>
        <v>11</v>
      </c>
      <c r="AO509" s="118">
        <v>60</v>
      </c>
      <c r="AP509" s="118">
        <v>0</v>
      </c>
      <c r="AQ509" s="118">
        <v>0</v>
      </c>
      <c r="AR509" s="118">
        <v>0</v>
      </c>
      <c r="AS509" t="str">
        <f t="shared" si="38"/>
        <v>3.00.00.00</v>
      </c>
    </row>
    <row r="510" spans="1:45" customFormat="1">
      <c r="A510">
        <v>2021</v>
      </c>
      <c r="B510">
        <v>420</v>
      </c>
      <c r="C510" t="s">
        <v>1273</v>
      </c>
      <c r="D510" t="s">
        <v>1274</v>
      </c>
      <c r="E510" t="s">
        <v>1227</v>
      </c>
      <c r="F510" t="s">
        <v>2660</v>
      </c>
      <c r="G510" t="s">
        <v>2661</v>
      </c>
      <c r="H510">
        <v>11</v>
      </c>
      <c r="I510" t="s">
        <v>25</v>
      </c>
      <c r="J510">
        <v>1</v>
      </c>
      <c r="K510" t="s">
        <v>2634</v>
      </c>
      <c r="L510">
        <v>0</v>
      </c>
      <c r="M510" t="s">
        <v>2149</v>
      </c>
      <c r="N510">
        <v>0</v>
      </c>
      <c r="O510" t="s">
        <v>2149</v>
      </c>
      <c r="P510">
        <v>0</v>
      </c>
      <c r="Q510" t="s">
        <v>2149</v>
      </c>
      <c r="R510">
        <v>20</v>
      </c>
      <c r="S510" t="s">
        <v>2155</v>
      </c>
      <c r="T510">
        <v>22</v>
      </c>
      <c r="U510" t="s">
        <v>2187</v>
      </c>
      <c r="V510">
        <v>0</v>
      </c>
      <c r="W510" t="s">
        <v>79</v>
      </c>
      <c r="X510">
        <v>1</v>
      </c>
      <c r="Y510" t="s">
        <v>2662</v>
      </c>
      <c r="Z510" t="s">
        <v>2663</v>
      </c>
      <c r="AA510" t="s">
        <v>2664</v>
      </c>
      <c r="AB510" t="s">
        <v>2665</v>
      </c>
      <c r="AC510" t="s">
        <v>2666</v>
      </c>
      <c r="AD510" t="s">
        <v>23</v>
      </c>
      <c r="AE510" t="s">
        <v>24</v>
      </c>
      <c r="AF510" s="115">
        <v>4472798655</v>
      </c>
      <c r="AG510" s="36" t="s">
        <v>1683</v>
      </c>
      <c r="AH510" s="127" t="s">
        <v>25</v>
      </c>
      <c r="AI510" s="36">
        <v>19</v>
      </c>
      <c r="AJ510" s="128" t="s">
        <v>588</v>
      </c>
      <c r="AL510" t="str">
        <f t="shared" si="35"/>
        <v>01.00.00.00</v>
      </c>
      <c r="AM510">
        <f t="shared" si="36"/>
        <v>420</v>
      </c>
      <c r="AN510">
        <f t="shared" si="37"/>
        <v>11</v>
      </c>
      <c r="AO510" s="118">
        <v>1</v>
      </c>
      <c r="AP510" s="118">
        <v>0</v>
      </c>
      <c r="AQ510" s="118">
        <v>0</v>
      </c>
      <c r="AR510" s="118">
        <v>0</v>
      </c>
      <c r="AS510" t="str">
        <f t="shared" si="38"/>
        <v>1.01.01.00</v>
      </c>
    </row>
    <row r="511" spans="1:45" customFormat="1">
      <c r="A511">
        <v>2021</v>
      </c>
      <c r="B511">
        <v>420</v>
      </c>
      <c r="C511" t="s">
        <v>1273</v>
      </c>
      <c r="D511" t="s">
        <v>1274</v>
      </c>
      <c r="E511" t="s">
        <v>1227</v>
      </c>
      <c r="F511" t="s">
        <v>2660</v>
      </c>
      <c r="G511" t="s">
        <v>2661</v>
      </c>
      <c r="H511">
        <v>15</v>
      </c>
      <c r="I511" t="s">
        <v>2733</v>
      </c>
      <c r="J511">
        <v>1</v>
      </c>
      <c r="K511" t="s">
        <v>2634</v>
      </c>
      <c r="L511">
        <v>0</v>
      </c>
      <c r="M511" t="s">
        <v>2149</v>
      </c>
      <c r="N511">
        <v>0</v>
      </c>
      <c r="O511" t="s">
        <v>2149</v>
      </c>
      <c r="P511">
        <v>0</v>
      </c>
      <c r="Q511" t="s">
        <v>2149</v>
      </c>
      <c r="R511">
        <v>20</v>
      </c>
      <c r="S511" t="s">
        <v>2155</v>
      </c>
      <c r="T511">
        <v>22</v>
      </c>
      <c r="U511" t="s">
        <v>2187</v>
      </c>
      <c r="V511">
        <v>0</v>
      </c>
      <c r="W511" t="s">
        <v>79</v>
      </c>
      <c r="X511">
        <v>1</v>
      </c>
      <c r="Y511" t="s">
        <v>2662</v>
      </c>
      <c r="Z511" t="s">
        <v>2663</v>
      </c>
      <c r="AA511" t="s">
        <v>2664</v>
      </c>
      <c r="AB511" t="s">
        <v>2665</v>
      </c>
      <c r="AC511" t="s">
        <v>2666</v>
      </c>
      <c r="AD511" t="s">
        <v>23</v>
      </c>
      <c r="AE511" t="s">
        <v>24</v>
      </c>
      <c r="AF511" s="115">
        <v>600000000</v>
      </c>
      <c r="AG511" s="36" t="s">
        <v>2734</v>
      </c>
      <c r="AH511" s="127" t="s">
        <v>1508</v>
      </c>
      <c r="AI511" s="36">
        <v>19</v>
      </c>
      <c r="AJ511" s="128" t="s">
        <v>588</v>
      </c>
      <c r="AL511" t="str">
        <f t="shared" si="35"/>
        <v>01.00.00.00</v>
      </c>
      <c r="AM511">
        <f t="shared" si="36"/>
        <v>420</v>
      </c>
      <c r="AN511">
        <f t="shared" si="37"/>
        <v>15</v>
      </c>
      <c r="AO511" s="118">
        <v>1</v>
      </c>
      <c r="AP511" s="118">
        <v>0</v>
      </c>
      <c r="AQ511" s="118">
        <v>0</v>
      </c>
      <c r="AR511" s="118">
        <v>0</v>
      </c>
      <c r="AS511" t="str">
        <f t="shared" si="38"/>
        <v>1.01.01.00</v>
      </c>
    </row>
    <row r="512" spans="1:45" customFormat="1">
      <c r="A512">
        <v>2021</v>
      </c>
      <c r="B512">
        <v>420</v>
      </c>
      <c r="C512" t="s">
        <v>1273</v>
      </c>
      <c r="D512" t="s">
        <v>1274</v>
      </c>
      <c r="E512" t="s">
        <v>1227</v>
      </c>
      <c r="F512" t="s">
        <v>2660</v>
      </c>
      <c r="G512" t="s">
        <v>2661</v>
      </c>
      <c r="H512">
        <v>11</v>
      </c>
      <c r="I512" t="s">
        <v>25</v>
      </c>
      <c r="J512">
        <v>1</v>
      </c>
      <c r="K512" t="s">
        <v>2634</v>
      </c>
      <c r="L512">
        <v>0</v>
      </c>
      <c r="M512" t="s">
        <v>2149</v>
      </c>
      <c r="N512">
        <v>0</v>
      </c>
      <c r="O512" t="s">
        <v>2149</v>
      </c>
      <c r="P512">
        <v>0</v>
      </c>
      <c r="Q512" t="s">
        <v>2149</v>
      </c>
      <c r="R512">
        <v>20</v>
      </c>
      <c r="S512" t="s">
        <v>2155</v>
      </c>
      <c r="T512">
        <v>22</v>
      </c>
      <c r="U512" t="s">
        <v>2187</v>
      </c>
      <c r="V512">
        <v>0</v>
      </c>
      <c r="W512" t="s">
        <v>79</v>
      </c>
      <c r="X512">
        <v>1</v>
      </c>
      <c r="Y512" t="s">
        <v>2662</v>
      </c>
      <c r="Z512" t="s">
        <v>2663</v>
      </c>
      <c r="AA512" t="s">
        <v>2664</v>
      </c>
      <c r="AB512" t="s">
        <v>2667</v>
      </c>
      <c r="AC512" t="s">
        <v>2668</v>
      </c>
      <c r="AD512" t="s">
        <v>26</v>
      </c>
      <c r="AE512" t="s">
        <v>27</v>
      </c>
      <c r="AF512" s="115">
        <v>463974397</v>
      </c>
      <c r="AG512" s="36" t="s">
        <v>1683</v>
      </c>
      <c r="AH512" s="127" t="s">
        <v>25</v>
      </c>
      <c r="AI512" s="36">
        <v>19</v>
      </c>
      <c r="AJ512" s="128" t="s">
        <v>588</v>
      </c>
      <c r="AL512" t="str">
        <f t="shared" si="35"/>
        <v>01.00.00.00</v>
      </c>
      <c r="AM512">
        <f t="shared" si="36"/>
        <v>420</v>
      </c>
      <c r="AN512">
        <f t="shared" si="37"/>
        <v>11</v>
      </c>
      <c r="AO512" s="118">
        <v>1</v>
      </c>
      <c r="AP512" s="118">
        <v>0</v>
      </c>
      <c r="AQ512" s="118">
        <v>0</v>
      </c>
      <c r="AR512" s="118">
        <v>0</v>
      </c>
      <c r="AS512" t="str">
        <f t="shared" si="38"/>
        <v>1.01.04.00</v>
      </c>
    </row>
    <row r="513" spans="1:45" customFormat="1">
      <c r="A513">
        <v>2021</v>
      </c>
      <c r="B513">
        <v>420</v>
      </c>
      <c r="C513" t="s">
        <v>1273</v>
      </c>
      <c r="D513" t="s">
        <v>1274</v>
      </c>
      <c r="E513" t="s">
        <v>1227</v>
      </c>
      <c r="F513" t="s">
        <v>2660</v>
      </c>
      <c r="G513" t="s">
        <v>2661</v>
      </c>
      <c r="H513">
        <v>11</v>
      </c>
      <c r="I513" t="s">
        <v>25</v>
      </c>
      <c r="J513">
        <v>1</v>
      </c>
      <c r="K513" t="s">
        <v>2634</v>
      </c>
      <c r="L513">
        <v>0</v>
      </c>
      <c r="M513" t="s">
        <v>2149</v>
      </c>
      <c r="N513">
        <v>0</v>
      </c>
      <c r="O513" t="s">
        <v>2149</v>
      </c>
      <c r="P513">
        <v>0</v>
      </c>
      <c r="Q513" t="s">
        <v>2149</v>
      </c>
      <c r="R513">
        <v>20</v>
      </c>
      <c r="S513" t="s">
        <v>2155</v>
      </c>
      <c r="T513">
        <v>22</v>
      </c>
      <c r="U513" t="s">
        <v>2187</v>
      </c>
      <c r="V513">
        <v>0</v>
      </c>
      <c r="W513" t="s">
        <v>79</v>
      </c>
      <c r="X513">
        <v>1</v>
      </c>
      <c r="Y513" t="s">
        <v>2662</v>
      </c>
      <c r="Z513" t="s">
        <v>2663</v>
      </c>
      <c r="AA513" t="s">
        <v>2664</v>
      </c>
      <c r="AB513" t="s">
        <v>2669</v>
      </c>
      <c r="AC513" t="s">
        <v>2670</v>
      </c>
      <c r="AD513" t="s">
        <v>28</v>
      </c>
      <c r="AE513" t="s">
        <v>29</v>
      </c>
      <c r="AF513" s="115">
        <v>1217471676</v>
      </c>
      <c r="AG513" s="36" t="s">
        <v>1683</v>
      </c>
      <c r="AH513" s="127" t="s">
        <v>25</v>
      </c>
      <c r="AI513" s="36">
        <v>19</v>
      </c>
      <c r="AJ513" s="128" t="s">
        <v>588</v>
      </c>
      <c r="AL513" t="str">
        <f t="shared" si="35"/>
        <v>01.00.00.00</v>
      </c>
      <c r="AM513">
        <f t="shared" si="36"/>
        <v>420</v>
      </c>
      <c r="AN513">
        <f t="shared" si="37"/>
        <v>11</v>
      </c>
      <c r="AO513" s="118">
        <v>1</v>
      </c>
      <c r="AP513" s="118">
        <v>0</v>
      </c>
      <c r="AQ513" s="118">
        <v>0</v>
      </c>
      <c r="AR513" s="118">
        <v>0</v>
      </c>
      <c r="AS513" t="str">
        <f t="shared" si="38"/>
        <v>1.01.06.00</v>
      </c>
    </row>
    <row r="514" spans="1:45" customFormat="1">
      <c r="A514">
        <v>2021</v>
      </c>
      <c r="B514">
        <v>420</v>
      </c>
      <c r="C514" t="s">
        <v>1273</v>
      </c>
      <c r="D514" t="s">
        <v>1274</v>
      </c>
      <c r="E514" t="s">
        <v>1227</v>
      </c>
      <c r="F514" t="s">
        <v>2660</v>
      </c>
      <c r="G514" t="s">
        <v>2661</v>
      </c>
      <c r="H514">
        <v>11</v>
      </c>
      <c r="I514" t="s">
        <v>25</v>
      </c>
      <c r="J514">
        <v>1</v>
      </c>
      <c r="K514" t="s">
        <v>2634</v>
      </c>
      <c r="L514">
        <v>0</v>
      </c>
      <c r="M514" t="s">
        <v>2149</v>
      </c>
      <c r="N514">
        <v>0</v>
      </c>
      <c r="O514" t="s">
        <v>2149</v>
      </c>
      <c r="P514">
        <v>0</v>
      </c>
      <c r="Q514" t="s">
        <v>2149</v>
      </c>
      <c r="R514">
        <v>20</v>
      </c>
      <c r="S514" t="s">
        <v>2155</v>
      </c>
      <c r="T514">
        <v>22</v>
      </c>
      <c r="U514" t="s">
        <v>2187</v>
      </c>
      <c r="V514">
        <v>0</v>
      </c>
      <c r="W514" t="s">
        <v>79</v>
      </c>
      <c r="X514">
        <v>1</v>
      </c>
      <c r="Y514" t="s">
        <v>2662</v>
      </c>
      <c r="Z514" t="s">
        <v>2663</v>
      </c>
      <c r="AA514" t="s">
        <v>2664</v>
      </c>
      <c r="AB514" t="s">
        <v>2671</v>
      </c>
      <c r="AC514" t="s">
        <v>31</v>
      </c>
      <c r="AD514" t="s">
        <v>30</v>
      </c>
      <c r="AE514" t="s">
        <v>31</v>
      </c>
      <c r="AF514" s="115">
        <v>112553295</v>
      </c>
      <c r="AG514" s="36" t="s">
        <v>1683</v>
      </c>
      <c r="AH514" s="127" t="s">
        <v>25</v>
      </c>
      <c r="AI514" s="36">
        <v>19</v>
      </c>
      <c r="AJ514" s="128" t="s">
        <v>588</v>
      </c>
      <c r="AL514" t="str">
        <f t="shared" si="35"/>
        <v>01.00.00.00</v>
      </c>
      <c r="AM514">
        <f t="shared" si="36"/>
        <v>420</v>
      </c>
      <c r="AN514">
        <f t="shared" si="37"/>
        <v>11</v>
      </c>
      <c r="AO514" s="118">
        <v>1</v>
      </c>
      <c r="AP514" s="118">
        <v>0</v>
      </c>
      <c r="AQ514" s="118">
        <v>0</v>
      </c>
      <c r="AR514" s="118">
        <v>0</v>
      </c>
      <c r="AS514" t="str">
        <f t="shared" si="38"/>
        <v>1.01.07.00</v>
      </c>
    </row>
    <row r="515" spans="1:45" customFormat="1">
      <c r="A515">
        <v>2021</v>
      </c>
      <c r="B515">
        <v>420</v>
      </c>
      <c r="C515" t="s">
        <v>1273</v>
      </c>
      <c r="D515" t="s">
        <v>1274</v>
      </c>
      <c r="E515" t="s">
        <v>1227</v>
      </c>
      <c r="F515" t="s">
        <v>2660</v>
      </c>
      <c r="G515" t="s">
        <v>2661</v>
      </c>
      <c r="H515">
        <v>11</v>
      </c>
      <c r="I515" t="s">
        <v>25</v>
      </c>
      <c r="J515">
        <v>1</v>
      </c>
      <c r="K515" t="s">
        <v>2634</v>
      </c>
      <c r="L515">
        <v>0</v>
      </c>
      <c r="M515" t="s">
        <v>2149</v>
      </c>
      <c r="N515">
        <v>0</v>
      </c>
      <c r="O515" t="s">
        <v>2149</v>
      </c>
      <c r="P515">
        <v>0</v>
      </c>
      <c r="Q515" t="s">
        <v>2149</v>
      </c>
      <c r="R515">
        <v>20</v>
      </c>
      <c r="S515" t="s">
        <v>2155</v>
      </c>
      <c r="T515">
        <v>22</v>
      </c>
      <c r="U515" t="s">
        <v>2187</v>
      </c>
      <c r="V515">
        <v>0</v>
      </c>
      <c r="W515" t="s">
        <v>79</v>
      </c>
      <c r="X515">
        <v>1</v>
      </c>
      <c r="Y515" t="s">
        <v>2662</v>
      </c>
      <c r="Z515" t="s">
        <v>2672</v>
      </c>
      <c r="AA515" t="s">
        <v>2673</v>
      </c>
      <c r="AB515" t="s">
        <v>2674</v>
      </c>
      <c r="AC515" t="s">
        <v>2666</v>
      </c>
      <c r="AD515" t="s">
        <v>32</v>
      </c>
      <c r="AE515" t="s">
        <v>24</v>
      </c>
      <c r="AF515" s="115">
        <v>3515637</v>
      </c>
      <c r="AG515" s="36" t="s">
        <v>1683</v>
      </c>
      <c r="AH515" s="127" t="s">
        <v>25</v>
      </c>
      <c r="AI515" s="36">
        <v>19</v>
      </c>
      <c r="AJ515" s="128" t="s">
        <v>588</v>
      </c>
      <c r="AL515" t="str">
        <f t="shared" ref="AL515:AL578" si="40">CONCATENATE(TEXT(AO515,"00"),".",TEXT(AP515,"00"),".",TEXT(AQ515,"00"),".",TEXT(AR515,"00"))</f>
        <v>01.00.00.00</v>
      </c>
      <c r="AM515">
        <f t="shared" ref="AM515:AM578" si="41">+B515</f>
        <v>420</v>
      </c>
      <c r="AN515">
        <f t="shared" ref="AN515:AN578" si="42">+H515</f>
        <v>11</v>
      </c>
      <c r="AO515" s="118">
        <v>1</v>
      </c>
      <c r="AP515" s="118">
        <v>0</v>
      </c>
      <c r="AQ515" s="118">
        <v>0</v>
      </c>
      <c r="AR515" s="118">
        <v>0</v>
      </c>
      <c r="AS515" t="str">
        <f t="shared" ref="AS515:AS578" si="43">+AD515</f>
        <v>1.02.01.00</v>
      </c>
    </row>
    <row r="516" spans="1:45" customFormat="1">
      <c r="A516">
        <v>2021</v>
      </c>
      <c r="B516">
        <v>420</v>
      </c>
      <c r="C516" t="s">
        <v>1273</v>
      </c>
      <c r="D516" t="s">
        <v>1274</v>
      </c>
      <c r="E516" t="s">
        <v>1227</v>
      </c>
      <c r="F516" t="s">
        <v>2660</v>
      </c>
      <c r="G516" t="s">
        <v>2661</v>
      </c>
      <c r="H516">
        <v>11</v>
      </c>
      <c r="I516" t="s">
        <v>25</v>
      </c>
      <c r="J516">
        <v>1</v>
      </c>
      <c r="K516" t="s">
        <v>2634</v>
      </c>
      <c r="L516">
        <v>0</v>
      </c>
      <c r="M516" t="s">
        <v>2149</v>
      </c>
      <c r="N516">
        <v>0</v>
      </c>
      <c r="O516" t="s">
        <v>2149</v>
      </c>
      <c r="P516">
        <v>0</v>
      </c>
      <c r="Q516" t="s">
        <v>2149</v>
      </c>
      <c r="R516">
        <v>20</v>
      </c>
      <c r="S516" t="s">
        <v>2155</v>
      </c>
      <c r="T516">
        <v>22</v>
      </c>
      <c r="U516" t="s">
        <v>2187</v>
      </c>
      <c r="V516">
        <v>0</v>
      </c>
      <c r="W516" t="s">
        <v>79</v>
      </c>
      <c r="X516">
        <v>1</v>
      </c>
      <c r="Y516" t="s">
        <v>2662</v>
      </c>
      <c r="Z516" t="s">
        <v>2672</v>
      </c>
      <c r="AA516" t="s">
        <v>2673</v>
      </c>
      <c r="AB516" t="s">
        <v>2675</v>
      </c>
      <c r="AC516" t="s">
        <v>2668</v>
      </c>
      <c r="AD516" t="s">
        <v>33</v>
      </c>
      <c r="AE516" t="s">
        <v>27</v>
      </c>
      <c r="AF516" s="115">
        <v>294610</v>
      </c>
      <c r="AG516" s="36" t="s">
        <v>1683</v>
      </c>
      <c r="AH516" s="127" t="s">
        <v>25</v>
      </c>
      <c r="AI516" s="36">
        <v>19</v>
      </c>
      <c r="AJ516" s="128" t="s">
        <v>588</v>
      </c>
      <c r="AL516" t="str">
        <f t="shared" si="40"/>
        <v>01.00.00.00</v>
      </c>
      <c r="AM516">
        <f t="shared" si="41"/>
        <v>420</v>
      </c>
      <c r="AN516">
        <f t="shared" si="42"/>
        <v>11</v>
      </c>
      <c r="AO516" s="118">
        <v>1</v>
      </c>
      <c r="AP516" s="118">
        <v>0</v>
      </c>
      <c r="AQ516" s="118">
        <v>0</v>
      </c>
      <c r="AR516" s="118">
        <v>0</v>
      </c>
      <c r="AS516" t="str">
        <f t="shared" si="43"/>
        <v>1.02.03.00</v>
      </c>
    </row>
    <row r="517" spans="1:45" customFormat="1">
      <c r="A517">
        <v>2021</v>
      </c>
      <c r="B517">
        <v>420</v>
      </c>
      <c r="C517" t="s">
        <v>1273</v>
      </c>
      <c r="D517" t="s">
        <v>1274</v>
      </c>
      <c r="E517" t="s">
        <v>1227</v>
      </c>
      <c r="F517" t="s">
        <v>2660</v>
      </c>
      <c r="G517" t="s">
        <v>2661</v>
      </c>
      <c r="H517">
        <v>11</v>
      </c>
      <c r="I517" t="s">
        <v>25</v>
      </c>
      <c r="J517">
        <v>1</v>
      </c>
      <c r="K517" t="s">
        <v>2634</v>
      </c>
      <c r="L517">
        <v>0</v>
      </c>
      <c r="M517" t="s">
        <v>2149</v>
      </c>
      <c r="N517">
        <v>0</v>
      </c>
      <c r="O517" t="s">
        <v>2149</v>
      </c>
      <c r="P517">
        <v>0</v>
      </c>
      <c r="Q517" t="s">
        <v>2149</v>
      </c>
      <c r="R517">
        <v>20</v>
      </c>
      <c r="S517" t="s">
        <v>2155</v>
      </c>
      <c r="T517">
        <v>22</v>
      </c>
      <c r="U517" t="s">
        <v>2187</v>
      </c>
      <c r="V517">
        <v>0</v>
      </c>
      <c r="W517" t="s">
        <v>79</v>
      </c>
      <c r="X517">
        <v>1</v>
      </c>
      <c r="Y517" t="s">
        <v>2662</v>
      </c>
      <c r="Z517" t="s">
        <v>2672</v>
      </c>
      <c r="AA517" t="s">
        <v>2673</v>
      </c>
      <c r="AB517" t="s">
        <v>2676</v>
      </c>
      <c r="AC517" t="s">
        <v>2670</v>
      </c>
      <c r="AD517" t="s">
        <v>34</v>
      </c>
      <c r="AE517" t="s">
        <v>29</v>
      </c>
      <c r="AF517" s="115">
        <v>62247</v>
      </c>
      <c r="AG517" s="36" t="s">
        <v>1683</v>
      </c>
      <c r="AH517" s="127" t="s">
        <v>25</v>
      </c>
      <c r="AI517" s="36">
        <v>19</v>
      </c>
      <c r="AJ517" s="128" t="s">
        <v>588</v>
      </c>
      <c r="AL517" t="str">
        <f t="shared" si="40"/>
        <v>01.00.00.00</v>
      </c>
      <c r="AM517">
        <f t="shared" si="41"/>
        <v>420</v>
      </c>
      <c r="AN517">
        <f t="shared" si="42"/>
        <v>11</v>
      </c>
      <c r="AO517" s="118">
        <v>1</v>
      </c>
      <c r="AP517" s="118">
        <v>0</v>
      </c>
      <c r="AQ517" s="118">
        <v>0</v>
      </c>
      <c r="AR517" s="118">
        <v>0</v>
      </c>
      <c r="AS517" t="str">
        <f t="shared" si="43"/>
        <v>1.02.05.00</v>
      </c>
    </row>
    <row r="518" spans="1:45" customFormat="1">
      <c r="A518">
        <v>2021</v>
      </c>
      <c r="B518">
        <v>420</v>
      </c>
      <c r="C518" t="s">
        <v>1273</v>
      </c>
      <c r="D518" t="s">
        <v>1274</v>
      </c>
      <c r="E518" t="s">
        <v>1227</v>
      </c>
      <c r="F518" t="s">
        <v>2660</v>
      </c>
      <c r="G518" t="s">
        <v>2661</v>
      </c>
      <c r="H518">
        <v>11</v>
      </c>
      <c r="I518" t="s">
        <v>25</v>
      </c>
      <c r="J518">
        <v>1</v>
      </c>
      <c r="K518" t="s">
        <v>2634</v>
      </c>
      <c r="L518">
        <v>0</v>
      </c>
      <c r="M518" t="s">
        <v>2149</v>
      </c>
      <c r="N518">
        <v>0</v>
      </c>
      <c r="O518" t="s">
        <v>2149</v>
      </c>
      <c r="P518">
        <v>0</v>
      </c>
      <c r="Q518" t="s">
        <v>2149</v>
      </c>
      <c r="R518">
        <v>20</v>
      </c>
      <c r="S518" t="s">
        <v>2155</v>
      </c>
      <c r="T518">
        <v>22</v>
      </c>
      <c r="U518" t="s">
        <v>2187</v>
      </c>
      <c r="V518">
        <v>0</v>
      </c>
      <c r="W518" t="s">
        <v>79</v>
      </c>
      <c r="X518">
        <v>1</v>
      </c>
      <c r="Y518" t="s">
        <v>2662</v>
      </c>
      <c r="Z518" t="s">
        <v>2672</v>
      </c>
      <c r="AA518" t="s">
        <v>2673</v>
      </c>
      <c r="AB518" t="s">
        <v>2716</v>
      </c>
      <c r="AC518" t="s">
        <v>31</v>
      </c>
      <c r="AD518" t="s">
        <v>2194</v>
      </c>
      <c r="AE518" t="s">
        <v>31</v>
      </c>
      <c r="AF518" s="115">
        <v>47250</v>
      </c>
      <c r="AG518" s="36" t="s">
        <v>1683</v>
      </c>
      <c r="AH518" s="127" t="s">
        <v>25</v>
      </c>
      <c r="AI518" s="36">
        <v>19</v>
      </c>
      <c r="AJ518" s="128" t="s">
        <v>588</v>
      </c>
      <c r="AL518" t="str">
        <f t="shared" si="40"/>
        <v>01.00.00.00</v>
      </c>
      <c r="AM518">
        <f t="shared" si="41"/>
        <v>420</v>
      </c>
      <c r="AN518">
        <f t="shared" si="42"/>
        <v>11</v>
      </c>
      <c r="AO518" s="118">
        <v>1</v>
      </c>
      <c r="AP518" s="118">
        <v>0</v>
      </c>
      <c r="AQ518" s="118">
        <v>0</v>
      </c>
      <c r="AR518" s="118">
        <v>0</v>
      </c>
      <c r="AS518" t="str">
        <f t="shared" si="43"/>
        <v>1.02.06.00</v>
      </c>
    </row>
    <row r="519" spans="1:45" customFormat="1">
      <c r="A519">
        <v>2021</v>
      </c>
      <c r="B519">
        <v>420</v>
      </c>
      <c r="C519" t="s">
        <v>1273</v>
      </c>
      <c r="D519" t="s">
        <v>1274</v>
      </c>
      <c r="E519" t="s">
        <v>1227</v>
      </c>
      <c r="F519" t="s">
        <v>2660</v>
      </c>
      <c r="G519" t="s">
        <v>2661</v>
      </c>
      <c r="H519">
        <v>11</v>
      </c>
      <c r="I519" t="s">
        <v>25</v>
      </c>
      <c r="J519">
        <v>1</v>
      </c>
      <c r="K519" t="s">
        <v>2634</v>
      </c>
      <c r="L519">
        <v>0</v>
      </c>
      <c r="M519" t="s">
        <v>2149</v>
      </c>
      <c r="N519">
        <v>0</v>
      </c>
      <c r="O519" t="s">
        <v>2149</v>
      </c>
      <c r="P519">
        <v>0</v>
      </c>
      <c r="Q519" t="s">
        <v>2149</v>
      </c>
      <c r="R519">
        <v>20</v>
      </c>
      <c r="S519" t="s">
        <v>2155</v>
      </c>
      <c r="T519">
        <v>22</v>
      </c>
      <c r="U519" t="s">
        <v>2187</v>
      </c>
      <c r="V519">
        <v>0</v>
      </c>
      <c r="W519" t="s">
        <v>79</v>
      </c>
      <c r="X519">
        <v>1</v>
      </c>
      <c r="Y519" t="s">
        <v>2662</v>
      </c>
      <c r="Z519" t="s">
        <v>2677</v>
      </c>
      <c r="AA519" t="s">
        <v>2678</v>
      </c>
      <c r="AB519" t="s">
        <v>2679</v>
      </c>
      <c r="AC519" t="s">
        <v>2678</v>
      </c>
      <c r="AD519" t="s">
        <v>35</v>
      </c>
      <c r="AE519" t="s">
        <v>36</v>
      </c>
      <c r="AF519" s="115">
        <v>152443159</v>
      </c>
      <c r="AG519" s="36" t="s">
        <v>1683</v>
      </c>
      <c r="AH519" s="127" t="s">
        <v>25</v>
      </c>
      <c r="AI519" s="36">
        <v>19</v>
      </c>
      <c r="AJ519" s="128" t="s">
        <v>588</v>
      </c>
      <c r="AL519" t="str">
        <f t="shared" si="40"/>
        <v>01.00.00.00</v>
      </c>
      <c r="AM519">
        <f t="shared" si="41"/>
        <v>420</v>
      </c>
      <c r="AN519">
        <f t="shared" si="42"/>
        <v>11</v>
      </c>
      <c r="AO519" s="118">
        <v>1</v>
      </c>
      <c r="AP519" s="118">
        <v>0</v>
      </c>
      <c r="AQ519" s="118">
        <v>0</v>
      </c>
      <c r="AR519" s="118">
        <v>0</v>
      </c>
      <c r="AS519" t="str">
        <f t="shared" si="43"/>
        <v>1.04.00.00</v>
      </c>
    </row>
    <row r="520" spans="1:45" customFormat="1">
      <c r="A520">
        <v>2021</v>
      </c>
      <c r="B520">
        <v>420</v>
      </c>
      <c r="C520" t="s">
        <v>1273</v>
      </c>
      <c r="D520" t="s">
        <v>1274</v>
      </c>
      <c r="E520" t="s">
        <v>1227</v>
      </c>
      <c r="F520" t="s">
        <v>2660</v>
      </c>
      <c r="G520" t="s">
        <v>2661</v>
      </c>
      <c r="H520">
        <v>11</v>
      </c>
      <c r="I520" t="s">
        <v>25</v>
      </c>
      <c r="J520">
        <v>1</v>
      </c>
      <c r="K520" t="s">
        <v>2634</v>
      </c>
      <c r="L520">
        <v>0</v>
      </c>
      <c r="M520" t="s">
        <v>2149</v>
      </c>
      <c r="N520">
        <v>0</v>
      </c>
      <c r="O520" t="s">
        <v>2149</v>
      </c>
      <c r="P520">
        <v>0</v>
      </c>
      <c r="Q520" t="s">
        <v>2149</v>
      </c>
      <c r="R520">
        <v>20</v>
      </c>
      <c r="S520" t="s">
        <v>2155</v>
      </c>
      <c r="T520">
        <v>22</v>
      </c>
      <c r="U520" t="s">
        <v>2187</v>
      </c>
      <c r="V520">
        <v>0</v>
      </c>
      <c r="W520" t="s">
        <v>79</v>
      </c>
      <c r="X520">
        <v>1</v>
      </c>
      <c r="Y520" t="s">
        <v>2662</v>
      </c>
      <c r="Z520" t="s">
        <v>2680</v>
      </c>
      <c r="AA520" t="s">
        <v>2681</v>
      </c>
      <c r="AB520" t="s">
        <v>2682</v>
      </c>
      <c r="AC520" t="s">
        <v>2683</v>
      </c>
      <c r="AD520" t="s">
        <v>37</v>
      </c>
      <c r="AE520" t="s">
        <v>38</v>
      </c>
      <c r="AF520" s="115">
        <v>15963613</v>
      </c>
      <c r="AG520" s="36" t="s">
        <v>1683</v>
      </c>
      <c r="AH520" s="127" t="s">
        <v>25</v>
      </c>
      <c r="AI520" s="36">
        <v>19</v>
      </c>
      <c r="AJ520" s="128" t="s">
        <v>588</v>
      </c>
      <c r="AL520" t="str">
        <f t="shared" si="40"/>
        <v>01.00.00.00</v>
      </c>
      <c r="AM520">
        <f t="shared" si="41"/>
        <v>420</v>
      </c>
      <c r="AN520">
        <f t="shared" si="42"/>
        <v>11</v>
      </c>
      <c r="AO520" s="118">
        <v>1</v>
      </c>
      <c r="AP520" s="118">
        <v>0</v>
      </c>
      <c r="AQ520" s="118">
        <v>0</v>
      </c>
      <c r="AR520" s="118">
        <v>0</v>
      </c>
      <c r="AS520" t="str">
        <f t="shared" si="43"/>
        <v>1.05.09.00</v>
      </c>
    </row>
    <row r="521" spans="1:45" customFormat="1">
      <c r="A521">
        <v>2021</v>
      </c>
      <c r="B521">
        <v>420</v>
      </c>
      <c r="C521" t="s">
        <v>1273</v>
      </c>
      <c r="D521" t="s">
        <v>1274</v>
      </c>
      <c r="E521" t="s">
        <v>1227</v>
      </c>
      <c r="F521" t="s">
        <v>2660</v>
      </c>
      <c r="G521" t="s">
        <v>2661</v>
      </c>
      <c r="H521">
        <v>11</v>
      </c>
      <c r="I521" t="s">
        <v>25</v>
      </c>
      <c r="J521">
        <v>1</v>
      </c>
      <c r="K521" t="s">
        <v>2634</v>
      </c>
      <c r="L521">
        <v>0</v>
      </c>
      <c r="M521" t="s">
        <v>2149</v>
      </c>
      <c r="N521">
        <v>0</v>
      </c>
      <c r="O521" t="s">
        <v>2149</v>
      </c>
      <c r="P521">
        <v>0</v>
      </c>
      <c r="Q521" t="s">
        <v>2149</v>
      </c>
      <c r="R521">
        <v>20</v>
      </c>
      <c r="S521" t="s">
        <v>2155</v>
      </c>
      <c r="T521">
        <v>22</v>
      </c>
      <c r="U521" t="s">
        <v>2187</v>
      </c>
      <c r="V521">
        <v>0</v>
      </c>
      <c r="W521" t="s">
        <v>79</v>
      </c>
      <c r="X521">
        <v>1</v>
      </c>
      <c r="Y521" t="s">
        <v>2662</v>
      </c>
      <c r="Z521" t="s">
        <v>2684</v>
      </c>
      <c r="AA521" t="s">
        <v>2685</v>
      </c>
      <c r="AB521" t="s">
        <v>2686</v>
      </c>
      <c r="AC521" t="s">
        <v>2685</v>
      </c>
      <c r="AD521" t="s">
        <v>2235</v>
      </c>
      <c r="AE521" t="s">
        <v>2236</v>
      </c>
      <c r="AF521" s="115">
        <v>302749</v>
      </c>
      <c r="AG521" s="36" t="s">
        <v>1683</v>
      </c>
      <c r="AH521" s="127" t="s">
        <v>25</v>
      </c>
      <c r="AI521" s="36">
        <v>19</v>
      </c>
      <c r="AJ521" s="128" t="s">
        <v>588</v>
      </c>
      <c r="AL521" t="str">
        <f t="shared" si="40"/>
        <v>01.00.00.00</v>
      </c>
      <c r="AM521">
        <f t="shared" si="41"/>
        <v>420</v>
      </c>
      <c r="AN521">
        <f t="shared" si="42"/>
        <v>11</v>
      </c>
      <c r="AO521" s="118">
        <v>1</v>
      </c>
      <c r="AP521" s="118">
        <v>0</v>
      </c>
      <c r="AQ521" s="118">
        <v>0</v>
      </c>
      <c r="AR521" s="118">
        <v>0</v>
      </c>
      <c r="AS521" t="str">
        <f t="shared" si="43"/>
        <v>1.06.00.00</v>
      </c>
    </row>
    <row r="522" spans="1:45" customFormat="1">
      <c r="A522">
        <v>2021</v>
      </c>
      <c r="B522">
        <v>420</v>
      </c>
      <c r="C522" t="s">
        <v>1273</v>
      </c>
      <c r="D522" t="s">
        <v>1274</v>
      </c>
      <c r="E522" t="s">
        <v>1227</v>
      </c>
      <c r="F522" t="s">
        <v>2660</v>
      </c>
      <c r="G522" t="s">
        <v>2661</v>
      </c>
      <c r="H522">
        <v>11</v>
      </c>
      <c r="I522" t="s">
        <v>25</v>
      </c>
      <c r="J522">
        <v>1</v>
      </c>
      <c r="K522" t="s">
        <v>2634</v>
      </c>
      <c r="L522">
        <v>0</v>
      </c>
      <c r="M522" t="s">
        <v>2149</v>
      </c>
      <c r="N522">
        <v>0</v>
      </c>
      <c r="O522" t="s">
        <v>2149</v>
      </c>
      <c r="P522">
        <v>0</v>
      </c>
      <c r="Q522" t="s">
        <v>2149</v>
      </c>
      <c r="R522">
        <v>20</v>
      </c>
      <c r="S522" t="s">
        <v>2155</v>
      </c>
      <c r="T522">
        <v>22</v>
      </c>
      <c r="U522" t="s">
        <v>2187</v>
      </c>
      <c r="V522">
        <v>0</v>
      </c>
      <c r="W522" t="s">
        <v>79</v>
      </c>
      <c r="X522">
        <v>2</v>
      </c>
      <c r="Y522" t="s">
        <v>2687</v>
      </c>
      <c r="Z522" t="s">
        <v>2688</v>
      </c>
      <c r="AA522" t="s">
        <v>2687</v>
      </c>
      <c r="AB522" t="s">
        <v>2689</v>
      </c>
      <c r="AC522" t="s">
        <v>2687</v>
      </c>
      <c r="AD522" t="s">
        <v>39</v>
      </c>
      <c r="AE522" t="s">
        <v>40</v>
      </c>
      <c r="AF522" s="115">
        <v>287492586</v>
      </c>
      <c r="AG522" s="36" t="s">
        <v>1683</v>
      </c>
      <c r="AH522" s="127" t="s">
        <v>25</v>
      </c>
      <c r="AI522" s="36">
        <v>19</v>
      </c>
      <c r="AJ522" s="128" t="s">
        <v>588</v>
      </c>
      <c r="AL522" t="str">
        <f t="shared" si="40"/>
        <v>01.00.00.00</v>
      </c>
      <c r="AM522">
        <f t="shared" si="41"/>
        <v>420</v>
      </c>
      <c r="AN522">
        <f t="shared" si="42"/>
        <v>11</v>
      </c>
      <c r="AO522" s="118">
        <v>1</v>
      </c>
      <c r="AP522" s="118">
        <v>0</v>
      </c>
      <c r="AQ522" s="118">
        <v>0</v>
      </c>
      <c r="AR522" s="118">
        <v>0</v>
      </c>
      <c r="AS522" t="str">
        <f t="shared" si="43"/>
        <v>2.00.00.00</v>
      </c>
    </row>
    <row r="523" spans="1:45" customFormat="1">
      <c r="A523">
        <v>2021</v>
      </c>
      <c r="B523">
        <v>420</v>
      </c>
      <c r="C523" t="s">
        <v>1273</v>
      </c>
      <c r="D523" t="s">
        <v>1274</v>
      </c>
      <c r="E523" t="s">
        <v>1227</v>
      </c>
      <c r="F523" t="s">
        <v>2660</v>
      </c>
      <c r="G523" t="s">
        <v>2661</v>
      </c>
      <c r="H523">
        <v>11</v>
      </c>
      <c r="I523" t="s">
        <v>25</v>
      </c>
      <c r="J523">
        <v>1</v>
      </c>
      <c r="K523" t="s">
        <v>2634</v>
      </c>
      <c r="L523">
        <v>0</v>
      </c>
      <c r="M523" t="s">
        <v>2149</v>
      </c>
      <c r="N523">
        <v>0</v>
      </c>
      <c r="O523" t="s">
        <v>2149</v>
      </c>
      <c r="P523">
        <v>0</v>
      </c>
      <c r="Q523" t="s">
        <v>2149</v>
      </c>
      <c r="R523">
        <v>20</v>
      </c>
      <c r="S523" t="s">
        <v>2155</v>
      </c>
      <c r="T523">
        <v>22</v>
      </c>
      <c r="U523" t="s">
        <v>2187</v>
      </c>
      <c r="V523">
        <v>0</v>
      </c>
      <c r="W523" t="s">
        <v>79</v>
      </c>
      <c r="X523">
        <v>3</v>
      </c>
      <c r="Y523" t="s">
        <v>2690</v>
      </c>
      <c r="Z523" t="s">
        <v>2691</v>
      </c>
      <c r="AA523" t="s">
        <v>2690</v>
      </c>
      <c r="AB523" t="s">
        <v>2692</v>
      </c>
      <c r="AC523" t="s">
        <v>2690</v>
      </c>
      <c r="AD523" t="s">
        <v>41</v>
      </c>
      <c r="AE523" t="s">
        <v>42</v>
      </c>
      <c r="AF523" s="115">
        <v>133269224</v>
      </c>
      <c r="AG523" s="36" t="s">
        <v>1683</v>
      </c>
      <c r="AH523" s="127" t="s">
        <v>25</v>
      </c>
      <c r="AI523" s="36">
        <v>19</v>
      </c>
      <c r="AJ523" s="128" t="s">
        <v>588</v>
      </c>
      <c r="AL523" t="str">
        <f t="shared" si="40"/>
        <v>01.00.00.00</v>
      </c>
      <c r="AM523">
        <f t="shared" si="41"/>
        <v>420</v>
      </c>
      <c r="AN523">
        <f t="shared" si="42"/>
        <v>11</v>
      </c>
      <c r="AO523" s="118">
        <v>1</v>
      </c>
      <c r="AP523" s="118">
        <v>0</v>
      </c>
      <c r="AQ523" s="118">
        <v>0</v>
      </c>
      <c r="AR523" s="118">
        <v>0</v>
      </c>
      <c r="AS523" t="str">
        <f t="shared" si="43"/>
        <v>3.00.00.00</v>
      </c>
    </row>
    <row r="524" spans="1:45" customFormat="1">
      <c r="A524">
        <v>2021</v>
      </c>
      <c r="B524">
        <v>420</v>
      </c>
      <c r="C524" t="s">
        <v>1273</v>
      </c>
      <c r="D524" t="s">
        <v>1274</v>
      </c>
      <c r="E524" t="s">
        <v>1227</v>
      </c>
      <c r="F524" t="s">
        <v>2660</v>
      </c>
      <c r="G524" t="s">
        <v>2661</v>
      </c>
      <c r="H524">
        <v>13</v>
      </c>
      <c r="I524" t="s">
        <v>51</v>
      </c>
      <c r="J524">
        <v>1</v>
      </c>
      <c r="K524" t="s">
        <v>2634</v>
      </c>
      <c r="L524">
        <v>0</v>
      </c>
      <c r="M524" t="s">
        <v>2149</v>
      </c>
      <c r="N524">
        <v>0</v>
      </c>
      <c r="O524" t="s">
        <v>2149</v>
      </c>
      <c r="P524">
        <v>0</v>
      </c>
      <c r="Q524" t="s">
        <v>2149</v>
      </c>
      <c r="R524">
        <v>20</v>
      </c>
      <c r="S524" t="s">
        <v>2155</v>
      </c>
      <c r="T524">
        <v>22</v>
      </c>
      <c r="U524" t="s">
        <v>2187</v>
      </c>
      <c r="V524">
        <v>0</v>
      </c>
      <c r="W524" t="s">
        <v>79</v>
      </c>
      <c r="X524">
        <v>3</v>
      </c>
      <c r="Y524" t="s">
        <v>2690</v>
      </c>
      <c r="Z524" t="s">
        <v>2691</v>
      </c>
      <c r="AA524" t="s">
        <v>2690</v>
      </c>
      <c r="AB524" t="s">
        <v>2692</v>
      </c>
      <c r="AC524" t="s">
        <v>2690</v>
      </c>
      <c r="AD524" t="s">
        <v>41</v>
      </c>
      <c r="AE524" t="s">
        <v>42</v>
      </c>
      <c r="AF524" s="115">
        <v>11466323</v>
      </c>
      <c r="AG524" s="167" t="s">
        <v>1563</v>
      </c>
      <c r="AH524" s="168" t="s">
        <v>471</v>
      </c>
      <c r="AI524" s="36">
        <v>19</v>
      </c>
      <c r="AJ524" s="128" t="s">
        <v>588</v>
      </c>
      <c r="AL524" t="str">
        <f t="shared" si="40"/>
        <v>01.00.00.00</v>
      </c>
      <c r="AM524">
        <f t="shared" si="41"/>
        <v>420</v>
      </c>
      <c r="AN524">
        <f t="shared" si="42"/>
        <v>13</v>
      </c>
      <c r="AO524" s="118">
        <v>1</v>
      </c>
      <c r="AP524" s="118">
        <v>0</v>
      </c>
      <c r="AQ524" s="118">
        <v>0</v>
      </c>
      <c r="AR524" s="118">
        <v>0</v>
      </c>
      <c r="AS524" t="str">
        <f t="shared" si="43"/>
        <v>3.00.00.00</v>
      </c>
    </row>
    <row r="525" spans="1:45" customFormat="1">
      <c r="A525">
        <v>2021</v>
      </c>
      <c r="B525">
        <v>420</v>
      </c>
      <c r="C525" t="s">
        <v>1273</v>
      </c>
      <c r="D525" t="s">
        <v>1274</v>
      </c>
      <c r="E525" t="s">
        <v>1227</v>
      </c>
      <c r="F525" t="s">
        <v>2693</v>
      </c>
      <c r="G525" t="s">
        <v>2694</v>
      </c>
      <c r="H525">
        <v>11</v>
      </c>
      <c r="I525" t="s">
        <v>25</v>
      </c>
      <c r="J525">
        <v>1</v>
      </c>
      <c r="K525" t="s">
        <v>2634</v>
      </c>
      <c r="L525">
        <v>0</v>
      </c>
      <c r="M525" t="s">
        <v>2149</v>
      </c>
      <c r="N525">
        <v>1</v>
      </c>
      <c r="O525" t="s">
        <v>43</v>
      </c>
      <c r="P525">
        <v>0</v>
      </c>
      <c r="Q525" t="s">
        <v>2149</v>
      </c>
      <c r="R525">
        <v>20</v>
      </c>
      <c r="S525" t="s">
        <v>2155</v>
      </c>
      <c r="T525">
        <v>22</v>
      </c>
      <c r="U525" t="s">
        <v>2187</v>
      </c>
      <c r="V525">
        <v>0</v>
      </c>
      <c r="W525" t="s">
        <v>79</v>
      </c>
      <c r="X525">
        <v>4</v>
      </c>
      <c r="Y525" t="s">
        <v>2695</v>
      </c>
      <c r="Z525" t="s">
        <v>2696</v>
      </c>
      <c r="AA525" t="s">
        <v>2697</v>
      </c>
      <c r="AB525" t="s">
        <v>2698</v>
      </c>
      <c r="AC525" t="s">
        <v>2697</v>
      </c>
      <c r="AD525" t="s">
        <v>44</v>
      </c>
      <c r="AE525" t="s">
        <v>43</v>
      </c>
      <c r="AF525" s="115">
        <v>73433250</v>
      </c>
      <c r="AG525" s="36" t="s">
        <v>1683</v>
      </c>
      <c r="AH525" s="127" t="s">
        <v>25</v>
      </c>
      <c r="AI525" s="36">
        <v>19</v>
      </c>
      <c r="AJ525" s="128" t="s">
        <v>588</v>
      </c>
      <c r="AL525" t="str">
        <f t="shared" si="40"/>
        <v>01.00.01.00</v>
      </c>
      <c r="AM525">
        <f t="shared" si="41"/>
        <v>420</v>
      </c>
      <c r="AN525">
        <f t="shared" si="42"/>
        <v>11</v>
      </c>
      <c r="AO525" s="118">
        <v>1</v>
      </c>
      <c r="AP525" s="118">
        <v>0</v>
      </c>
      <c r="AQ525" s="118">
        <v>1</v>
      </c>
      <c r="AR525" s="118">
        <v>0</v>
      </c>
      <c r="AS525" t="str">
        <f t="shared" si="43"/>
        <v>4.03.00.00</v>
      </c>
    </row>
    <row r="526" spans="1:45" customFormat="1">
      <c r="A526">
        <v>2021</v>
      </c>
      <c r="B526">
        <v>420</v>
      </c>
      <c r="C526" t="s">
        <v>1273</v>
      </c>
      <c r="D526" t="s">
        <v>1274</v>
      </c>
      <c r="E526" t="s">
        <v>1227</v>
      </c>
      <c r="F526" t="s">
        <v>2693</v>
      </c>
      <c r="G526" t="s">
        <v>2694</v>
      </c>
      <c r="H526">
        <v>11</v>
      </c>
      <c r="I526" t="s">
        <v>25</v>
      </c>
      <c r="J526">
        <v>1</v>
      </c>
      <c r="K526" t="s">
        <v>2634</v>
      </c>
      <c r="L526">
        <v>0</v>
      </c>
      <c r="M526" t="s">
        <v>2149</v>
      </c>
      <c r="N526">
        <v>1</v>
      </c>
      <c r="O526" t="s">
        <v>43</v>
      </c>
      <c r="P526">
        <v>0</v>
      </c>
      <c r="Q526" t="s">
        <v>2149</v>
      </c>
      <c r="R526">
        <v>20</v>
      </c>
      <c r="S526" t="s">
        <v>2155</v>
      </c>
      <c r="T526">
        <v>22</v>
      </c>
      <c r="U526" t="s">
        <v>2187</v>
      </c>
      <c r="V526">
        <v>0</v>
      </c>
      <c r="W526" t="s">
        <v>79</v>
      </c>
      <c r="X526">
        <v>4</v>
      </c>
      <c r="Y526" t="s">
        <v>2695</v>
      </c>
      <c r="Z526" t="s">
        <v>2761</v>
      </c>
      <c r="AA526" t="s">
        <v>2762</v>
      </c>
      <c r="AB526" t="s">
        <v>2763</v>
      </c>
      <c r="AC526" t="s">
        <v>2762</v>
      </c>
      <c r="AD526" t="s">
        <v>2265</v>
      </c>
      <c r="AE526" t="s">
        <v>2196</v>
      </c>
      <c r="AF526" s="115">
        <v>30000000</v>
      </c>
      <c r="AG526" s="36" t="s">
        <v>1683</v>
      </c>
      <c r="AH526" s="127" t="s">
        <v>25</v>
      </c>
      <c r="AI526" s="36">
        <v>19</v>
      </c>
      <c r="AJ526" s="128" t="s">
        <v>588</v>
      </c>
      <c r="AL526" t="str">
        <f t="shared" si="40"/>
        <v>01.00.01.00</v>
      </c>
      <c r="AM526">
        <f t="shared" si="41"/>
        <v>420</v>
      </c>
      <c r="AN526">
        <f t="shared" si="42"/>
        <v>11</v>
      </c>
      <c r="AO526" s="118">
        <v>1</v>
      </c>
      <c r="AP526" s="118">
        <v>0</v>
      </c>
      <c r="AQ526" s="118">
        <v>1</v>
      </c>
      <c r="AR526" s="118">
        <v>0</v>
      </c>
      <c r="AS526" t="str">
        <f t="shared" si="43"/>
        <v>4.04.00.00</v>
      </c>
    </row>
    <row r="527" spans="1:45" customFormat="1">
      <c r="A527">
        <v>2021</v>
      </c>
      <c r="B527">
        <v>431</v>
      </c>
      <c r="C527" t="s">
        <v>1275</v>
      </c>
      <c r="D527" t="s">
        <v>1276</v>
      </c>
      <c r="E527" t="s">
        <v>1227</v>
      </c>
      <c r="F527" t="s">
        <v>2660</v>
      </c>
      <c r="G527" t="s">
        <v>2661</v>
      </c>
      <c r="H527">
        <v>11</v>
      </c>
      <c r="I527" t="s">
        <v>25</v>
      </c>
      <c r="J527">
        <v>1</v>
      </c>
      <c r="K527" t="s">
        <v>2634</v>
      </c>
      <c r="L527">
        <v>0</v>
      </c>
      <c r="M527" t="s">
        <v>2149</v>
      </c>
      <c r="N527">
        <v>0</v>
      </c>
      <c r="O527" t="s">
        <v>2149</v>
      </c>
      <c r="P527">
        <v>0</v>
      </c>
      <c r="Q527" t="s">
        <v>2149</v>
      </c>
      <c r="R527">
        <v>20</v>
      </c>
      <c r="S527" t="s">
        <v>2155</v>
      </c>
      <c r="T527">
        <v>23</v>
      </c>
      <c r="U527" t="s">
        <v>2190</v>
      </c>
      <c r="V527">
        <v>0</v>
      </c>
      <c r="W527" t="s">
        <v>79</v>
      </c>
      <c r="X527">
        <v>1</v>
      </c>
      <c r="Y527" t="s">
        <v>2662</v>
      </c>
      <c r="Z527" t="s">
        <v>2663</v>
      </c>
      <c r="AA527" t="s">
        <v>2664</v>
      </c>
      <c r="AB527" t="s">
        <v>2665</v>
      </c>
      <c r="AC527" t="s">
        <v>2666</v>
      </c>
      <c r="AD527" t="s">
        <v>23</v>
      </c>
      <c r="AE527" t="s">
        <v>24</v>
      </c>
      <c r="AF527" s="115">
        <v>499128296</v>
      </c>
      <c r="AG527" s="36" t="s">
        <v>1683</v>
      </c>
      <c r="AH527" s="127" t="s">
        <v>25</v>
      </c>
      <c r="AI527" s="36">
        <v>19</v>
      </c>
      <c r="AJ527" s="128" t="s">
        <v>588</v>
      </c>
      <c r="AL527" t="str">
        <f t="shared" si="40"/>
        <v>01.00.00.00</v>
      </c>
      <c r="AM527">
        <f t="shared" si="41"/>
        <v>431</v>
      </c>
      <c r="AN527">
        <f t="shared" si="42"/>
        <v>11</v>
      </c>
      <c r="AO527" s="118">
        <v>1</v>
      </c>
      <c r="AP527" s="118">
        <v>0</v>
      </c>
      <c r="AQ527" s="118">
        <v>0</v>
      </c>
      <c r="AR527" s="118">
        <v>0</v>
      </c>
      <c r="AS527" t="str">
        <f t="shared" si="43"/>
        <v>1.01.01.00</v>
      </c>
    </row>
    <row r="528" spans="1:45" customFormat="1">
      <c r="A528">
        <v>2021</v>
      </c>
      <c r="B528">
        <v>431</v>
      </c>
      <c r="C528" t="s">
        <v>1275</v>
      </c>
      <c r="D528" t="s">
        <v>1276</v>
      </c>
      <c r="E528" t="s">
        <v>1227</v>
      </c>
      <c r="F528" t="s">
        <v>2660</v>
      </c>
      <c r="G528" t="s">
        <v>2661</v>
      </c>
      <c r="H528">
        <v>11</v>
      </c>
      <c r="I528" t="s">
        <v>25</v>
      </c>
      <c r="J528">
        <v>1</v>
      </c>
      <c r="K528" t="s">
        <v>2634</v>
      </c>
      <c r="L528">
        <v>0</v>
      </c>
      <c r="M528" t="s">
        <v>2149</v>
      </c>
      <c r="N528">
        <v>0</v>
      </c>
      <c r="O528" t="s">
        <v>2149</v>
      </c>
      <c r="P528">
        <v>0</v>
      </c>
      <c r="Q528" t="s">
        <v>2149</v>
      </c>
      <c r="R528">
        <v>20</v>
      </c>
      <c r="S528" t="s">
        <v>2155</v>
      </c>
      <c r="T528">
        <v>23</v>
      </c>
      <c r="U528" t="s">
        <v>2190</v>
      </c>
      <c r="V528">
        <v>0</v>
      </c>
      <c r="W528" t="s">
        <v>79</v>
      </c>
      <c r="X528">
        <v>1</v>
      </c>
      <c r="Y528" t="s">
        <v>2662</v>
      </c>
      <c r="Z528" t="s">
        <v>2663</v>
      </c>
      <c r="AA528" t="s">
        <v>2664</v>
      </c>
      <c r="AB528" t="s">
        <v>2667</v>
      </c>
      <c r="AC528" t="s">
        <v>2668</v>
      </c>
      <c r="AD528" t="s">
        <v>26</v>
      </c>
      <c r="AE528" t="s">
        <v>27</v>
      </c>
      <c r="AF528" s="115">
        <v>41819706</v>
      </c>
      <c r="AG528" s="36" t="s">
        <v>1683</v>
      </c>
      <c r="AH528" s="127" t="s">
        <v>25</v>
      </c>
      <c r="AI528" s="36">
        <v>19</v>
      </c>
      <c r="AJ528" s="128" t="s">
        <v>588</v>
      </c>
      <c r="AL528" t="str">
        <f t="shared" si="40"/>
        <v>01.00.00.00</v>
      </c>
      <c r="AM528">
        <f t="shared" si="41"/>
        <v>431</v>
      </c>
      <c r="AN528">
        <f t="shared" si="42"/>
        <v>11</v>
      </c>
      <c r="AO528" s="118">
        <v>1</v>
      </c>
      <c r="AP528" s="118">
        <v>0</v>
      </c>
      <c r="AQ528" s="118">
        <v>0</v>
      </c>
      <c r="AR528" s="118">
        <v>0</v>
      </c>
      <c r="AS528" t="str">
        <f t="shared" si="43"/>
        <v>1.01.04.00</v>
      </c>
    </row>
    <row r="529" spans="1:45" customFormat="1">
      <c r="A529">
        <v>2021</v>
      </c>
      <c r="B529">
        <v>431</v>
      </c>
      <c r="C529" t="s">
        <v>1275</v>
      </c>
      <c r="D529" t="s">
        <v>1276</v>
      </c>
      <c r="E529" t="s">
        <v>1227</v>
      </c>
      <c r="F529" t="s">
        <v>2660</v>
      </c>
      <c r="G529" t="s">
        <v>2661</v>
      </c>
      <c r="H529">
        <v>11</v>
      </c>
      <c r="I529" t="s">
        <v>25</v>
      </c>
      <c r="J529">
        <v>1</v>
      </c>
      <c r="K529" t="s">
        <v>2634</v>
      </c>
      <c r="L529">
        <v>0</v>
      </c>
      <c r="M529" t="s">
        <v>2149</v>
      </c>
      <c r="N529">
        <v>0</v>
      </c>
      <c r="O529" t="s">
        <v>2149</v>
      </c>
      <c r="P529">
        <v>0</v>
      </c>
      <c r="Q529" t="s">
        <v>2149</v>
      </c>
      <c r="R529">
        <v>20</v>
      </c>
      <c r="S529" t="s">
        <v>2155</v>
      </c>
      <c r="T529">
        <v>23</v>
      </c>
      <c r="U529" t="s">
        <v>2190</v>
      </c>
      <c r="V529">
        <v>0</v>
      </c>
      <c r="W529" t="s">
        <v>79</v>
      </c>
      <c r="X529">
        <v>1</v>
      </c>
      <c r="Y529" t="s">
        <v>2662</v>
      </c>
      <c r="Z529" t="s">
        <v>2663</v>
      </c>
      <c r="AA529" t="s">
        <v>2664</v>
      </c>
      <c r="AB529" t="s">
        <v>2669</v>
      </c>
      <c r="AC529" t="s">
        <v>2670</v>
      </c>
      <c r="AD529" t="s">
        <v>28</v>
      </c>
      <c r="AE529" t="s">
        <v>29</v>
      </c>
      <c r="AF529" s="115">
        <v>122629193</v>
      </c>
      <c r="AG529" s="36" t="s">
        <v>1683</v>
      </c>
      <c r="AH529" s="127" t="s">
        <v>25</v>
      </c>
      <c r="AI529" s="36">
        <v>19</v>
      </c>
      <c r="AJ529" s="128" t="s">
        <v>588</v>
      </c>
      <c r="AL529" t="str">
        <f t="shared" si="40"/>
        <v>01.00.00.00</v>
      </c>
      <c r="AM529">
        <f t="shared" si="41"/>
        <v>431</v>
      </c>
      <c r="AN529">
        <f t="shared" si="42"/>
        <v>11</v>
      </c>
      <c r="AO529" s="118">
        <v>1</v>
      </c>
      <c r="AP529" s="118">
        <v>0</v>
      </c>
      <c r="AQ529" s="118">
        <v>0</v>
      </c>
      <c r="AR529" s="118">
        <v>0</v>
      </c>
      <c r="AS529" t="str">
        <f t="shared" si="43"/>
        <v>1.01.06.00</v>
      </c>
    </row>
    <row r="530" spans="1:45" customFormat="1">
      <c r="A530">
        <v>2021</v>
      </c>
      <c r="B530">
        <v>431</v>
      </c>
      <c r="C530" t="s">
        <v>1275</v>
      </c>
      <c r="D530" t="s">
        <v>1276</v>
      </c>
      <c r="E530" t="s">
        <v>1227</v>
      </c>
      <c r="F530" t="s">
        <v>2660</v>
      </c>
      <c r="G530" t="s">
        <v>2661</v>
      </c>
      <c r="H530">
        <v>11</v>
      </c>
      <c r="I530" t="s">
        <v>25</v>
      </c>
      <c r="J530">
        <v>1</v>
      </c>
      <c r="K530" t="s">
        <v>2634</v>
      </c>
      <c r="L530">
        <v>0</v>
      </c>
      <c r="M530" t="s">
        <v>2149</v>
      </c>
      <c r="N530">
        <v>0</v>
      </c>
      <c r="O530" t="s">
        <v>2149</v>
      </c>
      <c r="P530">
        <v>0</v>
      </c>
      <c r="Q530" t="s">
        <v>2149</v>
      </c>
      <c r="R530">
        <v>20</v>
      </c>
      <c r="S530" t="s">
        <v>2155</v>
      </c>
      <c r="T530">
        <v>23</v>
      </c>
      <c r="U530" t="s">
        <v>2190</v>
      </c>
      <c r="V530">
        <v>0</v>
      </c>
      <c r="W530" t="s">
        <v>79</v>
      </c>
      <c r="X530">
        <v>1</v>
      </c>
      <c r="Y530" t="s">
        <v>2662</v>
      </c>
      <c r="Z530" t="s">
        <v>2663</v>
      </c>
      <c r="AA530" t="s">
        <v>2664</v>
      </c>
      <c r="AB530" t="s">
        <v>2671</v>
      </c>
      <c r="AC530" t="s">
        <v>31</v>
      </c>
      <c r="AD530" t="s">
        <v>30</v>
      </c>
      <c r="AE530" t="s">
        <v>31</v>
      </c>
      <c r="AF530" s="115">
        <v>8481304</v>
      </c>
      <c r="AG530" s="36" t="s">
        <v>1683</v>
      </c>
      <c r="AH530" s="127" t="s">
        <v>25</v>
      </c>
      <c r="AI530" s="36">
        <v>19</v>
      </c>
      <c r="AJ530" s="128" t="s">
        <v>588</v>
      </c>
      <c r="AL530" t="str">
        <f t="shared" si="40"/>
        <v>01.00.00.00</v>
      </c>
      <c r="AM530">
        <f t="shared" si="41"/>
        <v>431</v>
      </c>
      <c r="AN530">
        <f t="shared" si="42"/>
        <v>11</v>
      </c>
      <c r="AO530" s="118">
        <v>1</v>
      </c>
      <c r="AP530" s="118">
        <v>0</v>
      </c>
      <c r="AQ530" s="118">
        <v>0</v>
      </c>
      <c r="AR530" s="118">
        <v>0</v>
      </c>
      <c r="AS530" t="str">
        <f t="shared" si="43"/>
        <v>1.01.07.00</v>
      </c>
    </row>
    <row r="531" spans="1:45" customFormat="1">
      <c r="A531">
        <v>2021</v>
      </c>
      <c r="B531">
        <v>431</v>
      </c>
      <c r="C531" t="s">
        <v>1275</v>
      </c>
      <c r="D531" t="s">
        <v>1276</v>
      </c>
      <c r="E531" t="s">
        <v>1227</v>
      </c>
      <c r="F531" t="s">
        <v>2660</v>
      </c>
      <c r="G531" t="s">
        <v>2661</v>
      </c>
      <c r="H531">
        <v>11</v>
      </c>
      <c r="I531" t="s">
        <v>25</v>
      </c>
      <c r="J531">
        <v>1</v>
      </c>
      <c r="K531" t="s">
        <v>2634</v>
      </c>
      <c r="L531">
        <v>0</v>
      </c>
      <c r="M531" t="s">
        <v>2149</v>
      </c>
      <c r="N531">
        <v>0</v>
      </c>
      <c r="O531" t="s">
        <v>2149</v>
      </c>
      <c r="P531">
        <v>0</v>
      </c>
      <c r="Q531" t="s">
        <v>2149</v>
      </c>
      <c r="R531">
        <v>20</v>
      </c>
      <c r="S531" t="s">
        <v>2155</v>
      </c>
      <c r="T531">
        <v>23</v>
      </c>
      <c r="U531" t="s">
        <v>2190</v>
      </c>
      <c r="V531">
        <v>0</v>
      </c>
      <c r="W531" t="s">
        <v>79</v>
      </c>
      <c r="X531">
        <v>1</v>
      </c>
      <c r="Y531" t="s">
        <v>2662</v>
      </c>
      <c r="Z531" t="s">
        <v>2672</v>
      </c>
      <c r="AA531" t="s">
        <v>2673</v>
      </c>
      <c r="AB531" t="s">
        <v>2674</v>
      </c>
      <c r="AC531" t="s">
        <v>2666</v>
      </c>
      <c r="AD531" t="s">
        <v>32</v>
      </c>
      <c r="AE531" t="s">
        <v>24</v>
      </c>
      <c r="AF531" s="115">
        <v>25993171</v>
      </c>
      <c r="AG531" s="36" t="s">
        <v>1683</v>
      </c>
      <c r="AH531" s="127" t="s">
        <v>25</v>
      </c>
      <c r="AI531" s="36">
        <v>19</v>
      </c>
      <c r="AJ531" s="128" t="s">
        <v>588</v>
      </c>
      <c r="AL531" t="str">
        <f t="shared" si="40"/>
        <v>01.00.00.00</v>
      </c>
      <c r="AM531">
        <f t="shared" si="41"/>
        <v>431</v>
      </c>
      <c r="AN531">
        <f t="shared" si="42"/>
        <v>11</v>
      </c>
      <c r="AO531" s="118">
        <v>1</v>
      </c>
      <c r="AP531" s="118">
        <v>0</v>
      </c>
      <c r="AQ531" s="118">
        <v>0</v>
      </c>
      <c r="AR531" s="118">
        <v>0</v>
      </c>
      <c r="AS531" t="str">
        <f t="shared" si="43"/>
        <v>1.02.01.00</v>
      </c>
    </row>
    <row r="532" spans="1:45" customFormat="1">
      <c r="A532">
        <v>2021</v>
      </c>
      <c r="B532">
        <v>431</v>
      </c>
      <c r="C532" t="s">
        <v>1275</v>
      </c>
      <c r="D532" t="s">
        <v>1276</v>
      </c>
      <c r="E532" t="s">
        <v>1227</v>
      </c>
      <c r="F532" t="s">
        <v>2660</v>
      </c>
      <c r="G532" t="s">
        <v>2661</v>
      </c>
      <c r="H532">
        <v>11</v>
      </c>
      <c r="I532" t="s">
        <v>25</v>
      </c>
      <c r="J532">
        <v>1</v>
      </c>
      <c r="K532" t="s">
        <v>2634</v>
      </c>
      <c r="L532">
        <v>0</v>
      </c>
      <c r="M532" t="s">
        <v>2149</v>
      </c>
      <c r="N532">
        <v>0</v>
      </c>
      <c r="O532" t="s">
        <v>2149</v>
      </c>
      <c r="P532">
        <v>0</v>
      </c>
      <c r="Q532" t="s">
        <v>2149</v>
      </c>
      <c r="R532">
        <v>20</v>
      </c>
      <c r="S532" t="s">
        <v>2155</v>
      </c>
      <c r="T532">
        <v>23</v>
      </c>
      <c r="U532" t="s">
        <v>2190</v>
      </c>
      <c r="V532">
        <v>0</v>
      </c>
      <c r="W532" t="s">
        <v>79</v>
      </c>
      <c r="X532">
        <v>1</v>
      </c>
      <c r="Y532" t="s">
        <v>2662</v>
      </c>
      <c r="Z532" t="s">
        <v>2672</v>
      </c>
      <c r="AA532" t="s">
        <v>2673</v>
      </c>
      <c r="AB532" t="s">
        <v>2675</v>
      </c>
      <c r="AC532" t="s">
        <v>2668</v>
      </c>
      <c r="AD532" t="s">
        <v>33</v>
      </c>
      <c r="AE532" t="s">
        <v>27</v>
      </c>
      <c r="AF532" s="115">
        <v>2642639</v>
      </c>
      <c r="AG532" s="36" t="s">
        <v>1683</v>
      </c>
      <c r="AH532" s="127" t="s">
        <v>25</v>
      </c>
      <c r="AI532" s="36">
        <v>19</v>
      </c>
      <c r="AJ532" s="128" t="s">
        <v>588</v>
      </c>
      <c r="AL532" t="str">
        <f t="shared" si="40"/>
        <v>01.00.00.00</v>
      </c>
      <c r="AM532">
        <f t="shared" si="41"/>
        <v>431</v>
      </c>
      <c r="AN532">
        <f t="shared" si="42"/>
        <v>11</v>
      </c>
      <c r="AO532" s="118">
        <v>1</v>
      </c>
      <c r="AP532" s="118">
        <v>0</v>
      </c>
      <c r="AQ532" s="118">
        <v>0</v>
      </c>
      <c r="AR532" s="118">
        <v>0</v>
      </c>
      <c r="AS532" t="str">
        <f t="shared" si="43"/>
        <v>1.02.03.00</v>
      </c>
    </row>
    <row r="533" spans="1:45" customFormat="1">
      <c r="A533">
        <v>2021</v>
      </c>
      <c r="B533">
        <v>431</v>
      </c>
      <c r="C533" t="s">
        <v>1275</v>
      </c>
      <c r="D533" t="s">
        <v>1276</v>
      </c>
      <c r="E533" t="s">
        <v>1227</v>
      </c>
      <c r="F533" t="s">
        <v>2660</v>
      </c>
      <c r="G533" t="s">
        <v>2661</v>
      </c>
      <c r="H533">
        <v>11</v>
      </c>
      <c r="I533" t="s">
        <v>25</v>
      </c>
      <c r="J533">
        <v>1</v>
      </c>
      <c r="K533" t="s">
        <v>2634</v>
      </c>
      <c r="L533">
        <v>0</v>
      </c>
      <c r="M533" t="s">
        <v>2149</v>
      </c>
      <c r="N533">
        <v>0</v>
      </c>
      <c r="O533" t="s">
        <v>2149</v>
      </c>
      <c r="P533">
        <v>0</v>
      </c>
      <c r="Q533" t="s">
        <v>2149</v>
      </c>
      <c r="R533">
        <v>20</v>
      </c>
      <c r="S533" t="s">
        <v>2155</v>
      </c>
      <c r="T533">
        <v>23</v>
      </c>
      <c r="U533" t="s">
        <v>2190</v>
      </c>
      <c r="V533">
        <v>0</v>
      </c>
      <c r="W533" t="s">
        <v>79</v>
      </c>
      <c r="X533">
        <v>1</v>
      </c>
      <c r="Y533" t="s">
        <v>2662</v>
      </c>
      <c r="Z533" t="s">
        <v>2672</v>
      </c>
      <c r="AA533" t="s">
        <v>2673</v>
      </c>
      <c r="AB533" t="s">
        <v>2676</v>
      </c>
      <c r="AC533" t="s">
        <v>2670</v>
      </c>
      <c r="AD533" t="s">
        <v>34</v>
      </c>
      <c r="AE533" t="s">
        <v>29</v>
      </c>
      <c r="AF533" s="115">
        <v>6238361</v>
      </c>
      <c r="AG533" s="36" t="s">
        <v>1683</v>
      </c>
      <c r="AH533" s="127" t="s">
        <v>25</v>
      </c>
      <c r="AI533" s="36">
        <v>19</v>
      </c>
      <c r="AJ533" s="128" t="s">
        <v>588</v>
      </c>
      <c r="AL533" t="str">
        <f t="shared" si="40"/>
        <v>01.00.00.00</v>
      </c>
      <c r="AM533">
        <f t="shared" si="41"/>
        <v>431</v>
      </c>
      <c r="AN533">
        <f t="shared" si="42"/>
        <v>11</v>
      </c>
      <c r="AO533" s="118">
        <v>1</v>
      </c>
      <c r="AP533" s="118">
        <v>0</v>
      </c>
      <c r="AQ533" s="118">
        <v>0</v>
      </c>
      <c r="AR533" s="118">
        <v>0</v>
      </c>
      <c r="AS533" t="str">
        <f t="shared" si="43"/>
        <v>1.02.05.00</v>
      </c>
    </row>
    <row r="534" spans="1:45" customFormat="1">
      <c r="A534">
        <v>2021</v>
      </c>
      <c r="B534">
        <v>431</v>
      </c>
      <c r="C534" t="s">
        <v>1275</v>
      </c>
      <c r="D534" t="s">
        <v>1276</v>
      </c>
      <c r="E534" t="s">
        <v>1227</v>
      </c>
      <c r="F534" t="s">
        <v>2660</v>
      </c>
      <c r="G534" t="s">
        <v>2661</v>
      </c>
      <c r="H534">
        <v>11</v>
      </c>
      <c r="I534" t="s">
        <v>25</v>
      </c>
      <c r="J534">
        <v>1</v>
      </c>
      <c r="K534" t="s">
        <v>2634</v>
      </c>
      <c r="L534">
        <v>0</v>
      </c>
      <c r="M534" t="s">
        <v>2149</v>
      </c>
      <c r="N534">
        <v>0</v>
      </c>
      <c r="O534" t="s">
        <v>2149</v>
      </c>
      <c r="P534">
        <v>0</v>
      </c>
      <c r="Q534" t="s">
        <v>2149</v>
      </c>
      <c r="R534">
        <v>20</v>
      </c>
      <c r="S534" t="s">
        <v>2155</v>
      </c>
      <c r="T534">
        <v>23</v>
      </c>
      <c r="U534" t="s">
        <v>2190</v>
      </c>
      <c r="V534">
        <v>0</v>
      </c>
      <c r="W534" t="s">
        <v>79</v>
      </c>
      <c r="X534">
        <v>1</v>
      </c>
      <c r="Y534" t="s">
        <v>2662</v>
      </c>
      <c r="Z534" t="s">
        <v>2677</v>
      </c>
      <c r="AA534" t="s">
        <v>2678</v>
      </c>
      <c r="AB534" t="s">
        <v>2679</v>
      </c>
      <c r="AC534" t="s">
        <v>2678</v>
      </c>
      <c r="AD534" t="s">
        <v>35</v>
      </c>
      <c r="AE534" t="s">
        <v>36</v>
      </c>
      <c r="AF534" s="115">
        <v>10571872</v>
      </c>
      <c r="AG534" s="36" t="s">
        <v>1683</v>
      </c>
      <c r="AH534" s="127" t="s">
        <v>25</v>
      </c>
      <c r="AI534" s="36">
        <v>19</v>
      </c>
      <c r="AJ534" s="128" t="s">
        <v>588</v>
      </c>
      <c r="AL534" t="str">
        <f t="shared" si="40"/>
        <v>01.00.00.00</v>
      </c>
      <c r="AM534">
        <f t="shared" si="41"/>
        <v>431</v>
      </c>
      <c r="AN534">
        <f t="shared" si="42"/>
        <v>11</v>
      </c>
      <c r="AO534" s="118">
        <v>1</v>
      </c>
      <c r="AP534" s="118">
        <v>0</v>
      </c>
      <c r="AQ534" s="118">
        <v>0</v>
      </c>
      <c r="AR534" s="118">
        <v>0</v>
      </c>
      <c r="AS534" t="str">
        <f t="shared" si="43"/>
        <v>1.04.00.00</v>
      </c>
    </row>
    <row r="535" spans="1:45" customFormat="1">
      <c r="A535">
        <v>2021</v>
      </c>
      <c r="B535">
        <v>431</v>
      </c>
      <c r="C535" t="s">
        <v>1275</v>
      </c>
      <c r="D535" t="s">
        <v>1276</v>
      </c>
      <c r="E535" t="s">
        <v>1227</v>
      </c>
      <c r="F535" t="s">
        <v>2660</v>
      </c>
      <c r="G535" t="s">
        <v>2661</v>
      </c>
      <c r="H535">
        <v>11</v>
      </c>
      <c r="I535" t="s">
        <v>25</v>
      </c>
      <c r="J535">
        <v>1</v>
      </c>
      <c r="K535" t="s">
        <v>2634</v>
      </c>
      <c r="L535">
        <v>0</v>
      </c>
      <c r="M535" t="s">
        <v>2149</v>
      </c>
      <c r="N535">
        <v>0</v>
      </c>
      <c r="O535" t="s">
        <v>2149</v>
      </c>
      <c r="P535">
        <v>0</v>
      </c>
      <c r="Q535" t="s">
        <v>2149</v>
      </c>
      <c r="R535">
        <v>20</v>
      </c>
      <c r="S535" t="s">
        <v>2155</v>
      </c>
      <c r="T535">
        <v>23</v>
      </c>
      <c r="U535" t="s">
        <v>2190</v>
      </c>
      <c r="V535">
        <v>0</v>
      </c>
      <c r="W535" t="s">
        <v>79</v>
      </c>
      <c r="X535">
        <v>1</v>
      </c>
      <c r="Y535" t="s">
        <v>2662</v>
      </c>
      <c r="Z535" t="s">
        <v>2680</v>
      </c>
      <c r="AA535" t="s">
        <v>2681</v>
      </c>
      <c r="AB535" t="s">
        <v>2682</v>
      </c>
      <c r="AC535" t="s">
        <v>2683</v>
      </c>
      <c r="AD535" t="s">
        <v>37</v>
      </c>
      <c r="AE535" t="s">
        <v>38</v>
      </c>
      <c r="AF535" s="115">
        <v>69810</v>
      </c>
      <c r="AG535" s="36" t="s">
        <v>1683</v>
      </c>
      <c r="AH535" s="127" t="s">
        <v>25</v>
      </c>
      <c r="AI535" s="36">
        <v>19</v>
      </c>
      <c r="AJ535" s="128" t="s">
        <v>588</v>
      </c>
      <c r="AL535" t="str">
        <f t="shared" si="40"/>
        <v>01.00.00.00</v>
      </c>
      <c r="AM535">
        <f t="shared" si="41"/>
        <v>431</v>
      </c>
      <c r="AN535">
        <f t="shared" si="42"/>
        <v>11</v>
      </c>
      <c r="AO535" s="118">
        <v>1</v>
      </c>
      <c r="AP535" s="118">
        <v>0</v>
      </c>
      <c r="AQ535" s="118">
        <v>0</v>
      </c>
      <c r="AR535" s="118">
        <v>0</v>
      </c>
      <c r="AS535" t="str">
        <f t="shared" si="43"/>
        <v>1.05.09.00</v>
      </c>
    </row>
    <row r="536" spans="1:45" customFormat="1">
      <c r="A536">
        <v>2021</v>
      </c>
      <c r="B536">
        <v>431</v>
      </c>
      <c r="C536" t="s">
        <v>1275</v>
      </c>
      <c r="D536" t="s">
        <v>1276</v>
      </c>
      <c r="E536" t="s">
        <v>1227</v>
      </c>
      <c r="F536" t="s">
        <v>2660</v>
      </c>
      <c r="G536" t="s">
        <v>2661</v>
      </c>
      <c r="H536">
        <v>11</v>
      </c>
      <c r="I536" t="s">
        <v>25</v>
      </c>
      <c r="J536">
        <v>1</v>
      </c>
      <c r="K536" t="s">
        <v>2634</v>
      </c>
      <c r="L536">
        <v>0</v>
      </c>
      <c r="M536" t="s">
        <v>2149</v>
      </c>
      <c r="N536">
        <v>0</v>
      </c>
      <c r="O536" t="s">
        <v>2149</v>
      </c>
      <c r="P536">
        <v>0</v>
      </c>
      <c r="Q536" t="s">
        <v>2149</v>
      </c>
      <c r="R536">
        <v>20</v>
      </c>
      <c r="S536" t="s">
        <v>2155</v>
      </c>
      <c r="T536">
        <v>23</v>
      </c>
      <c r="U536" t="s">
        <v>2190</v>
      </c>
      <c r="V536">
        <v>0</v>
      </c>
      <c r="W536" t="s">
        <v>79</v>
      </c>
      <c r="X536">
        <v>1</v>
      </c>
      <c r="Y536" t="s">
        <v>2662</v>
      </c>
      <c r="Z536" t="s">
        <v>2684</v>
      </c>
      <c r="AA536" t="s">
        <v>2685</v>
      </c>
      <c r="AB536" t="s">
        <v>2686</v>
      </c>
      <c r="AC536" t="s">
        <v>2685</v>
      </c>
      <c r="AD536" t="s">
        <v>2235</v>
      </c>
      <c r="AE536" t="s">
        <v>2236</v>
      </c>
      <c r="AF536" s="115">
        <v>7180782</v>
      </c>
      <c r="AG536" s="36" t="s">
        <v>1683</v>
      </c>
      <c r="AH536" s="127" t="s">
        <v>25</v>
      </c>
      <c r="AI536" s="36">
        <v>19</v>
      </c>
      <c r="AJ536" s="128" t="s">
        <v>588</v>
      </c>
      <c r="AL536" t="str">
        <f t="shared" si="40"/>
        <v>01.00.00.00</v>
      </c>
      <c r="AM536">
        <f t="shared" si="41"/>
        <v>431</v>
      </c>
      <c r="AN536">
        <f t="shared" si="42"/>
        <v>11</v>
      </c>
      <c r="AO536" s="118">
        <v>1</v>
      </c>
      <c r="AP536" s="118">
        <v>0</v>
      </c>
      <c r="AQ536" s="118">
        <v>0</v>
      </c>
      <c r="AR536" s="118">
        <v>0</v>
      </c>
      <c r="AS536" t="str">
        <f t="shared" si="43"/>
        <v>1.06.00.00</v>
      </c>
    </row>
    <row r="537" spans="1:45" customFormat="1">
      <c r="A537">
        <v>2021</v>
      </c>
      <c r="B537">
        <v>431</v>
      </c>
      <c r="C537" t="s">
        <v>1275</v>
      </c>
      <c r="D537" t="s">
        <v>1276</v>
      </c>
      <c r="E537" t="s">
        <v>1227</v>
      </c>
      <c r="F537" t="s">
        <v>2660</v>
      </c>
      <c r="G537" t="s">
        <v>2661</v>
      </c>
      <c r="H537">
        <v>11</v>
      </c>
      <c r="I537" t="s">
        <v>25</v>
      </c>
      <c r="J537">
        <v>1</v>
      </c>
      <c r="K537" t="s">
        <v>2634</v>
      </c>
      <c r="L537">
        <v>0</v>
      </c>
      <c r="M537" t="s">
        <v>2149</v>
      </c>
      <c r="N537">
        <v>0</v>
      </c>
      <c r="O537" t="s">
        <v>2149</v>
      </c>
      <c r="P537">
        <v>0</v>
      </c>
      <c r="Q537" t="s">
        <v>2149</v>
      </c>
      <c r="R537">
        <v>20</v>
      </c>
      <c r="S537" t="s">
        <v>2155</v>
      </c>
      <c r="T537">
        <v>23</v>
      </c>
      <c r="U537" t="s">
        <v>2190</v>
      </c>
      <c r="V537">
        <v>0</v>
      </c>
      <c r="W537" t="s">
        <v>79</v>
      </c>
      <c r="X537">
        <v>2</v>
      </c>
      <c r="Y537" t="s">
        <v>2687</v>
      </c>
      <c r="Z537" t="s">
        <v>2688</v>
      </c>
      <c r="AA537" t="s">
        <v>2687</v>
      </c>
      <c r="AB537" t="s">
        <v>2689</v>
      </c>
      <c r="AC537" t="s">
        <v>2687</v>
      </c>
      <c r="AD537" t="s">
        <v>39</v>
      </c>
      <c r="AE537" t="s">
        <v>40</v>
      </c>
      <c r="AF537" s="115">
        <v>67031620</v>
      </c>
      <c r="AG537" s="36" t="s">
        <v>1683</v>
      </c>
      <c r="AH537" s="127" t="s">
        <v>25</v>
      </c>
      <c r="AI537" s="36">
        <v>19</v>
      </c>
      <c r="AJ537" s="128" t="s">
        <v>588</v>
      </c>
      <c r="AL537" t="str">
        <f t="shared" si="40"/>
        <v>01.00.00.00</v>
      </c>
      <c r="AM537">
        <f t="shared" si="41"/>
        <v>431</v>
      </c>
      <c r="AN537">
        <f t="shared" si="42"/>
        <v>11</v>
      </c>
      <c r="AO537" s="118">
        <v>1</v>
      </c>
      <c r="AP537" s="118">
        <v>0</v>
      </c>
      <c r="AQ537" s="118">
        <v>0</v>
      </c>
      <c r="AR537" s="118">
        <v>0</v>
      </c>
      <c r="AS537" t="str">
        <f t="shared" si="43"/>
        <v>2.00.00.00</v>
      </c>
    </row>
    <row r="538" spans="1:45" customFormat="1">
      <c r="A538">
        <v>2021</v>
      </c>
      <c r="B538">
        <v>431</v>
      </c>
      <c r="C538" t="s">
        <v>1275</v>
      </c>
      <c r="D538" t="s">
        <v>1276</v>
      </c>
      <c r="E538" t="s">
        <v>1227</v>
      </c>
      <c r="F538" t="s">
        <v>2660</v>
      </c>
      <c r="G538" t="s">
        <v>2661</v>
      </c>
      <c r="H538">
        <v>11</v>
      </c>
      <c r="I538" t="s">
        <v>25</v>
      </c>
      <c r="J538">
        <v>1</v>
      </c>
      <c r="K538" t="s">
        <v>2634</v>
      </c>
      <c r="L538">
        <v>0</v>
      </c>
      <c r="M538" t="s">
        <v>2149</v>
      </c>
      <c r="N538">
        <v>0</v>
      </c>
      <c r="O538" t="s">
        <v>2149</v>
      </c>
      <c r="P538">
        <v>0</v>
      </c>
      <c r="Q538" t="s">
        <v>2149</v>
      </c>
      <c r="R538">
        <v>20</v>
      </c>
      <c r="S538" t="s">
        <v>2155</v>
      </c>
      <c r="T538">
        <v>23</v>
      </c>
      <c r="U538" t="s">
        <v>2190</v>
      </c>
      <c r="V538">
        <v>0</v>
      </c>
      <c r="W538" t="s">
        <v>79</v>
      </c>
      <c r="X538">
        <v>3</v>
      </c>
      <c r="Y538" t="s">
        <v>2690</v>
      </c>
      <c r="Z538" t="s">
        <v>2691</v>
      </c>
      <c r="AA538" t="s">
        <v>2690</v>
      </c>
      <c r="AB538" t="s">
        <v>2692</v>
      </c>
      <c r="AC538" t="s">
        <v>2690</v>
      </c>
      <c r="AD538" t="s">
        <v>41</v>
      </c>
      <c r="AE538" t="s">
        <v>42</v>
      </c>
      <c r="AF538" s="115">
        <v>45634074</v>
      </c>
      <c r="AG538" s="36" t="s">
        <v>1683</v>
      </c>
      <c r="AH538" s="127" t="s">
        <v>25</v>
      </c>
      <c r="AI538" s="36">
        <v>19</v>
      </c>
      <c r="AJ538" s="128" t="s">
        <v>588</v>
      </c>
      <c r="AL538" t="str">
        <f t="shared" si="40"/>
        <v>01.00.00.00</v>
      </c>
      <c r="AM538">
        <f t="shared" si="41"/>
        <v>431</v>
      </c>
      <c r="AN538">
        <f t="shared" si="42"/>
        <v>11</v>
      </c>
      <c r="AO538" s="118">
        <v>1</v>
      </c>
      <c r="AP538" s="118">
        <v>0</v>
      </c>
      <c r="AQ538" s="118">
        <v>0</v>
      </c>
      <c r="AR538" s="118">
        <v>0</v>
      </c>
      <c r="AS538" t="str">
        <f t="shared" si="43"/>
        <v>3.00.00.00</v>
      </c>
    </row>
    <row r="539" spans="1:45" customFormat="1">
      <c r="A539">
        <v>2021</v>
      </c>
      <c r="B539">
        <v>431</v>
      </c>
      <c r="C539" t="s">
        <v>1275</v>
      </c>
      <c r="D539" t="s">
        <v>1276</v>
      </c>
      <c r="E539" t="s">
        <v>1227</v>
      </c>
      <c r="F539" t="s">
        <v>2693</v>
      </c>
      <c r="G539" t="s">
        <v>2694</v>
      </c>
      <c r="H539">
        <v>11</v>
      </c>
      <c r="I539" t="s">
        <v>25</v>
      </c>
      <c r="J539">
        <v>1</v>
      </c>
      <c r="K539" t="s">
        <v>2634</v>
      </c>
      <c r="L539">
        <v>0</v>
      </c>
      <c r="M539" t="s">
        <v>2149</v>
      </c>
      <c r="N539">
        <v>1</v>
      </c>
      <c r="O539" t="s">
        <v>43</v>
      </c>
      <c r="P539">
        <v>0</v>
      </c>
      <c r="Q539" t="s">
        <v>2149</v>
      </c>
      <c r="R539">
        <v>20</v>
      </c>
      <c r="S539" t="s">
        <v>2155</v>
      </c>
      <c r="T539">
        <v>23</v>
      </c>
      <c r="U539" t="s">
        <v>2190</v>
      </c>
      <c r="V539">
        <v>0</v>
      </c>
      <c r="W539" t="s">
        <v>79</v>
      </c>
      <c r="X539">
        <v>4</v>
      </c>
      <c r="Y539" t="s">
        <v>2695</v>
      </c>
      <c r="Z539" t="s">
        <v>2696</v>
      </c>
      <c r="AA539" t="s">
        <v>2697</v>
      </c>
      <c r="AB539" t="s">
        <v>2698</v>
      </c>
      <c r="AC539" t="s">
        <v>2697</v>
      </c>
      <c r="AD539" t="s">
        <v>44</v>
      </c>
      <c r="AE539" t="s">
        <v>43</v>
      </c>
      <c r="AF539" s="115">
        <v>13309110</v>
      </c>
      <c r="AG539" s="36" t="s">
        <v>1683</v>
      </c>
      <c r="AH539" s="127" t="s">
        <v>25</v>
      </c>
      <c r="AI539" s="36">
        <v>19</v>
      </c>
      <c r="AJ539" s="128" t="s">
        <v>588</v>
      </c>
      <c r="AL539" t="str">
        <f t="shared" si="40"/>
        <v>01.00.01.00</v>
      </c>
      <c r="AM539">
        <f t="shared" si="41"/>
        <v>431</v>
      </c>
      <c r="AN539">
        <f t="shared" si="42"/>
        <v>11</v>
      </c>
      <c r="AO539" s="118">
        <v>1</v>
      </c>
      <c r="AP539" s="118">
        <v>0</v>
      </c>
      <c r="AQ539" s="118">
        <v>1</v>
      </c>
      <c r="AR539" s="118">
        <v>0</v>
      </c>
      <c r="AS539" t="str">
        <f t="shared" si="43"/>
        <v>4.03.00.00</v>
      </c>
    </row>
    <row r="540" spans="1:45" customFormat="1" ht="93.6">
      <c r="A540">
        <v>2021</v>
      </c>
      <c r="B540">
        <v>510</v>
      </c>
      <c r="C540" t="s">
        <v>1277</v>
      </c>
      <c r="D540" t="s">
        <v>1215</v>
      </c>
      <c r="E540" t="s">
        <v>1227</v>
      </c>
      <c r="F540" t="s">
        <v>2660</v>
      </c>
      <c r="G540" t="s">
        <v>2661</v>
      </c>
      <c r="H540">
        <v>11</v>
      </c>
      <c r="I540" t="s">
        <v>25</v>
      </c>
      <c r="J540">
        <v>1</v>
      </c>
      <c r="K540" t="s">
        <v>2634</v>
      </c>
      <c r="L540">
        <v>0</v>
      </c>
      <c r="M540" t="s">
        <v>2149</v>
      </c>
      <c r="N540">
        <v>0</v>
      </c>
      <c r="O540" t="s">
        <v>2149</v>
      </c>
      <c r="P540">
        <v>0</v>
      </c>
      <c r="Q540" t="s">
        <v>2149</v>
      </c>
      <c r="R540">
        <v>10</v>
      </c>
      <c r="S540" t="s">
        <v>2150</v>
      </c>
      <c r="T540">
        <v>13</v>
      </c>
      <c r="U540" t="s">
        <v>2164</v>
      </c>
      <c r="V540">
        <v>0</v>
      </c>
      <c r="W540" t="s">
        <v>79</v>
      </c>
      <c r="X540">
        <v>1</v>
      </c>
      <c r="Y540" t="s">
        <v>2662</v>
      </c>
      <c r="Z540" t="s">
        <v>2663</v>
      </c>
      <c r="AA540" t="s">
        <v>2664</v>
      </c>
      <c r="AB540" t="s">
        <v>2665</v>
      </c>
      <c r="AC540" t="s">
        <v>2666</v>
      </c>
      <c r="AD540" t="s">
        <v>23</v>
      </c>
      <c r="AE540" t="s">
        <v>24</v>
      </c>
      <c r="AF540" s="115">
        <v>152853169</v>
      </c>
      <c r="AG540" s="36" t="s">
        <v>1683</v>
      </c>
      <c r="AH540" s="127" t="s">
        <v>25</v>
      </c>
      <c r="AI540" s="172">
        <v>12</v>
      </c>
      <c r="AJ540" s="173" t="s">
        <v>2782</v>
      </c>
      <c r="AL540" t="str">
        <f t="shared" si="40"/>
        <v>01.00.00.00</v>
      </c>
      <c r="AM540">
        <f t="shared" si="41"/>
        <v>510</v>
      </c>
      <c r="AN540">
        <f t="shared" si="42"/>
        <v>11</v>
      </c>
      <c r="AO540" s="118">
        <v>1</v>
      </c>
      <c r="AP540" s="118">
        <v>0</v>
      </c>
      <c r="AQ540" s="118">
        <v>0</v>
      </c>
      <c r="AR540" s="118">
        <v>0</v>
      </c>
      <c r="AS540" t="str">
        <f t="shared" si="43"/>
        <v>1.01.01.00</v>
      </c>
    </row>
    <row r="541" spans="1:45" customFormat="1" ht="93.6">
      <c r="A541">
        <v>2021</v>
      </c>
      <c r="B541">
        <v>510</v>
      </c>
      <c r="C541" t="s">
        <v>1277</v>
      </c>
      <c r="D541" t="s">
        <v>1215</v>
      </c>
      <c r="E541" t="s">
        <v>1227</v>
      </c>
      <c r="F541" t="s">
        <v>2660</v>
      </c>
      <c r="G541" t="s">
        <v>2661</v>
      </c>
      <c r="H541">
        <v>11</v>
      </c>
      <c r="I541" t="s">
        <v>25</v>
      </c>
      <c r="J541">
        <v>1</v>
      </c>
      <c r="K541" t="s">
        <v>2634</v>
      </c>
      <c r="L541">
        <v>0</v>
      </c>
      <c r="M541" t="s">
        <v>2149</v>
      </c>
      <c r="N541">
        <v>0</v>
      </c>
      <c r="O541" t="s">
        <v>2149</v>
      </c>
      <c r="P541">
        <v>0</v>
      </c>
      <c r="Q541" t="s">
        <v>2149</v>
      </c>
      <c r="R541">
        <v>10</v>
      </c>
      <c r="S541" t="s">
        <v>2150</v>
      </c>
      <c r="T541">
        <v>13</v>
      </c>
      <c r="U541" t="s">
        <v>2164</v>
      </c>
      <c r="V541">
        <v>0</v>
      </c>
      <c r="W541" t="s">
        <v>79</v>
      </c>
      <c r="X541">
        <v>1</v>
      </c>
      <c r="Y541" t="s">
        <v>2662</v>
      </c>
      <c r="Z541" t="s">
        <v>2663</v>
      </c>
      <c r="AA541" t="s">
        <v>2664</v>
      </c>
      <c r="AB541" t="s">
        <v>2667</v>
      </c>
      <c r="AC541" t="s">
        <v>2668</v>
      </c>
      <c r="AD541" t="s">
        <v>26</v>
      </c>
      <c r="AE541" t="s">
        <v>27</v>
      </c>
      <c r="AF541" s="115">
        <v>12776836</v>
      </c>
      <c r="AG541" s="36" t="s">
        <v>1683</v>
      </c>
      <c r="AH541" s="127" t="s">
        <v>25</v>
      </c>
      <c r="AI541" s="172">
        <v>12</v>
      </c>
      <c r="AJ541" s="173" t="s">
        <v>2782</v>
      </c>
      <c r="AL541" t="str">
        <f t="shared" si="40"/>
        <v>01.00.00.00</v>
      </c>
      <c r="AM541">
        <f t="shared" si="41"/>
        <v>510</v>
      </c>
      <c r="AN541">
        <f t="shared" si="42"/>
        <v>11</v>
      </c>
      <c r="AO541" s="118">
        <v>1</v>
      </c>
      <c r="AP541" s="118">
        <v>0</v>
      </c>
      <c r="AQ541" s="118">
        <v>0</v>
      </c>
      <c r="AR541" s="118">
        <v>0</v>
      </c>
      <c r="AS541" t="str">
        <f t="shared" si="43"/>
        <v>1.01.04.00</v>
      </c>
    </row>
    <row r="542" spans="1:45" customFormat="1" ht="93.6">
      <c r="A542">
        <v>2021</v>
      </c>
      <c r="B542">
        <v>510</v>
      </c>
      <c r="C542" t="s">
        <v>1277</v>
      </c>
      <c r="D542" t="s">
        <v>1215</v>
      </c>
      <c r="E542" t="s">
        <v>1227</v>
      </c>
      <c r="F542" t="s">
        <v>2660</v>
      </c>
      <c r="G542" t="s">
        <v>2661</v>
      </c>
      <c r="H542">
        <v>11</v>
      </c>
      <c r="I542" t="s">
        <v>25</v>
      </c>
      <c r="J542">
        <v>1</v>
      </c>
      <c r="K542" t="s">
        <v>2634</v>
      </c>
      <c r="L542">
        <v>0</v>
      </c>
      <c r="M542" t="s">
        <v>2149</v>
      </c>
      <c r="N542">
        <v>0</v>
      </c>
      <c r="O542" t="s">
        <v>2149</v>
      </c>
      <c r="P542">
        <v>0</v>
      </c>
      <c r="Q542" t="s">
        <v>2149</v>
      </c>
      <c r="R542">
        <v>10</v>
      </c>
      <c r="S542" t="s">
        <v>2150</v>
      </c>
      <c r="T542">
        <v>13</v>
      </c>
      <c r="U542" t="s">
        <v>2164</v>
      </c>
      <c r="V542">
        <v>0</v>
      </c>
      <c r="W542" t="s">
        <v>79</v>
      </c>
      <c r="X542">
        <v>1</v>
      </c>
      <c r="Y542" t="s">
        <v>2662</v>
      </c>
      <c r="Z542" t="s">
        <v>2663</v>
      </c>
      <c r="AA542" t="s">
        <v>2664</v>
      </c>
      <c r="AB542" t="s">
        <v>2669</v>
      </c>
      <c r="AC542" t="s">
        <v>2670</v>
      </c>
      <c r="AD542" t="s">
        <v>28</v>
      </c>
      <c r="AE542" t="s">
        <v>29</v>
      </c>
      <c r="AF542" s="115">
        <v>34500593</v>
      </c>
      <c r="AG542" s="36" t="s">
        <v>1683</v>
      </c>
      <c r="AH542" s="127" t="s">
        <v>25</v>
      </c>
      <c r="AI542" s="172">
        <v>12</v>
      </c>
      <c r="AJ542" s="173" t="s">
        <v>2782</v>
      </c>
      <c r="AL542" t="str">
        <f t="shared" si="40"/>
        <v>01.00.00.00</v>
      </c>
      <c r="AM542">
        <f t="shared" si="41"/>
        <v>510</v>
      </c>
      <c r="AN542">
        <f t="shared" si="42"/>
        <v>11</v>
      </c>
      <c r="AO542" s="118">
        <v>1</v>
      </c>
      <c r="AP542" s="118">
        <v>0</v>
      </c>
      <c r="AQ542" s="118">
        <v>0</v>
      </c>
      <c r="AR542" s="118">
        <v>0</v>
      </c>
      <c r="AS542" t="str">
        <f t="shared" si="43"/>
        <v>1.01.06.00</v>
      </c>
    </row>
    <row r="543" spans="1:45" customFormat="1" ht="93.6">
      <c r="A543">
        <v>2021</v>
      </c>
      <c r="B543">
        <v>510</v>
      </c>
      <c r="C543" t="s">
        <v>1277</v>
      </c>
      <c r="D543" t="s">
        <v>1215</v>
      </c>
      <c r="E543" t="s">
        <v>1227</v>
      </c>
      <c r="F543" t="s">
        <v>2660</v>
      </c>
      <c r="G543" t="s">
        <v>2661</v>
      </c>
      <c r="H543">
        <v>11</v>
      </c>
      <c r="I543" t="s">
        <v>25</v>
      </c>
      <c r="J543">
        <v>1</v>
      </c>
      <c r="K543" t="s">
        <v>2634</v>
      </c>
      <c r="L543">
        <v>0</v>
      </c>
      <c r="M543" t="s">
        <v>2149</v>
      </c>
      <c r="N543">
        <v>0</v>
      </c>
      <c r="O543" t="s">
        <v>2149</v>
      </c>
      <c r="P543">
        <v>0</v>
      </c>
      <c r="Q543" t="s">
        <v>2149</v>
      </c>
      <c r="R543">
        <v>10</v>
      </c>
      <c r="S543" t="s">
        <v>2150</v>
      </c>
      <c r="T543">
        <v>13</v>
      </c>
      <c r="U543" t="s">
        <v>2164</v>
      </c>
      <c r="V543">
        <v>0</v>
      </c>
      <c r="W543" t="s">
        <v>79</v>
      </c>
      <c r="X543">
        <v>1</v>
      </c>
      <c r="Y543" t="s">
        <v>2662</v>
      </c>
      <c r="Z543" t="s">
        <v>2663</v>
      </c>
      <c r="AA543" t="s">
        <v>2664</v>
      </c>
      <c r="AB543" t="s">
        <v>2671</v>
      </c>
      <c r="AC543" t="s">
        <v>31</v>
      </c>
      <c r="AD543" t="s">
        <v>30</v>
      </c>
      <c r="AE543" t="s">
        <v>31</v>
      </c>
      <c r="AF543" s="115">
        <v>1725314</v>
      </c>
      <c r="AG543" s="36" t="s">
        <v>1683</v>
      </c>
      <c r="AH543" s="127" t="s">
        <v>25</v>
      </c>
      <c r="AI543" s="172">
        <v>12</v>
      </c>
      <c r="AJ543" s="173" t="s">
        <v>2782</v>
      </c>
      <c r="AL543" t="str">
        <f t="shared" si="40"/>
        <v>01.00.00.00</v>
      </c>
      <c r="AM543">
        <f t="shared" si="41"/>
        <v>510</v>
      </c>
      <c r="AN543">
        <f t="shared" si="42"/>
        <v>11</v>
      </c>
      <c r="AO543" s="118">
        <v>1</v>
      </c>
      <c r="AP543" s="118">
        <v>0</v>
      </c>
      <c r="AQ543" s="118">
        <v>0</v>
      </c>
      <c r="AR543" s="118">
        <v>0</v>
      </c>
      <c r="AS543" t="str">
        <f t="shared" si="43"/>
        <v>1.01.07.00</v>
      </c>
    </row>
    <row r="544" spans="1:45" customFormat="1" ht="93.6">
      <c r="A544">
        <v>2021</v>
      </c>
      <c r="B544">
        <v>510</v>
      </c>
      <c r="C544" t="s">
        <v>1277</v>
      </c>
      <c r="D544" t="s">
        <v>1215</v>
      </c>
      <c r="E544" t="s">
        <v>1227</v>
      </c>
      <c r="F544" t="s">
        <v>2660</v>
      </c>
      <c r="G544" t="s">
        <v>2661</v>
      </c>
      <c r="H544">
        <v>11</v>
      </c>
      <c r="I544" t="s">
        <v>25</v>
      </c>
      <c r="J544">
        <v>1</v>
      </c>
      <c r="K544" t="s">
        <v>2634</v>
      </c>
      <c r="L544">
        <v>0</v>
      </c>
      <c r="M544" t="s">
        <v>2149</v>
      </c>
      <c r="N544">
        <v>0</v>
      </c>
      <c r="O544" t="s">
        <v>2149</v>
      </c>
      <c r="P544">
        <v>0</v>
      </c>
      <c r="Q544" t="s">
        <v>2149</v>
      </c>
      <c r="R544">
        <v>10</v>
      </c>
      <c r="S544" t="s">
        <v>2150</v>
      </c>
      <c r="T544">
        <v>13</v>
      </c>
      <c r="U544" t="s">
        <v>2164</v>
      </c>
      <c r="V544">
        <v>0</v>
      </c>
      <c r="W544" t="s">
        <v>79</v>
      </c>
      <c r="X544">
        <v>1</v>
      </c>
      <c r="Y544" t="s">
        <v>2662</v>
      </c>
      <c r="Z544" t="s">
        <v>2672</v>
      </c>
      <c r="AA544" t="s">
        <v>2673</v>
      </c>
      <c r="AB544" t="s">
        <v>2674</v>
      </c>
      <c r="AC544" t="s">
        <v>2666</v>
      </c>
      <c r="AD544" t="s">
        <v>32</v>
      </c>
      <c r="AE544" t="s">
        <v>24</v>
      </c>
      <c r="AF544" s="115">
        <v>1085120</v>
      </c>
      <c r="AG544" s="36" t="s">
        <v>1683</v>
      </c>
      <c r="AH544" s="127" t="s">
        <v>25</v>
      </c>
      <c r="AI544" s="172">
        <v>12</v>
      </c>
      <c r="AJ544" s="173" t="s">
        <v>2782</v>
      </c>
      <c r="AL544" t="str">
        <f t="shared" si="40"/>
        <v>01.00.00.00</v>
      </c>
      <c r="AM544">
        <f t="shared" si="41"/>
        <v>510</v>
      </c>
      <c r="AN544">
        <f t="shared" si="42"/>
        <v>11</v>
      </c>
      <c r="AO544" s="118">
        <v>1</v>
      </c>
      <c r="AP544" s="118">
        <v>0</v>
      </c>
      <c r="AQ544" s="118">
        <v>0</v>
      </c>
      <c r="AR544" s="118">
        <v>0</v>
      </c>
      <c r="AS544" t="str">
        <f t="shared" si="43"/>
        <v>1.02.01.00</v>
      </c>
    </row>
    <row r="545" spans="1:45" customFormat="1" ht="93.6">
      <c r="A545">
        <v>2021</v>
      </c>
      <c r="B545">
        <v>510</v>
      </c>
      <c r="C545" t="s">
        <v>1277</v>
      </c>
      <c r="D545" t="s">
        <v>1215</v>
      </c>
      <c r="E545" t="s">
        <v>1227</v>
      </c>
      <c r="F545" t="s">
        <v>2660</v>
      </c>
      <c r="G545" t="s">
        <v>2661</v>
      </c>
      <c r="H545">
        <v>11</v>
      </c>
      <c r="I545" t="s">
        <v>25</v>
      </c>
      <c r="J545">
        <v>1</v>
      </c>
      <c r="K545" t="s">
        <v>2634</v>
      </c>
      <c r="L545">
        <v>0</v>
      </c>
      <c r="M545" t="s">
        <v>2149</v>
      </c>
      <c r="N545">
        <v>0</v>
      </c>
      <c r="O545" t="s">
        <v>2149</v>
      </c>
      <c r="P545">
        <v>0</v>
      </c>
      <c r="Q545" t="s">
        <v>2149</v>
      </c>
      <c r="R545">
        <v>10</v>
      </c>
      <c r="S545" t="s">
        <v>2150</v>
      </c>
      <c r="T545">
        <v>13</v>
      </c>
      <c r="U545" t="s">
        <v>2164</v>
      </c>
      <c r="V545">
        <v>0</v>
      </c>
      <c r="W545" t="s">
        <v>79</v>
      </c>
      <c r="X545">
        <v>1</v>
      </c>
      <c r="Y545" t="s">
        <v>2662</v>
      </c>
      <c r="Z545" t="s">
        <v>2672</v>
      </c>
      <c r="AA545" t="s">
        <v>2673</v>
      </c>
      <c r="AB545" t="s">
        <v>2675</v>
      </c>
      <c r="AC545" t="s">
        <v>2668</v>
      </c>
      <c r="AD545" t="s">
        <v>33</v>
      </c>
      <c r="AE545" t="s">
        <v>27</v>
      </c>
      <c r="AF545" s="115">
        <v>78718</v>
      </c>
      <c r="AG545" s="36" t="s">
        <v>1683</v>
      </c>
      <c r="AH545" s="127" t="s">
        <v>25</v>
      </c>
      <c r="AI545" s="172">
        <v>12</v>
      </c>
      <c r="AJ545" s="173" t="s">
        <v>2782</v>
      </c>
      <c r="AL545" t="str">
        <f t="shared" si="40"/>
        <v>01.00.00.00</v>
      </c>
      <c r="AM545">
        <f t="shared" si="41"/>
        <v>510</v>
      </c>
      <c r="AN545">
        <f t="shared" si="42"/>
        <v>11</v>
      </c>
      <c r="AO545" s="118">
        <v>1</v>
      </c>
      <c r="AP545" s="118">
        <v>0</v>
      </c>
      <c r="AQ545" s="118">
        <v>0</v>
      </c>
      <c r="AR545" s="118">
        <v>0</v>
      </c>
      <c r="AS545" t="str">
        <f t="shared" si="43"/>
        <v>1.02.03.00</v>
      </c>
    </row>
    <row r="546" spans="1:45" customFormat="1" ht="93.6">
      <c r="A546">
        <v>2021</v>
      </c>
      <c r="B546">
        <v>510</v>
      </c>
      <c r="C546" t="s">
        <v>1277</v>
      </c>
      <c r="D546" t="s">
        <v>1215</v>
      </c>
      <c r="E546" t="s">
        <v>1227</v>
      </c>
      <c r="F546" t="s">
        <v>2660</v>
      </c>
      <c r="G546" t="s">
        <v>2661</v>
      </c>
      <c r="H546">
        <v>11</v>
      </c>
      <c r="I546" t="s">
        <v>25</v>
      </c>
      <c r="J546">
        <v>1</v>
      </c>
      <c r="K546" t="s">
        <v>2634</v>
      </c>
      <c r="L546">
        <v>0</v>
      </c>
      <c r="M546" t="s">
        <v>2149</v>
      </c>
      <c r="N546">
        <v>0</v>
      </c>
      <c r="O546" t="s">
        <v>2149</v>
      </c>
      <c r="P546">
        <v>0</v>
      </c>
      <c r="Q546" t="s">
        <v>2149</v>
      </c>
      <c r="R546">
        <v>10</v>
      </c>
      <c r="S546" t="s">
        <v>2150</v>
      </c>
      <c r="T546">
        <v>13</v>
      </c>
      <c r="U546" t="s">
        <v>2164</v>
      </c>
      <c r="V546">
        <v>0</v>
      </c>
      <c r="W546" t="s">
        <v>79</v>
      </c>
      <c r="X546">
        <v>1</v>
      </c>
      <c r="Y546" t="s">
        <v>2662</v>
      </c>
      <c r="Z546" t="s">
        <v>2672</v>
      </c>
      <c r="AA546" t="s">
        <v>2673</v>
      </c>
      <c r="AB546" t="s">
        <v>2676</v>
      </c>
      <c r="AC546" t="s">
        <v>2670</v>
      </c>
      <c r="AD546" t="s">
        <v>34</v>
      </c>
      <c r="AE546" t="s">
        <v>29</v>
      </c>
      <c r="AF546" s="115">
        <v>259294</v>
      </c>
      <c r="AG546" s="36" t="s">
        <v>1683</v>
      </c>
      <c r="AH546" s="127" t="s">
        <v>25</v>
      </c>
      <c r="AI546" s="172">
        <v>12</v>
      </c>
      <c r="AJ546" s="173" t="s">
        <v>2782</v>
      </c>
      <c r="AL546" t="str">
        <f t="shared" si="40"/>
        <v>01.00.00.00</v>
      </c>
      <c r="AM546">
        <f t="shared" si="41"/>
        <v>510</v>
      </c>
      <c r="AN546">
        <f t="shared" si="42"/>
        <v>11</v>
      </c>
      <c r="AO546" s="118">
        <v>1</v>
      </c>
      <c r="AP546" s="118">
        <v>0</v>
      </c>
      <c r="AQ546" s="118">
        <v>0</v>
      </c>
      <c r="AR546" s="118">
        <v>0</v>
      </c>
      <c r="AS546" t="str">
        <f t="shared" si="43"/>
        <v>1.02.05.00</v>
      </c>
    </row>
    <row r="547" spans="1:45" customFormat="1" ht="93.6">
      <c r="A547">
        <v>2021</v>
      </c>
      <c r="B547">
        <v>510</v>
      </c>
      <c r="C547" t="s">
        <v>1277</v>
      </c>
      <c r="D547" t="s">
        <v>1215</v>
      </c>
      <c r="E547" t="s">
        <v>1227</v>
      </c>
      <c r="F547" t="s">
        <v>2660</v>
      </c>
      <c r="G547" t="s">
        <v>2661</v>
      </c>
      <c r="H547">
        <v>11</v>
      </c>
      <c r="I547" t="s">
        <v>25</v>
      </c>
      <c r="J547">
        <v>1</v>
      </c>
      <c r="K547" t="s">
        <v>2634</v>
      </c>
      <c r="L547">
        <v>0</v>
      </c>
      <c r="M547" t="s">
        <v>2149</v>
      </c>
      <c r="N547">
        <v>0</v>
      </c>
      <c r="O547" t="s">
        <v>2149</v>
      </c>
      <c r="P547">
        <v>0</v>
      </c>
      <c r="Q547" t="s">
        <v>2149</v>
      </c>
      <c r="R547">
        <v>10</v>
      </c>
      <c r="S547" t="s">
        <v>2150</v>
      </c>
      <c r="T547">
        <v>13</v>
      </c>
      <c r="U547" t="s">
        <v>2164</v>
      </c>
      <c r="V547">
        <v>0</v>
      </c>
      <c r="W547" t="s">
        <v>79</v>
      </c>
      <c r="X547">
        <v>1</v>
      </c>
      <c r="Y547" t="s">
        <v>2662</v>
      </c>
      <c r="Z547" t="s">
        <v>2677</v>
      </c>
      <c r="AA547" t="s">
        <v>2678</v>
      </c>
      <c r="AB547" t="s">
        <v>2679</v>
      </c>
      <c r="AC547" t="s">
        <v>2678</v>
      </c>
      <c r="AD547" t="s">
        <v>35</v>
      </c>
      <c r="AE547" t="s">
        <v>36</v>
      </c>
      <c r="AF547" s="115">
        <v>6029194</v>
      </c>
      <c r="AG547" s="36" t="s">
        <v>1683</v>
      </c>
      <c r="AH547" s="127" t="s">
        <v>25</v>
      </c>
      <c r="AI547" s="172">
        <v>12</v>
      </c>
      <c r="AJ547" s="173" t="s">
        <v>2782</v>
      </c>
      <c r="AL547" t="str">
        <f t="shared" si="40"/>
        <v>01.00.00.00</v>
      </c>
      <c r="AM547">
        <f t="shared" si="41"/>
        <v>510</v>
      </c>
      <c r="AN547">
        <f t="shared" si="42"/>
        <v>11</v>
      </c>
      <c r="AO547" s="118">
        <v>1</v>
      </c>
      <c r="AP547" s="118">
        <v>0</v>
      </c>
      <c r="AQ547" s="118">
        <v>0</v>
      </c>
      <c r="AR547" s="118">
        <v>0</v>
      </c>
      <c r="AS547" t="str">
        <f t="shared" si="43"/>
        <v>1.04.00.00</v>
      </c>
    </row>
    <row r="548" spans="1:45" customFormat="1" ht="93.6">
      <c r="A548">
        <v>2021</v>
      </c>
      <c r="B548">
        <v>510</v>
      </c>
      <c r="C548" t="s">
        <v>1277</v>
      </c>
      <c r="D548" t="s">
        <v>1215</v>
      </c>
      <c r="E548" t="s">
        <v>1227</v>
      </c>
      <c r="F548" t="s">
        <v>2660</v>
      </c>
      <c r="G548" t="s">
        <v>2661</v>
      </c>
      <c r="H548">
        <v>11</v>
      </c>
      <c r="I548" t="s">
        <v>25</v>
      </c>
      <c r="J548">
        <v>1</v>
      </c>
      <c r="K548" t="s">
        <v>2634</v>
      </c>
      <c r="L548">
        <v>0</v>
      </c>
      <c r="M548" t="s">
        <v>2149</v>
      </c>
      <c r="N548">
        <v>0</v>
      </c>
      <c r="O548" t="s">
        <v>2149</v>
      </c>
      <c r="P548">
        <v>0</v>
      </c>
      <c r="Q548" t="s">
        <v>2149</v>
      </c>
      <c r="R548">
        <v>10</v>
      </c>
      <c r="S548" t="s">
        <v>2150</v>
      </c>
      <c r="T548">
        <v>13</v>
      </c>
      <c r="U548" t="s">
        <v>2164</v>
      </c>
      <c r="V548">
        <v>0</v>
      </c>
      <c r="W548" t="s">
        <v>79</v>
      </c>
      <c r="X548">
        <v>1</v>
      </c>
      <c r="Y548" t="s">
        <v>2662</v>
      </c>
      <c r="Z548" t="s">
        <v>2684</v>
      </c>
      <c r="AA548" t="s">
        <v>2685</v>
      </c>
      <c r="AB548" t="s">
        <v>2686</v>
      </c>
      <c r="AC548" t="s">
        <v>2685</v>
      </c>
      <c r="AD548" t="s">
        <v>2235</v>
      </c>
      <c r="AE548" t="s">
        <v>2236</v>
      </c>
      <c r="AF548" s="115">
        <v>615861</v>
      </c>
      <c r="AG548" s="36" t="s">
        <v>1683</v>
      </c>
      <c r="AH548" s="127" t="s">
        <v>25</v>
      </c>
      <c r="AI548" s="172">
        <v>12</v>
      </c>
      <c r="AJ548" s="173" t="s">
        <v>2782</v>
      </c>
      <c r="AL548" t="str">
        <f t="shared" si="40"/>
        <v>01.00.00.00</v>
      </c>
      <c r="AM548">
        <f t="shared" si="41"/>
        <v>510</v>
      </c>
      <c r="AN548">
        <f t="shared" si="42"/>
        <v>11</v>
      </c>
      <c r="AO548" s="118">
        <v>1</v>
      </c>
      <c r="AP548" s="118">
        <v>0</v>
      </c>
      <c r="AQ548" s="118">
        <v>0</v>
      </c>
      <c r="AR548" s="118">
        <v>0</v>
      </c>
      <c r="AS548" t="str">
        <f t="shared" si="43"/>
        <v>1.06.00.00</v>
      </c>
    </row>
    <row r="549" spans="1:45" customFormat="1" ht="93.6">
      <c r="A549">
        <v>2021</v>
      </c>
      <c r="B549">
        <v>510</v>
      </c>
      <c r="C549" t="s">
        <v>1277</v>
      </c>
      <c r="D549" t="s">
        <v>1215</v>
      </c>
      <c r="E549" t="s">
        <v>1227</v>
      </c>
      <c r="F549" t="s">
        <v>2660</v>
      </c>
      <c r="G549" t="s">
        <v>2661</v>
      </c>
      <c r="H549">
        <v>11</v>
      </c>
      <c r="I549" t="s">
        <v>25</v>
      </c>
      <c r="J549">
        <v>1</v>
      </c>
      <c r="K549" t="s">
        <v>2634</v>
      </c>
      <c r="L549">
        <v>0</v>
      </c>
      <c r="M549" t="s">
        <v>2149</v>
      </c>
      <c r="N549">
        <v>0</v>
      </c>
      <c r="O549" t="s">
        <v>2149</v>
      </c>
      <c r="P549">
        <v>0</v>
      </c>
      <c r="Q549" t="s">
        <v>2149</v>
      </c>
      <c r="R549">
        <v>10</v>
      </c>
      <c r="S549" t="s">
        <v>2150</v>
      </c>
      <c r="T549">
        <v>13</v>
      </c>
      <c r="U549" t="s">
        <v>2164</v>
      </c>
      <c r="V549">
        <v>0</v>
      </c>
      <c r="W549" t="s">
        <v>79</v>
      </c>
      <c r="X549">
        <v>2</v>
      </c>
      <c r="Y549" t="s">
        <v>2687</v>
      </c>
      <c r="Z549" t="s">
        <v>2688</v>
      </c>
      <c r="AA549" t="s">
        <v>2687</v>
      </c>
      <c r="AB549" t="s">
        <v>2689</v>
      </c>
      <c r="AC549" t="s">
        <v>2687</v>
      </c>
      <c r="AD549" t="s">
        <v>39</v>
      </c>
      <c r="AE549" t="s">
        <v>40</v>
      </c>
      <c r="AF549" s="115">
        <v>5373933</v>
      </c>
      <c r="AG549" s="36" t="s">
        <v>1683</v>
      </c>
      <c r="AH549" s="127" t="s">
        <v>25</v>
      </c>
      <c r="AI549" s="172">
        <v>12</v>
      </c>
      <c r="AJ549" s="173" t="s">
        <v>2782</v>
      </c>
      <c r="AL549" t="str">
        <f t="shared" si="40"/>
        <v>01.00.00.00</v>
      </c>
      <c r="AM549">
        <f t="shared" si="41"/>
        <v>510</v>
      </c>
      <c r="AN549">
        <f t="shared" si="42"/>
        <v>11</v>
      </c>
      <c r="AO549" s="118">
        <v>1</v>
      </c>
      <c r="AP549" s="118">
        <v>0</v>
      </c>
      <c r="AQ549" s="118">
        <v>0</v>
      </c>
      <c r="AR549" s="118">
        <v>0</v>
      </c>
      <c r="AS549" t="str">
        <f t="shared" si="43"/>
        <v>2.00.00.00</v>
      </c>
    </row>
    <row r="550" spans="1:45" customFormat="1" ht="93.6">
      <c r="A550">
        <v>2021</v>
      </c>
      <c r="B550">
        <v>510</v>
      </c>
      <c r="C550" t="s">
        <v>1277</v>
      </c>
      <c r="D550" t="s">
        <v>1215</v>
      </c>
      <c r="E550" t="s">
        <v>1227</v>
      </c>
      <c r="F550" t="s">
        <v>2660</v>
      </c>
      <c r="G550" t="s">
        <v>2661</v>
      </c>
      <c r="H550">
        <v>11</v>
      </c>
      <c r="I550" t="s">
        <v>25</v>
      </c>
      <c r="J550">
        <v>1</v>
      </c>
      <c r="K550" t="s">
        <v>2634</v>
      </c>
      <c r="L550">
        <v>0</v>
      </c>
      <c r="M550" t="s">
        <v>2149</v>
      </c>
      <c r="N550">
        <v>0</v>
      </c>
      <c r="O550" t="s">
        <v>2149</v>
      </c>
      <c r="P550">
        <v>0</v>
      </c>
      <c r="Q550" t="s">
        <v>2149</v>
      </c>
      <c r="R550">
        <v>10</v>
      </c>
      <c r="S550" t="s">
        <v>2150</v>
      </c>
      <c r="T550">
        <v>13</v>
      </c>
      <c r="U550" t="s">
        <v>2164</v>
      </c>
      <c r="V550">
        <v>0</v>
      </c>
      <c r="W550" t="s">
        <v>79</v>
      </c>
      <c r="X550">
        <v>3</v>
      </c>
      <c r="Y550" t="s">
        <v>2690</v>
      </c>
      <c r="Z550" t="s">
        <v>2691</v>
      </c>
      <c r="AA550" t="s">
        <v>2690</v>
      </c>
      <c r="AB550" t="s">
        <v>2692</v>
      </c>
      <c r="AC550" t="s">
        <v>2690</v>
      </c>
      <c r="AD550" t="s">
        <v>41</v>
      </c>
      <c r="AE550" t="s">
        <v>42</v>
      </c>
      <c r="AF550" s="115">
        <v>240016474</v>
      </c>
      <c r="AG550" s="36" t="s">
        <v>1683</v>
      </c>
      <c r="AH550" s="127" t="s">
        <v>25</v>
      </c>
      <c r="AI550" s="172">
        <v>12</v>
      </c>
      <c r="AJ550" s="173" t="s">
        <v>2782</v>
      </c>
      <c r="AL550" t="str">
        <f t="shared" si="40"/>
        <v>01.00.00.00</v>
      </c>
      <c r="AM550">
        <f t="shared" si="41"/>
        <v>510</v>
      </c>
      <c r="AN550">
        <f t="shared" si="42"/>
        <v>11</v>
      </c>
      <c r="AO550" s="118">
        <v>1</v>
      </c>
      <c r="AP550" s="118">
        <v>0</v>
      </c>
      <c r="AQ550" s="118">
        <v>0</v>
      </c>
      <c r="AR550" s="118">
        <v>0</v>
      </c>
      <c r="AS550" t="str">
        <f t="shared" si="43"/>
        <v>3.00.00.00</v>
      </c>
    </row>
    <row r="551" spans="1:45" customFormat="1" ht="93.6">
      <c r="A551">
        <v>2021</v>
      </c>
      <c r="B551">
        <v>510</v>
      </c>
      <c r="C551" t="s">
        <v>1277</v>
      </c>
      <c r="D551" t="s">
        <v>1215</v>
      </c>
      <c r="E551" t="s">
        <v>1227</v>
      </c>
      <c r="F551" t="s">
        <v>2693</v>
      </c>
      <c r="G551" t="s">
        <v>2694</v>
      </c>
      <c r="H551">
        <v>11</v>
      </c>
      <c r="I551" t="s">
        <v>25</v>
      </c>
      <c r="J551">
        <v>1</v>
      </c>
      <c r="K551" t="s">
        <v>2634</v>
      </c>
      <c r="L551">
        <v>0</v>
      </c>
      <c r="M551" t="s">
        <v>2149</v>
      </c>
      <c r="N551">
        <v>1</v>
      </c>
      <c r="O551" t="s">
        <v>43</v>
      </c>
      <c r="P551">
        <v>0</v>
      </c>
      <c r="Q551" t="s">
        <v>2149</v>
      </c>
      <c r="R551">
        <v>10</v>
      </c>
      <c r="S551" t="s">
        <v>2150</v>
      </c>
      <c r="T551">
        <v>13</v>
      </c>
      <c r="U551" t="s">
        <v>2164</v>
      </c>
      <c r="V551">
        <v>0</v>
      </c>
      <c r="W551" t="s">
        <v>79</v>
      </c>
      <c r="X551">
        <v>4</v>
      </c>
      <c r="Y551" t="s">
        <v>2695</v>
      </c>
      <c r="Z551" t="s">
        <v>2696</v>
      </c>
      <c r="AA551" t="s">
        <v>2697</v>
      </c>
      <c r="AB551" t="s">
        <v>2698</v>
      </c>
      <c r="AC551" t="s">
        <v>2697</v>
      </c>
      <c r="AD551" t="s">
        <v>44</v>
      </c>
      <c r="AE551" t="s">
        <v>43</v>
      </c>
      <c r="AF551" s="115">
        <v>16826648</v>
      </c>
      <c r="AG551" s="36" t="s">
        <v>1683</v>
      </c>
      <c r="AH551" s="127" t="s">
        <v>25</v>
      </c>
      <c r="AI551" s="172">
        <v>12</v>
      </c>
      <c r="AJ551" s="173" t="s">
        <v>2782</v>
      </c>
      <c r="AL551" t="str">
        <f t="shared" si="40"/>
        <v>01.00.01.00</v>
      </c>
      <c r="AM551">
        <f t="shared" si="41"/>
        <v>510</v>
      </c>
      <c r="AN551">
        <f t="shared" si="42"/>
        <v>11</v>
      </c>
      <c r="AO551" s="118">
        <v>1</v>
      </c>
      <c r="AP551" s="118">
        <v>0</v>
      </c>
      <c r="AQ551" s="118">
        <v>1</v>
      </c>
      <c r="AR551" s="118">
        <v>0</v>
      </c>
      <c r="AS551" t="str">
        <f t="shared" si="43"/>
        <v>4.03.00.00</v>
      </c>
    </row>
    <row r="552" spans="1:45" customFormat="1" ht="93.6">
      <c r="A552">
        <v>2021</v>
      </c>
      <c r="B552">
        <v>510</v>
      </c>
      <c r="C552" t="s">
        <v>1277</v>
      </c>
      <c r="D552" t="s">
        <v>1215</v>
      </c>
      <c r="E552" t="s">
        <v>1227</v>
      </c>
      <c r="F552" t="s">
        <v>2693</v>
      </c>
      <c r="G552" t="s">
        <v>2694</v>
      </c>
      <c r="H552">
        <v>11</v>
      </c>
      <c r="I552" t="s">
        <v>25</v>
      </c>
      <c r="J552">
        <v>1</v>
      </c>
      <c r="K552" t="s">
        <v>2634</v>
      </c>
      <c r="L552">
        <v>0</v>
      </c>
      <c r="M552" t="s">
        <v>2149</v>
      </c>
      <c r="N552">
        <v>2</v>
      </c>
      <c r="O552" t="s">
        <v>2742</v>
      </c>
      <c r="P552">
        <v>0</v>
      </c>
      <c r="Q552" t="s">
        <v>79</v>
      </c>
      <c r="R552">
        <v>10</v>
      </c>
      <c r="S552" t="s">
        <v>2150</v>
      </c>
      <c r="T552">
        <v>13</v>
      </c>
      <c r="U552" t="s">
        <v>2164</v>
      </c>
      <c r="V552">
        <v>0</v>
      </c>
      <c r="W552" t="s">
        <v>79</v>
      </c>
      <c r="X552">
        <v>4</v>
      </c>
      <c r="Y552" t="s">
        <v>2695</v>
      </c>
      <c r="Z552" t="s">
        <v>2743</v>
      </c>
      <c r="AA552" t="s">
        <v>2744</v>
      </c>
      <c r="AB552" t="s">
        <v>2745</v>
      </c>
      <c r="AC552" t="s">
        <v>2744</v>
      </c>
      <c r="AD552" t="s">
        <v>2746</v>
      </c>
      <c r="AE552" t="s">
        <v>2742</v>
      </c>
      <c r="AF552" s="115">
        <v>150000</v>
      </c>
      <c r="AG552" s="36" t="s">
        <v>1683</v>
      </c>
      <c r="AH552" s="127" t="s">
        <v>25</v>
      </c>
      <c r="AI552" s="172">
        <v>12</v>
      </c>
      <c r="AJ552" s="173" t="s">
        <v>2782</v>
      </c>
      <c r="AL552" t="str">
        <f t="shared" si="40"/>
        <v>01.00.02.00</v>
      </c>
      <c r="AM552">
        <f t="shared" si="41"/>
        <v>510</v>
      </c>
      <c r="AN552">
        <f t="shared" si="42"/>
        <v>11</v>
      </c>
      <c r="AO552" s="118">
        <v>1</v>
      </c>
      <c r="AP552" s="118">
        <v>0</v>
      </c>
      <c r="AQ552" s="118">
        <v>2</v>
      </c>
      <c r="AR552" s="118">
        <v>0</v>
      </c>
      <c r="AS552" t="str">
        <f t="shared" si="43"/>
        <v>4.05.00.00</v>
      </c>
    </row>
    <row r="553" spans="1:45" customFormat="1" ht="93.6">
      <c r="A553">
        <v>2021</v>
      </c>
      <c r="B553">
        <v>510</v>
      </c>
      <c r="C553" t="s">
        <v>1277</v>
      </c>
      <c r="D553" t="s">
        <v>1215</v>
      </c>
      <c r="E553" t="s">
        <v>1227</v>
      </c>
      <c r="F553" t="s">
        <v>2693</v>
      </c>
      <c r="G553" t="s">
        <v>2694</v>
      </c>
      <c r="H553">
        <v>11</v>
      </c>
      <c r="I553" t="s">
        <v>25</v>
      </c>
      <c r="J553">
        <v>1</v>
      </c>
      <c r="K553" t="s">
        <v>2634</v>
      </c>
      <c r="L553">
        <v>0</v>
      </c>
      <c r="M553" t="s">
        <v>2149</v>
      </c>
      <c r="N553">
        <v>3</v>
      </c>
      <c r="O553" t="s">
        <v>2776</v>
      </c>
      <c r="P553">
        <v>0</v>
      </c>
      <c r="Q553" t="s">
        <v>79</v>
      </c>
      <c r="R553">
        <v>10</v>
      </c>
      <c r="S553" t="s">
        <v>2150</v>
      </c>
      <c r="T553">
        <v>13</v>
      </c>
      <c r="U553" t="s">
        <v>2164</v>
      </c>
      <c r="V553">
        <v>0</v>
      </c>
      <c r="W553" t="s">
        <v>79</v>
      </c>
      <c r="X553">
        <v>4</v>
      </c>
      <c r="Y553" t="s">
        <v>2695</v>
      </c>
      <c r="Z553" t="s">
        <v>2772</v>
      </c>
      <c r="AA553" t="s">
        <v>2773</v>
      </c>
      <c r="AB553" t="s">
        <v>2774</v>
      </c>
      <c r="AC553" t="s">
        <v>2773</v>
      </c>
      <c r="AD553" t="s">
        <v>2775</v>
      </c>
      <c r="AE553" t="s">
        <v>2776</v>
      </c>
      <c r="AF553" s="115">
        <v>250000</v>
      </c>
      <c r="AG553" s="36" t="s">
        <v>1683</v>
      </c>
      <c r="AH553" s="127" t="s">
        <v>25</v>
      </c>
      <c r="AI553" s="172">
        <v>12</v>
      </c>
      <c r="AJ553" s="173" t="s">
        <v>2782</v>
      </c>
      <c r="AL553" t="str">
        <f t="shared" si="40"/>
        <v>01.00.03.00</v>
      </c>
      <c r="AM553">
        <f t="shared" si="41"/>
        <v>510</v>
      </c>
      <c r="AN553">
        <f t="shared" si="42"/>
        <v>11</v>
      </c>
      <c r="AO553" s="118">
        <v>1</v>
      </c>
      <c r="AP553" s="118">
        <v>0</v>
      </c>
      <c r="AQ553" s="118">
        <v>3</v>
      </c>
      <c r="AR553" s="118">
        <v>0</v>
      </c>
      <c r="AS553" t="str">
        <f t="shared" si="43"/>
        <v>4.08.00.00</v>
      </c>
    </row>
    <row r="554" spans="1:45" customFormat="1" ht="93.6">
      <c r="A554">
        <v>2021</v>
      </c>
      <c r="B554">
        <v>510</v>
      </c>
      <c r="C554" t="s">
        <v>1277</v>
      </c>
      <c r="D554" t="s">
        <v>1215</v>
      </c>
      <c r="E554" t="s">
        <v>1227</v>
      </c>
      <c r="F554" t="s">
        <v>2660</v>
      </c>
      <c r="G554" t="s">
        <v>2699</v>
      </c>
      <c r="H554">
        <v>11</v>
      </c>
      <c r="I554" t="s">
        <v>25</v>
      </c>
      <c r="J554">
        <v>1</v>
      </c>
      <c r="K554" t="s">
        <v>2634</v>
      </c>
      <c r="L554">
        <v>0</v>
      </c>
      <c r="M554" t="s">
        <v>2149</v>
      </c>
      <c r="N554">
        <v>0</v>
      </c>
      <c r="O554" t="s">
        <v>2149</v>
      </c>
      <c r="P554">
        <v>0</v>
      </c>
      <c r="Q554" t="s">
        <v>2149</v>
      </c>
      <c r="R554">
        <v>10</v>
      </c>
      <c r="S554" t="s">
        <v>2150</v>
      </c>
      <c r="T554">
        <v>13</v>
      </c>
      <c r="U554" t="s">
        <v>2164</v>
      </c>
      <c r="V554">
        <v>0</v>
      </c>
      <c r="W554" t="s">
        <v>79</v>
      </c>
      <c r="X554">
        <v>5</v>
      </c>
      <c r="Y554" t="s">
        <v>2700</v>
      </c>
      <c r="Z554" t="s">
        <v>2722</v>
      </c>
      <c r="AA554" t="s">
        <v>2723</v>
      </c>
      <c r="AB554" t="s">
        <v>2724</v>
      </c>
      <c r="AC554" t="s">
        <v>2725</v>
      </c>
      <c r="AD554" t="s">
        <v>2467</v>
      </c>
      <c r="AE554" t="s">
        <v>2468</v>
      </c>
      <c r="AF554" s="115">
        <v>809315</v>
      </c>
      <c r="AG554" s="36" t="s">
        <v>1683</v>
      </c>
      <c r="AH554" s="127" t="s">
        <v>25</v>
      </c>
      <c r="AI554" s="172">
        <v>12</v>
      </c>
      <c r="AJ554" s="173" t="s">
        <v>2782</v>
      </c>
      <c r="AL554" t="str">
        <f t="shared" si="40"/>
        <v>01.00.00.00</v>
      </c>
      <c r="AM554">
        <f t="shared" si="41"/>
        <v>510</v>
      </c>
      <c r="AN554">
        <f t="shared" si="42"/>
        <v>11</v>
      </c>
      <c r="AO554" s="118">
        <v>1</v>
      </c>
      <c r="AP554" s="118">
        <v>0</v>
      </c>
      <c r="AQ554" s="118">
        <v>0</v>
      </c>
      <c r="AR554" s="118">
        <v>0</v>
      </c>
      <c r="AS554" t="str">
        <f t="shared" si="43"/>
        <v>5.03.04.05</v>
      </c>
    </row>
    <row r="555" spans="1:45" customFormat="1" ht="93.6">
      <c r="A555">
        <v>2021</v>
      </c>
      <c r="B555">
        <v>510</v>
      </c>
      <c r="C555" t="s">
        <v>1277</v>
      </c>
      <c r="D555" t="s">
        <v>1215</v>
      </c>
      <c r="E555" t="s">
        <v>1227</v>
      </c>
      <c r="F555" t="s">
        <v>2660</v>
      </c>
      <c r="G555" t="s">
        <v>2699</v>
      </c>
      <c r="H555">
        <v>11</v>
      </c>
      <c r="I555" t="s">
        <v>25</v>
      </c>
      <c r="J555">
        <v>1</v>
      </c>
      <c r="K555" t="s">
        <v>2634</v>
      </c>
      <c r="L555">
        <v>0</v>
      </c>
      <c r="M555" t="s">
        <v>2149</v>
      </c>
      <c r="N555">
        <v>0</v>
      </c>
      <c r="O555" t="s">
        <v>2149</v>
      </c>
      <c r="P555">
        <v>0</v>
      </c>
      <c r="Q555" t="s">
        <v>2149</v>
      </c>
      <c r="R555">
        <v>10</v>
      </c>
      <c r="S555" t="s">
        <v>2150</v>
      </c>
      <c r="T555">
        <v>13</v>
      </c>
      <c r="U555" t="s">
        <v>2164</v>
      </c>
      <c r="V555">
        <v>0</v>
      </c>
      <c r="W555" t="s">
        <v>79</v>
      </c>
      <c r="X555">
        <v>5</v>
      </c>
      <c r="Y555" t="s">
        <v>2700</v>
      </c>
      <c r="Z555" t="s">
        <v>2722</v>
      </c>
      <c r="AA555" t="s">
        <v>2723</v>
      </c>
      <c r="AB555" t="s">
        <v>2724</v>
      </c>
      <c r="AC555" t="s">
        <v>2725</v>
      </c>
      <c r="AD555" t="s">
        <v>2475</v>
      </c>
      <c r="AE555" t="s">
        <v>2476</v>
      </c>
      <c r="AF555" s="115">
        <v>244667</v>
      </c>
      <c r="AG555" s="36" t="s">
        <v>1683</v>
      </c>
      <c r="AH555" s="127" t="s">
        <v>25</v>
      </c>
      <c r="AI555" s="172">
        <v>12</v>
      </c>
      <c r="AJ555" s="173" t="s">
        <v>2782</v>
      </c>
      <c r="AL555" t="str">
        <f t="shared" si="40"/>
        <v>01.00.00.00</v>
      </c>
      <c r="AM555">
        <f t="shared" si="41"/>
        <v>510</v>
      </c>
      <c r="AN555">
        <f t="shared" si="42"/>
        <v>11</v>
      </c>
      <c r="AO555" s="118">
        <v>1</v>
      </c>
      <c r="AP555" s="118">
        <v>0</v>
      </c>
      <c r="AQ555" s="118">
        <v>0</v>
      </c>
      <c r="AR555" s="118">
        <v>0</v>
      </c>
      <c r="AS555" t="str">
        <f t="shared" si="43"/>
        <v>5.03.04.07</v>
      </c>
    </row>
    <row r="556" spans="1:45" customFormat="1" ht="93.6">
      <c r="A556">
        <v>2021</v>
      </c>
      <c r="B556">
        <v>510</v>
      </c>
      <c r="C556" t="s">
        <v>1277</v>
      </c>
      <c r="D556" t="s">
        <v>1215</v>
      </c>
      <c r="E556" t="s">
        <v>1227</v>
      </c>
      <c r="F556" t="s">
        <v>2660</v>
      </c>
      <c r="G556" t="s">
        <v>2699</v>
      </c>
      <c r="H556">
        <v>11</v>
      </c>
      <c r="I556" t="s">
        <v>25</v>
      </c>
      <c r="J556">
        <v>1</v>
      </c>
      <c r="K556" t="s">
        <v>2634</v>
      </c>
      <c r="L556">
        <v>0</v>
      </c>
      <c r="M556" t="s">
        <v>2149</v>
      </c>
      <c r="N556">
        <v>0</v>
      </c>
      <c r="O556" t="s">
        <v>2149</v>
      </c>
      <c r="P556">
        <v>0</v>
      </c>
      <c r="Q556" t="s">
        <v>2149</v>
      </c>
      <c r="R556">
        <v>10</v>
      </c>
      <c r="S556" t="s">
        <v>2150</v>
      </c>
      <c r="T556">
        <v>13</v>
      </c>
      <c r="U556" t="s">
        <v>2164</v>
      </c>
      <c r="V556">
        <v>0</v>
      </c>
      <c r="W556" t="s">
        <v>79</v>
      </c>
      <c r="X556">
        <v>5</v>
      </c>
      <c r="Y556" t="s">
        <v>2700</v>
      </c>
      <c r="Z556" t="s">
        <v>2722</v>
      </c>
      <c r="AA556" t="s">
        <v>2723</v>
      </c>
      <c r="AB556" t="s">
        <v>2724</v>
      </c>
      <c r="AC556" t="s">
        <v>2725</v>
      </c>
      <c r="AD556" t="s">
        <v>2479</v>
      </c>
      <c r="AE556" t="s">
        <v>2480</v>
      </c>
      <c r="AF556" s="115">
        <v>163952</v>
      </c>
      <c r="AG556" s="36" t="s">
        <v>1683</v>
      </c>
      <c r="AH556" s="127" t="s">
        <v>25</v>
      </c>
      <c r="AI556" s="172">
        <v>12</v>
      </c>
      <c r="AJ556" s="173" t="s">
        <v>2782</v>
      </c>
      <c r="AL556" t="str">
        <f t="shared" si="40"/>
        <v>01.00.00.00</v>
      </c>
      <c r="AM556">
        <f t="shared" si="41"/>
        <v>510</v>
      </c>
      <c r="AN556">
        <f t="shared" si="42"/>
        <v>11</v>
      </c>
      <c r="AO556" s="118">
        <v>1</v>
      </c>
      <c r="AP556" s="118">
        <v>0</v>
      </c>
      <c r="AQ556" s="118">
        <v>0</v>
      </c>
      <c r="AR556" s="118">
        <v>0</v>
      </c>
      <c r="AS556" t="str">
        <f t="shared" si="43"/>
        <v>5.03.04.09</v>
      </c>
    </row>
    <row r="557" spans="1:45" customFormat="1" ht="93.6">
      <c r="A557">
        <v>2021</v>
      </c>
      <c r="B557">
        <v>510</v>
      </c>
      <c r="C557" t="s">
        <v>1277</v>
      </c>
      <c r="D557" t="s">
        <v>1215</v>
      </c>
      <c r="E557" t="s">
        <v>1227</v>
      </c>
      <c r="F557" t="s">
        <v>2660</v>
      </c>
      <c r="G557" t="s">
        <v>2661</v>
      </c>
      <c r="H557">
        <v>11</v>
      </c>
      <c r="I557" t="s">
        <v>25</v>
      </c>
      <c r="J557">
        <v>60</v>
      </c>
      <c r="K557" t="s">
        <v>78</v>
      </c>
      <c r="L557">
        <v>0</v>
      </c>
      <c r="M557" t="s">
        <v>2149</v>
      </c>
      <c r="N557">
        <v>0</v>
      </c>
      <c r="O557" t="s">
        <v>2149</v>
      </c>
      <c r="P557">
        <v>0</v>
      </c>
      <c r="Q557" t="s">
        <v>2149</v>
      </c>
      <c r="R557">
        <v>10</v>
      </c>
      <c r="S557" t="s">
        <v>2150</v>
      </c>
      <c r="T557">
        <v>13</v>
      </c>
      <c r="U557" t="s">
        <v>2164</v>
      </c>
      <c r="V557">
        <v>0</v>
      </c>
      <c r="W557" t="s">
        <v>79</v>
      </c>
      <c r="X557">
        <v>2</v>
      </c>
      <c r="Y557" t="s">
        <v>2687</v>
      </c>
      <c r="Z557" t="s">
        <v>2688</v>
      </c>
      <c r="AA557" t="s">
        <v>2687</v>
      </c>
      <c r="AB557" t="s">
        <v>2689</v>
      </c>
      <c r="AC557" t="s">
        <v>2687</v>
      </c>
      <c r="AD557" t="s">
        <v>39</v>
      </c>
      <c r="AE557" t="s">
        <v>40</v>
      </c>
      <c r="AF557" s="115">
        <v>400000</v>
      </c>
      <c r="AG557" s="36" t="s">
        <v>1683</v>
      </c>
      <c r="AH557" s="127" t="s">
        <v>25</v>
      </c>
      <c r="AI557" s="172">
        <v>12</v>
      </c>
      <c r="AJ557" s="173" t="s">
        <v>2782</v>
      </c>
      <c r="AL557" t="str">
        <f t="shared" si="40"/>
        <v>60.00.00.00</v>
      </c>
      <c r="AM557">
        <f t="shared" si="41"/>
        <v>510</v>
      </c>
      <c r="AN557">
        <f t="shared" si="42"/>
        <v>11</v>
      </c>
      <c r="AO557" s="118">
        <v>60</v>
      </c>
      <c r="AP557" s="118">
        <v>0</v>
      </c>
      <c r="AQ557" s="118">
        <v>0</v>
      </c>
      <c r="AR557" s="118">
        <v>0</v>
      </c>
      <c r="AS557" t="str">
        <f t="shared" si="43"/>
        <v>2.00.00.00</v>
      </c>
    </row>
    <row r="558" spans="1:45" customFormat="1" ht="93.6">
      <c r="A558">
        <v>2021</v>
      </c>
      <c r="B558">
        <v>510</v>
      </c>
      <c r="C558" t="s">
        <v>1277</v>
      </c>
      <c r="D558" t="s">
        <v>1215</v>
      </c>
      <c r="E558" t="s">
        <v>1227</v>
      </c>
      <c r="F558" t="s">
        <v>2660</v>
      </c>
      <c r="G558" t="s">
        <v>2661</v>
      </c>
      <c r="H558">
        <v>11</v>
      </c>
      <c r="I558" t="s">
        <v>25</v>
      </c>
      <c r="J558">
        <v>60</v>
      </c>
      <c r="K558" t="s">
        <v>78</v>
      </c>
      <c r="L558">
        <v>0</v>
      </c>
      <c r="M558" t="s">
        <v>2149</v>
      </c>
      <c r="N558">
        <v>0</v>
      </c>
      <c r="O558" t="s">
        <v>2149</v>
      </c>
      <c r="P558">
        <v>0</v>
      </c>
      <c r="Q558" t="s">
        <v>2149</v>
      </c>
      <c r="R558">
        <v>10</v>
      </c>
      <c r="S558" t="s">
        <v>2150</v>
      </c>
      <c r="T558">
        <v>13</v>
      </c>
      <c r="U558" t="s">
        <v>2164</v>
      </c>
      <c r="V558">
        <v>0</v>
      </c>
      <c r="W558" t="s">
        <v>79</v>
      </c>
      <c r="X558">
        <v>3</v>
      </c>
      <c r="Y558" t="s">
        <v>2690</v>
      </c>
      <c r="Z558" t="s">
        <v>2691</v>
      </c>
      <c r="AA558" t="s">
        <v>2690</v>
      </c>
      <c r="AB558" t="s">
        <v>2692</v>
      </c>
      <c r="AC558" t="s">
        <v>2690</v>
      </c>
      <c r="AD558" t="s">
        <v>41</v>
      </c>
      <c r="AE558" t="s">
        <v>42</v>
      </c>
      <c r="AF558" s="115">
        <v>1600000</v>
      </c>
      <c r="AG558" s="36" t="s">
        <v>1683</v>
      </c>
      <c r="AH558" s="127" t="s">
        <v>25</v>
      </c>
      <c r="AI558" s="172">
        <v>12</v>
      </c>
      <c r="AJ558" s="173" t="s">
        <v>2782</v>
      </c>
      <c r="AL558" t="str">
        <f t="shared" si="40"/>
        <v>60.00.00.00</v>
      </c>
      <c r="AM558">
        <f t="shared" si="41"/>
        <v>510</v>
      </c>
      <c r="AN558">
        <f t="shared" si="42"/>
        <v>11</v>
      </c>
      <c r="AO558" s="118">
        <v>60</v>
      </c>
      <c r="AP558" s="118">
        <v>0</v>
      </c>
      <c r="AQ558" s="118">
        <v>0</v>
      </c>
      <c r="AR558" s="118">
        <v>0</v>
      </c>
      <c r="AS558" t="str">
        <f t="shared" si="43"/>
        <v>3.00.00.00</v>
      </c>
    </row>
    <row r="559" spans="1:45" customFormat="1" ht="93.6">
      <c r="A559">
        <v>2021</v>
      </c>
      <c r="B559">
        <v>510</v>
      </c>
      <c r="C559" t="s">
        <v>1277</v>
      </c>
      <c r="D559" t="s">
        <v>1215</v>
      </c>
      <c r="E559" t="s">
        <v>1227</v>
      </c>
      <c r="F559" t="s">
        <v>2660</v>
      </c>
      <c r="G559" t="s">
        <v>2661</v>
      </c>
      <c r="H559">
        <v>11</v>
      </c>
      <c r="I559" t="s">
        <v>25</v>
      </c>
      <c r="J559">
        <v>81</v>
      </c>
      <c r="K559" t="s">
        <v>2783</v>
      </c>
      <c r="L559">
        <v>0</v>
      </c>
      <c r="M559" t="s">
        <v>2149</v>
      </c>
      <c r="N559">
        <v>0</v>
      </c>
      <c r="O559" t="s">
        <v>2149</v>
      </c>
      <c r="P559">
        <v>0</v>
      </c>
      <c r="Q559" t="s">
        <v>2149</v>
      </c>
      <c r="R559">
        <v>10</v>
      </c>
      <c r="S559" t="s">
        <v>2150</v>
      </c>
      <c r="T559">
        <v>13</v>
      </c>
      <c r="U559" t="s">
        <v>2164</v>
      </c>
      <c r="V559">
        <v>0</v>
      </c>
      <c r="W559" t="s">
        <v>79</v>
      </c>
      <c r="X559">
        <v>3</v>
      </c>
      <c r="Y559" t="s">
        <v>2690</v>
      </c>
      <c r="Z559" t="s">
        <v>2691</v>
      </c>
      <c r="AA559" t="s">
        <v>2690</v>
      </c>
      <c r="AB559" t="s">
        <v>2692</v>
      </c>
      <c r="AC559" t="s">
        <v>2690</v>
      </c>
      <c r="AD559" t="s">
        <v>41</v>
      </c>
      <c r="AE559" t="s">
        <v>42</v>
      </c>
      <c r="AF559" s="115">
        <v>5000000</v>
      </c>
      <c r="AG559" s="36" t="s">
        <v>1683</v>
      </c>
      <c r="AH559" s="127" t="s">
        <v>25</v>
      </c>
      <c r="AI559" s="172">
        <v>12</v>
      </c>
      <c r="AJ559" s="173" t="s">
        <v>2782</v>
      </c>
      <c r="AL559" t="str">
        <f t="shared" si="40"/>
        <v>81.00.00.00</v>
      </c>
      <c r="AM559">
        <f t="shared" si="41"/>
        <v>510</v>
      </c>
      <c r="AN559">
        <f t="shared" si="42"/>
        <v>11</v>
      </c>
      <c r="AO559" s="118">
        <v>81</v>
      </c>
      <c r="AP559" s="118">
        <v>0</v>
      </c>
      <c r="AQ559" s="118">
        <v>0</v>
      </c>
      <c r="AR559" s="118">
        <v>0</v>
      </c>
      <c r="AS559" t="str">
        <f t="shared" si="43"/>
        <v>3.00.00.00</v>
      </c>
    </row>
    <row r="560" spans="1:45" customFormat="1" ht="93.6">
      <c r="A560">
        <v>2021</v>
      </c>
      <c r="B560">
        <v>510</v>
      </c>
      <c r="C560" t="s">
        <v>1277</v>
      </c>
      <c r="D560" t="s">
        <v>1215</v>
      </c>
      <c r="E560" t="s">
        <v>1227</v>
      </c>
      <c r="F560" t="s">
        <v>2693</v>
      </c>
      <c r="G560" t="s">
        <v>2694</v>
      </c>
      <c r="H560">
        <v>11</v>
      </c>
      <c r="I560" t="s">
        <v>25</v>
      </c>
      <c r="J560">
        <v>81</v>
      </c>
      <c r="K560" t="s">
        <v>2783</v>
      </c>
      <c r="L560">
        <v>0</v>
      </c>
      <c r="M560" t="s">
        <v>2149</v>
      </c>
      <c r="N560">
        <v>0</v>
      </c>
      <c r="O560" t="s">
        <v>2149</v>
      </c>
      <c r="P560">
        <v>0</v>
      </c>
      <c r="Q560" t="s">
        <v>2149</v>
      </c>
      <c r="R560">
        <v>10</v>
      </c>
      <c r="S560" t="s">
        <v>2150</v>
      </c>
      <c r="T560">
        <v>13</v>
      </c>
      <c r="U560" t="s">
        <v>2164</v>
      </c>
      <c r="V560">
        <v>0</v>
      </c>
      <c r="W560" t="s">
        <v>79</v>
      </c>
      <c r="X560">
        <v>4</v>
      </c>
      <c r="Y560" t="s">
        <v>2695</v>
      </c>
      <c r="Z560" t="s">
        <v>2696</v>
      </c>
      <c r="AA560" t="s">
        <v>2697</v>
      </c>
      <c r="AB560" t="s">
        <v>2698</v>
      </c>
      <c r="AC560" t="s">
        <v>2697</v>
      </c>
      <c r="AD560" t="s">
        <v>44</v>
      </c>
      <c r="AE560" t="s">
        <v>43</v>
      </c>
      <c r="AF560" s="115">
        <v>30000000</v>
      </c>
      <c r="AG560" s="36" t="s">
        <v>1683</v>
      </c>
      <c r="AH560" s="127" t="s">
        <v>25</v>
      </c>
      <c r="AI560" s="172">
        <v>12</v>
      </c>
      <c r="AJ560" s="173" t="s">
        <v>2782</v>
      </c>
      <c r="AL560" t="str">
        <f t="shared" si="40"/>
        <v>81.00.00.00</v>
      </c>
      <c r="AM560">
        <f t="shared" si="41"/>
        <v>510</v>
      </c>
      <c r="AN560">
        <f t="shared" si="42"/>
        <v>11</v>
      </c>
      <c r="AO560" s="118">
        <v>81</v>
      </c>
      <c r="AP560" s="118">
        <v>0</v>
      </c>
      <c r="AQ560" s="118">
        <v>0</v>
      </c>
      <c r="AR560" s="118">
        <v>0</v>
      </c>
      <c r="AS560" t="str">
        <f t="shared" si="43"/>
        <v>4.03.00.00</v>
      </c>
    </row>
    <row r="561" spans="1:45" customFormat="1" ht="93.6">
      <c r="A561">
        <v>2021</v>
      </c>
      <c r="B561">
        <v>510</v>
      </c>
      <c r="C561" t="s">
        <v>1277</v>
      </c>
      <c r="D561" t="s">
        <v>1215</v>
      </c>
      <c r="E561" t="s">
        <v>1227</v>
      </c>
      <c r="F561" t="s">
        <v>2693</v>
      </c>
      <c r="G561" t="s">
        <v>2694</v>
      </c>
      <c r="H561">
        <v>11</v>
      </c>
      <c r="I561" t="s">
        <v>25</v>
      </c>
      <c r="J561">
        <v>81</v>
      </c>
      <c r="K561" t="s">
        <v>2783</v>
      </c>
      <c r="L561">
        <v>0</v>
      </c>
      <c r="M561" t="s">
        <v>2149</v>
      </c>
      <c r="N561">
        <v>0</v>
      </c>
      <c r="O561" t="s">
        <v>2149</v>
      </c>
      <c r="P561">
        <v>0</v>
      </c>
      <c r="Q561" t="s">
        <v>2149</v>
      </c>
      <c r="R561">
        <v>10</v>
      </c>
      <c r="S561" t="s">
        <v>2150</v>
      </c>
      <c r="T561">
        <v>13</v>
      </c>
      <c r="U561" t="s">
        <v>2164</v>
      </c>
      <c r="V561">
        <v>0</v>
      </c>
      <c r="W561" t="s">
        <v>79</v>
      </c>
      <c r="X561">
        <v>4</v>
      </c>
      <c r="Y561" t="s">
        <v>2695</v>
      </c>
      <c r="Z561" t="s">
        <v>2772</v>
      </c>
      <c r="AA561" t="s">
        <v>2773</v>
      </c>
      <c r="AB561" t="s">
        <v>2774</v>
      </c>
      <c r="AC561" t="s">
        <v>2773</v>
      </c>
      <c r="AD561" t="s">
        <v>2775</v>
      </c>
      <c r="AE561" t="s">
        <v>2776</v>
      </c>
      <c r="AF561" s="115">
        <v>5000000</v>
      </c>
      <c r="AG561" s="36" t="s">
        <v>1683</v>
      </c>
      <c r="AH561" s="127" t="s">
        <v>25</v>
      </c>
      <c r="AI561" s="172">
        <v>12</v>
      </c>
      <c r="AJ561" s="173" t="s">
        <v>2782</v>
      </c>
      <c r="AL561" t="str">
        <f t="shared" si="40"/>
        <v>81.00.00.00</v>
      </c>
      <c r="AM561">
        <f t="shared" si="41"/>
        <v>510</v>
      </c>
      <c r="AN561">
        <f t="shared" si="42"/>
        <v>11</v>
      </c>
      <c r="AO561" s="118">
        <v>81</v>
      </c>
      <c r="AP561" s="118">
        <v>0</v>
      </c>
      <c r="AQ561" s="118">
        <v>0</v>
      </c>
      <c r="AR561" s="118">
        <v>0</v>
      </c>
      <c r="AS561" t="str">
        <f t="shared" si="43"/>
        <v>4.08.00.00</v>
      </c>
    </row>
    <row r="562" spans="1:45" customFormat="1" ht="46.8">
      <c r="A562">
        <v>2021</v>
      </c>
      <c r="B562">
        <v>520</v>
      </c>
      <c r="C562" t="s">
        <v>1278</v>
      </c>
      <c r="D562" t="s">
        <v>1216</v>
      </c>
      <c r="E562" t="s">
        <v>1227</v>
      </c>
      <c r="F562" t="s">
        <v>2660</v>
      </c>
      <c r="G562" t="s">
        <v>2661</v>
      </c>
      <c r="H562">
        <v>11</v>
      </c>
      <c r="I562" t="s">
        <v>25</v>
      </c>
      <c r="J562">
        <v>1</v>
      </c>
      <c r="K562" t="s">
        <v>2634</v>
      </c>
      <c r="L562">
        <v>0</v>
      </c>
      <c r="M562" t="s">
        <v>2149</v>
      </c>
      <c r="N562">
        <v>0</v>
      </c>
      <c r="O562" t="s">
        <v>2149</v>
      </c>
      <c r="P562">
        <v>0</v>
      </c>
      <c r="Q562" t="s">
        <v>2149</v>
      </c>
      <c r="R562">
        <v>40</v>
      </c>
      <c r="S562" t="s">
        <v>2170</v>
      </c>
      <c r="T562">
        <v>45</v>
      </c>
      <c r="U562" t="s">
        <v>2252</v>
      </c>
      <c r="V562">
        <v>0</v>
      </c>
      <c r="W562" t="s">
        <v>79</v>
      </c>
      <c r="X562">
        <v>1</v>
      </c>
      <c r="Y562" t="s">
        <v>2662</v>
      </c>
      <c r="Z562" t="s">
        <v>2663</v>
      </c>
      <c r="AA562" t="s">
        <v>2664</v>
      </c>
      <c r="AB562" t="s">
        <v>2665</v>
      </c>
      <c r="AC562" t="s">
        <v>2666</v>
      </c>
      <c r="AD562" t="s">
        <v>23</v>
      </c>
      <c r="AE562" t="s">
        <v>24</v>
      </c>
      <c r="AF562" s="115">
        <v>156574886.19999999</v>
      </c>
      <c r="AG562" s="36" t="s">
        <v>1683</v>
      </c>
      <c r="AH562" s="127" t="s">
        <v>25</v>
      </c>
      <c r="AI562" s="172">
        <v>13</v>
      </c>
      <c r="AJ562" s="173" t="s">
        <v>1216</v>
      </c>
      <c r="AL562" t="str">
        <f t="shared" si="40"/>
        <v>01.00.00.00</v>
      </c>
      <c r="AM562">
        <f t="shared" si="41"/>
        <v>520</v>
      </c>
      <c r="AN562">
        <f t="shared" si="42"/>
        <v>11</v>
      </c>
      <c r="AO562" s="118">
        <v>1</v>
      </c>
      <c r="AP562" s="118">
        <v>0</v>
      </c>
      <c r="AQ562" s="118">
        <v>0</v>
      </c>
      <c r="AR562" s="118">
        <v>0</v>
      </c>
      <c r="AS562" t="str">
        <f t="shared" si="43"/>
        <v>1.01.01.00</v>
      </c>
    </row>
    <row r="563" spans="1:45" customFormat="1" ht="46.8">
      <c r="A563">
        <v>2021</v>
      </c>
      <c r="B563">
        <v>520</v>
      </c>
      <c r="C563" t="s">
        <v>1278</v>
      </c>
      <c r="D563" t="s">
        <v>1216</v>
      </c>
      <c r="E563" t="s">
        <v>1227</v>
      </c>
      <c r="F563" t="s">
        <v>2660</v>
      </c>
      <c r="G563" t="s">
        <v>2661</v>
      </c>
      <c r="H563">
        <v>11</v>
      </c>
      <c r="I563" t="s">
        <v>25</v>
      </c>
      <c r="J563">
        <v>1</v>
      </c>
      <c r="K563" t="s">
        <v>2634</v>
      </c>
      <c r="L563">
        <v>0</v>
      </c>
      <c r="M563" t="s">
        <v>2149</v>
      </c>
      <c r="N563">
        <v>0</v>
      </c>
      <c r="O563" t="s">
        <v>2149</v>
      </c>
      <c r="P563">
        <v>0</v>
      </c>
      <c r="Q563" t="s">
        <v>2149</v>
      </c>
      <c r="R563">
        <v>40</v>
      </c>
      <c r="S563" t="s">
        <v>2170</v>
      </c>
      <c r="T563">
        <v>45</v>
      </c>
      <c r="U563" t="s">
        <v>2252</v>
      </c>
      <c r="V563">
        <v>0</v>
      </c>
      <c r="W563" t="s">
        <v>79</v>
      </c>
      <c r="X563">
        <v>1</v>
      </c>
      <c r="Y563" t="s">
        <v>2662</v>
      </c>
      <c r="Z563" t="s">
        <v>2663</v>
      </c>
      <c r="AA563" t="s">
        <v>2664</v>
      </c>
      <c r="AB563" t="s">
        <v>2667</v>
      </c>
      <c r="AC563" t="s">
        <v>2668</v>
      </c>
      <c r="AD563" t="s">
        <v>26</v>
      </c>
      <c r="AE563" t="s">
        <v>27</v>
      </c>
      <c r="AF563" s="115">
        <v>13087931.439999999</v>
      </c>
      <c r="AG563" s="36" t="s">
        <v>1683</v>
      </c>
      <c r="AH563" s="127" t="s">
        <v>25</v>
      </c>
      <c r="AI563" s="172">
        <v>13</v>
      </c>
      <c r="AJ563" s="173" t="s">
        <v>1216</v>
      </c>
      <c r="AL563" t="str">
        <f t="shared" si="40"/>
        <v>01.00.00.00</v>
      </c>
      <c r="AM563">
        <f t="shared" si="41"/>
        <v>520</v>
      </c>
      <c r="AN563">
        <f t="shared" si="42"/>
        <v>11</v>
      </c>
      <c r="AO563" s="118">
        <v>1</v>
      </c>
      <c r="AP563" s="118">
        <v>0</v>
      </c>
      <c r="AQ563" s="118">
        <v>0</v>
      </c>
      <c r="AR563" s="118">
        <v>0</v>
      </c>
      <c r="AS563" t="str">
        <f t="shared" si="43"/>
        <v>1.01.04.00</v>
      </c>
    </row>
    <row r="564" spans="1:45" customFormat="1" ht="46.8">
      <c r="A564">
        <v>2021</v>
      </c>
      <c r="B564">
        <v>520</v>
      </c>
      <c r="C564" t="s">
        <v>1278</v>
      </c>
      <c r="D564" t="s">
        <v>1216</v>
      </c>
      <c r="E564" t="s">
        <v>1227</v>
      </c>
      <c r="F564" t="s">
        <v>2660</v>
      </c>
      <c r="G564" t="s">
        <v>2661</v>
      </c>
      <c r="H564">
        <v>11</v>
      </c>
      <c r="I564" t="s">
        <v>25</v>
      </c>
      <c r="J564">
        <v>1</v>
      </c>
      <c r="K564" t="s">
        <v>2634</v>
      </c>
      <c r="L564">
        <v>0</v>
      </c>
      <c r="M564" t="s">
        <v>2149</v>
      </c>
      <c r="N564">
        <v>0</v>
      </c>
      <c r="O564" t="s">
        <v>2149</v>
      </c>
      <c r="P564">
        <v>0</v>
      </c>
      <c r="Q564" t="s">
        <v>2149</v>
      </c>
      <c r="R564">
        <v>40</v>
      </c>
      <c r="S564" t="s">
        <v>2170</v>
      </c>
      <c r="T564">
        <v>45</v>
      </c>
      <c r="U564" t="s">
        <v>2252</v>
      </c>
      <c r="V564">
        <v>0</v>
      </c>
      <c r="W564" t="s">
        <v>79</v>
      </c>
      <c r="X564">
        <v>1</v>
      </c>
      <c r="Y564" t="s">
        <v>2662</v>
      </c>
      <c r="Z564" t="s">
        <v>2663</v>
      </c>
      <c r="AA564" t="s">
        <v>2664</v>
      </c>
      <c r="AB564" t="s">
        <v>2669</v>
      </c>
      <c r="AC564" t="s">
        <v>2670</v>
      </c>
      <c r="AD564" t="s">
        <v>28</v>
      </c>
      <c r="AE564" t="s">
        <v>29</v>
      </c>
      <c r="AF564" s="115">
        <v>37896025.960000001</v>
      </c>
      <c r="AG564" s="36" t="s">
        <v>1683</v>
      </c>
      <c r="AH564" s="127" t="s">
        <v>25</v>
      </c>
      <c r="AI564" s="172">
        <v>13</v>
      </c>
      <c r="AJ564" s="173" t="s">
        <v>1216</v>
      </c>
      <c r="AL564" t="str">
        <f t="shared" si="40"/>
        <v>01.00.00.00</v>
      </c>
      <c r="AM564">
        <f t="shared" si="41"/>
        <v>520</v>
      </c>
      <c r="AN564">
        <f t="shared" si="42"/>
        <v>11</v>
      </c>
      <c r="AO564" s="118">
        <v>1</v>
      </c>
      <c r="AP564" s="118">
        <v>0</v>
      </c>
      <c r="AQ564" s="118">
        <v>0</v>
      </c>
      <c r="AR564" s="118">
        <v>0</v>
      </c>
      <c r="AS564" t="str">
        <f t="shared" si="43"/>
        <v>1.01.06.00</v>
      </c>
    </row>
    <row r="565" spans="1:45" customFormat="1" ht="46.8">
      <c r="A565">
        <v>2021</v>
      </c>
      <c r="B565">
        <v>520</v>
      </c>
      <c r="C565" t="s">
        <v>1278</v>
      </c>
      <c r="D565" t="s">
        <v>1216</v>
      </c>
      <c r="E565" t="s">
        <v>1227</v>
      </c>
      <c r="F565" t="s">
        <v>2660</v>
      </c>
      <c r="G565" t="s">
        <v>2661</v>
      </c>
      <c r="H565">
        <v>11</v>
      </c>
      <c r="I565" t="s">
        <v>25</v>
      </c>
      <c r="J565">
        <v>1</v>
      </c>
      <c r="K565" t="s">
        <v>2634</v>
      </c>
      <c r="L565">
        <v>0</v>
      </c>
      <c r="M565" t="s">
        <v>2149</v>
      </c>
      <c r="N565">
        <v>0</v>
      </c>
      <c r="O565" t="s">
        <v>2149</v>
      </c>
      <c r="P565">
        <v>0</v>
      </c>
      <c r="Q565" t="s">
        <v>2149</v>
      </c>
      <c r="R565">
        <v>40</v>
      </c>
      <c r="S565" t="s">
        <v>2170</v>
      </c>
      <c r="T565">
        <v>45</v>
      </c>
      <c r="U565" t="s">
        <v>2252</v>
      </c>
      <c r="V565">
        <v>0</v>
      </c>
      <c r="W565" t="s">
        <v>79</v>
      </c>
      <c r="X565">
        <v>1</v>
      </c>
      <c r="Y565" t="s">
        <v>2662</v>
      </c>
      <c r="Z565" t="s">
        <v>2663</v>
      </c>
      <c r="AA565" t="s">
        <v>2664</v>
      </c>
      <c r="AB565" t="s">
        <v>2671</v>
      </c>
      <c r="AC565" t="s">
        <v>31</v>
      </c>
      <c r="AD565" t="s">
        <v>30</v>
      </c>
      <c r="AE565" t="s">
        <v>31</v>
      </c>
      <c r="AF565" s="115">
        <v>657473.72</v>
      </c>
      <c r="AG565" s="36" t="s">
        <v>1683</v>
      </c>
      <c r="AH565" s="127" t="s">
        <v>25</v>
      </c>
      <c r="AI565" s="172">
        <v>13</v>
      </c>
      <c r="AJ565" s="173" t="s">
        <v>1216</v>
      </c>
      <c r="AL565" t="str">
        <f t="shared" si="40"/>
        <v>01.00.00.00</v>
      </c>
      <c r="AM565">
        <f t="shared" si="41"/>
        <v>520</v>
      </c>
      <c r="AN565">
        <f t="shared" si="42"/>
        <v>11</v>
      </c>
      <c r="AO565" s="118">
        <v>1</v>
      </c>
      <c r="AP565" s="118">
        <v>0</v>
      </c>
      <c r="AQ565" s="118">
        <v>0</v>
      </c>
      <c r="AR565" s="118">
        <v>0</v>
      </c>
      <c r="AS565" t="str">
        <f t="shared" si="43"/>
        <v>1.01.07.00</v>
      </c>
    </row>
    <row r="566" spans="1:45" customFormat="1" ht="46.8">
      <c r="A566">
        <v>2021</v>
      </c>
      <c r="B566">
        <v>520</v>
      </c>
      <c r="C566" t="s">
        <v>1278</v>
      </c>
      <c r="D566" t="s">
        <v>1216</v>
      </c>
      <c r="E566" t="s">
        <v>1227</v>
      </c>
      <c r="F566" t="s">
        <v>2660</v>
      </c>
      <c r="G566" t="s">
        <v>2661</v>
      </c>
      <c r="H566">
        <v>11</v>
      </c>
      <c r="I566" t="s">
        <v>25</v>
      </c>
      <c r="J566">
        <v>1</v>
      </c>
      <c r="K566" t="s">
        <v>2634</v>
      </c>
      <c r="L566">
        <v>0</v>
      </c>
      <c r="M566" t="s">
        <v>2149</v>
      </c>
      <c r="N566">
        <v>0</v>
      </c>
      <c r="O566" t="s">
        <v>2149</v>
      </c>
      <c r="P566">
        <v>0</v>
      </c>
      <c r="Q566" t="s">
        <v>2149</v>
      </c>
      <c r="R566">
        <v>40</v>
      </c>
      <c r="S566" t="s">
        <v>2170</v>
      </c>
      <c r="T566">
        <v>45</v>
      </c>
      <c r="U566" t="s">
        <v>2252</v>
      </c>
      <c r="V566">
        <v>0</v>
      </c>
      <c r="W566" t="s">
        <v>79</v>
      </c>
      <c r="X566">
        <v>1</v>
      </c>
      <c r="Y566" t="s">
        <v>2662</v>
      </c>
      <c r="Z566" t="s">
        <v>2677</v>
      </c>
      <c r="AA566" t="s">
        <v>2678</v>
      </c>
      <c r="AB566" t="s">
        <v>2679</v>
      </c>
      <c r="AC566" t="s">
        <v>2678</v>
      </c>
      <c r="AD566" t="s">
        <v>35</v>
      </c>
      <c r="AE566" t="s">
        <v>36</v>
      </c>
      <c r="AF566" s="115">
        <v>6814297.7999999998</v>
      </c>
      <c r="AG566" s="36" t="s">
        <v>1683</v>
      </c>
      <c r="AH566" s="127" t="s">
        <v>25</v>
      </c>
      <c r="AI566" s="172">
        <v>13</v>
      </c>
      <c r="AJ566" s="173" t="s">
        <v>1216</v>
      </c>
      <c r="AL566" t="str">
        <f t="shared" si="40"/>
        <v>01.00.00.00</v>
      </c>
      <c r="AM566">
        <f t="shared" si="41"/>
        <v>520</v>
      </c>
      <c r="AN566">
        <f t="shared" si="42"/>
        <v>11</v>
      </c>
      <c r="AO566" s="118">
        <v>1</v>
      </c>
      <c r="AP566" s="118">
        <v>0</v>
      </c>
      <c r="AQ566" s="118">
        <v>0</v>
      </c>
      <c r="AR566" s="118">
        <v>0</v>
      </c>
      <c r="AS566" t="str">
        <f t="shared" si="43"/>
        <v>1.04.00.00</v>
      </c>
    </row>
    <row r="567" spans="1:45" customFormat="1" ht="46.8">
      <c r="A567">
        <v>2021</v>
      </c>
      <c r="B567">
        <v>520</v>
      </c>
      <c r="C567" t="s">
        <v>1278</v>
      </c>
      <c r="D567" t="s">
        <v>1216</v>
      </c>
      <c r="E567" t="s">
        <v>1227</v>
      </c>
      <c r="F567" t="s">
        <v>2660</v>
      </c>
      <c r="G567" t="s">
        <v>2661</v>
      </c>
      <c r="H567">
        <v>11</v>
      </c>
      <c r="I567" t="s">
        <v>25</v>
      </c>
      <c r="J567">
        <v>1</v>
      </c>
      <c r="K567" t="s">
        <v>2634</v>
      </c>
      <c r="L567">
        <v>0</v>
      </c>
      <c r="M567" t="s">
        <v>2149</v>
      </c>
      <c r="N567">
        <v>0</v>
      </c>
      <c r="O567" t="s">
        <v>2149</v>
      </c>
      <c r="P567">
        <v>0</v>
      </c>
      <c r="Q567" t="s">
        <v>2149</v>
      </c>
      <c r="R567">
        <v>40</v>
      </c>
      <c r="S567" t="s">
        <v>2170</v>
      </c>
      <c r="T567">
        <v>45</v>
      </c>
      <c r="U567" t="s">
        <v>2252</v>
      </c>
      <c r="V567">
        <v>0</v>
      </c>
      <c r="W567" t="s">
        <v>79</v>
      </c>
      <c r="X567">
        <v>1</v>
      </c>
      <c r="Y567" t="s">
        <v>2662</v>
      </c>
      <c r="Z567" t="s">
        <v>2684</v>
      </c>
      <c r="AA567" t="s">
        <v>2685</v>
      </c>
      <c r="AB567" t="s">
        <v>2686</v>
      </c>
      <c r="AC567" t="s">
        <v>2685</v>
      </c>
      <c r="AD567" t="s">
        <v>2235</v>
      </c>
      <c r="AE567" t="s">
        <v>2236</v>
      </c>
      <c r="AF567" s="115">
        <v>542015</v>
      </c>
      <c r="AG567" s="36" t="s">
        <v>1683</v>
      </c>
      <c r="AH567" s="127" t="s">
        <v>25</v>
      </c>
      <c r="AI567" s="172">
        <v>13</v>
      </c>
      <c r="AJ567" s="173" t="s">
        <v>1216</v>
      </c>
      <c r="AL567" t="str">
        <f t="shared" si="40"/>
        <v>01.00.00.00</v>
      </c>
      <c r="AM567">
        <f t="shared" si="41"/>
        <v>520</v>
      </c>
      <c r="AN567">
        <f t="shared" si="42"/>
        <v>11</v>
      </c>
      <c r="AO567" s="118">
        <v>1</v>
      </c>
      <c r="AP567" s="118">
        <v>0</v>
      </c>
      <c r="AQ567" s="118">
        <v>0</v>
      </c>
      <c r="AR567" s="118">
        <v>0</v>
      </c>
      <c r="AS567" t="str">
        <f t="shared" si="43"/>
        <v>1.06.00.00</v>
      </c>
    </row>
    <row r="568" spans="1:45" customFormat="1" ht="46.8">
      <c r="A568">
        <v>2021</v>
      </c>
      <c r="B568">
        <v>520</v>
      </c>
      <c r="C568" t="s">
        <v>1278</v>
      </c>
      <c r="D568" t="s">
        <v>1216</v>
      </c>
      <c r="E568" t="s">
        <v>1227</v>
      </c>
      <c r="F568" t="s">
        <v>2660</v>
      </c>
      <c r="G568" t="s">
        <v>2661</v>
      </c>
      <c r="H568">
        <v>11</v>
      </c>
      <c r="I568" t="s">
        <v>25</v>
      </c>
      <c r="J568">
        <v>1</v>
      </c>
      <c r="K568" t="s">
        <v>2634</v>
      </c>
      <c r="L568">
        <v>0</v>
      </c>
      <c r="M568" t="s">
        <v>2149</v>
      </c>
      <c r="N568">
        <v>0</v>
      </c>
      <c r="O568" t="s">
        <v>2149</v>
      </c>
      <c r="P568">
        <v>0</v>
      </c>
      <c r="Q568" t="s">
        <v>2149</v>
      </c>
      <c r="R568">
        <v>40</v>
      </c>
      <c r="S568" t="s">
        <v>2170</v>
      </c>
      <c r="T568">
        <v>45</v>
      </c>
      <c r="U568" t="s">
        <v>2252</v>
      </c>
      <c r="V568">
        <v>0</v>
      </c>
      <c r="W568" t="s">
        <v>79</v>
      </c>
      <c r="X568">
        <v>2</v>
      </c>
      <c r="Y568" t="s">
        <v>2687</v>
      </c>
      <c r="Z568" t="s">
        <v>2688</v>
      </c>
      <c r="AA568" t="s">
        <v>2687</v>
      </c>
      <c r="AB568" t="s">
        <v>2689</v>
      </c>
      <c r="AC568" t="s">
        <v>2687</v>
      </c>
      <c r="AD568" t="s">
        <v>39</v>
      </c>
      <c r="AE568" t="s">
        <v>40</v>
      </c>
      <c r="AF568" s="115">
        <v>12557025</v>
      </c>
      <c r="AG568" s="36" t="s">
        <v>1683</v>
      </c>
      <c r="AH568" s="127" t="s">
        <v>25</v>
      </c>
      <c r="AI568" s="172">
        <v>13</v>
      </c>
      <c r="AJ568" s="173" t="s">
        <v>1216</v>
      </c>
      <c r="AL568" t="str">
        <f t="shared" si="40"/>
        <v>01.00.00.00</v>
      </c>
      <c r="AM568">
        <f t="shared" si="41"/>
        <v>520</v>
      </c>
      <c r="AN568">
        <f t="shared" si="42"/>
        <v>11</v>
      </c>
      <c r="AO568" s="118">
        <v>1</v>
      </c>
      <c r="AP568" s="118">
        <v>0</v>
      </c>
      <c r="AQ568" s="118">
        <v>0</v>
      </c>
      <c r="AR568" s="118">
        <v>0</v>
      </c>
      <c r="AS568" t="str">
        <f t="shared" si="43"/>
        <v>2.00.00.00</v>
      </c>
    </row>
    <row r="569" spans="1:45" customFormat="1" ht="46.8">
      <c r="A569">
        <v>2021</v>
      </c>
      <c r="B569">
        <v>520</v>
      </c>
      <c r="C569" t="s">
        <v>1278</v>
      </c>
      <c r="D569" t="s">
        <v>1216</v>
      </c>
      <c r="E569" t="s">
        <v>1227</v>
      </c>
      <c r="F569" t="s">
        <v>2660</v>
      </c>
      <c r="G569" t="s">
        <v>2661</v>
      </c>
      <c r="H569">
        <v>11</v>
      </c>
      <c r="I569" t="s">
        <v>25</v>
      </c>
      <c r="J569">
        <v>1</v>
      </c>
      <c r="K569" t="s">
        <v>2634</v>
      </c>
      <c r="L569">
        <v>0</v>
      </c>
      <c r="M569" t="s">
        <v>2149</v>
      </c>
      <c r="N569">
        <v>0</v>
      </c>
      <c r="O569" t="s">
        <v>2149</v>
      </c>
      <c r="P569">
        <v>0</v>
      </c>
      <c r="Q569" t="s">
        <v>2149</v>
      </c>
      <c r="R569">
        <v>40</v>
      </c>
      <c r="S569" t="s">
        <v>2170</v>
      </c>
      <c r="T569">
        <v>45</v>
      </c>
      <c r="U569" t="s">
        <v>2252</v>
      </c>
      <c r="V569">
        <v>0</v>
      </c>
      <c r="W569" t="s">
        <v>79</v>
      </c>
      <c r="X569">
        <v>3</v>
      </c>
      <c r="Y569" t="s">
        <v>2690</v>
      </c>
      <c r="Z569" t="s">
        <v>2691</v>
      </c>
      <c r="AA569" t="s">
        <v>2690</v>
      </c>
      <c r="AB569" t="s">
        <v>2692</v>
      </c>
      <c r="AC569" t="s">
        <v>2690</v>
      </c>
      <c r="AD569" t="s">
        <v>41</v>
      </c>
      <c r="AE569" t="s">
        <v>42</v>
      </c>
      <c r="AF569" s="115">
        <v>12557025</v>
      </c>
      <c r="AG569" s="36" t="s">
        <v>1683</v>
      </c>
      <c r="AH569" s="127" t="s">
        <v>25</v>
      </c>
      <c r="AI569" s="172">
        <v>13</v>
      </c>
      <c r="AJ569" s="173" t="s">
        <v>1216</v>
      </c>
      <c r="AL569" t="str">
        <f t="shared" si="40"/>
        <v>01.00.00.00</v>
      </c>
      <c r="AM569">
        <f t="shared" si="41"/>
        <v>520</v>
      </c>
      <c r="AN569">
        <f t="shared" si="42"/>
        <v>11</v>
      </c>
      <c r="AO569" s="118">
        <v>1</v>
      </c>
      <c r="AP569" s="118">
        <v>0</v>
      </c>
      <c r="AQ569" s="118">
        <v>0</v>
      </c>
      <c r="AR569" s="118">
        <v>0</v>
      </c>
      <c r="AS569" t="str">
        <f t="shared" si="43"/>
        <v>3.00.00.00</v>
      </c>
    </row>
    <row r="570" spans="1:45" customFormat="1" ht="46.8">
      <c r="A570">
        <v>2021</v>
      </c>
      <c r="B570">
        <v>520</v>
      </c>
      <c r="C570" t="s">
        <v>1278</v>
      </c>
      <c r="D570" t="s">
        <v>1216</v>
      </c>
      <c r="E570" t="s">
        <v>1227</v>
      </c>
      <c r="F570" t="s">
        <v>2693</v>
      </c>
      <c r="G570" t="s">
        <v>2694</v>
      </c>
      <c r="H570">
        <v>11</v>
      </c>
      <c r="I570" t="s">
        <v>25</v>
      </c>
      <c r="J570">
        <v>1</v>
      </c>
      <c r="K570" t="s">
        <v>2634</v>
      </c>
      <c r="L570">
        <v>0</v>
      </c>
      <c r="M570" t="s">
        <v>2149</v>
      </c>
      <c r="N570">
        <v>30</v>
      </c>
      <c r="O570" t="s">
        <v>2299</v>
      </c>
      <c r="P570">
        <v>2</v>
      </c>
      <c r="Q570" t="s">
        <v>2450</v>
      </c>
      <c r="R570">
        <v>40</v>
      </c>
      <c r="S570" t="s">
        <v>2170</v>
      </c>
      <c r="T570">
        <v>45</v>
      </c>
      <c r="U570" t="s">
        <v>2252</v>
      </c>
      <c r="V570">
        <v>0</v>
      </c>
      <c r="W570" t="s">
        <v>79</v>
      </c>
      <c r="X570">
        <v>4</v>
      </c>
      <c r="Y570" t="s">
        <v>2695</v>
      </c>
      <c r="Z570" t="s">
        <v>2764</v>
      </c>
      <c r="AA570" t="s">
        <v>2257</v>
      </c>
      <c r="AB570" t="s">
        <v>2765</v>
      </c>
      <c r="AC570" t="s">
        <v>2257</v>
      </c>
      <c r="AD570" t="s">
        <v>2256</v>
      </c>
      <c r="AE570" t="s">
        <v>2257</v>
      </c>
      <c r="AF570" s="115">
        <v>1350000</v>
      </c>
      <c r="AG570" s="36" t="s">
        <v>1683</v>
      </c>
      <c r="AH570" s="127" t="s">
        <v>25</v>
      </c>
      <c r="AI570" s="172">
        <v>13</v>
      </c>
      <c r="AJ570" s="173" t="s">
        <v>1216</v>
      </c>
      <c r="AL570" t="str">
        <f t="shared" si="40"/>
        <v>01.00.30.02</v>
      </c>
      <c r="AM570">
        <f t="shared" si="41"/>
        <v>520</v>
      </c>
      <c r="AN570">
        <f t="shared" si="42"/>
        <v>11</v>
      </c>
      <c r="AO570" s="118">
        <v>1</v>
      </c>
      <c r="AP570" s="118">
        <v>0</v>
      </c>
      <c r="AQ570" s="118">
        <v>30</v>
      </c>
      <c r="AR570" s="118">
        <v>2</v>
      </c>
      <c r="AS570" t="str">
        <f t="shared" si="43"/>
        <v>4.02.00.00</v>
      </c>
    </row>
    <row r="571" spans="1:45" customFormat="1" ht="46.8">
      <c r="A571">
        <v>2021</v>
      </c>
      <c r="B571">
        <v>520</v>
      </c>
      <c r="C571" t="s">
        <v>1278</v>
      </c>
      <c r="D571" t="s">
        <v>1216</v>
      </c>
      <c r="E571" t="s">
        <v>1227</v>
      </c>
      <c r="F571" t="s">
        <v>2693</v>
      </c>
      <c r="G571" t="s">
        <v>2694</v>
      </c>
      <c r="H571">
        <v>11</v>
      </c>
      <c r="I571" t="s">
        <v>25</v>
      </c>
      <c r="J571">
        <v>1</v>
      </c>
      <c r="K571" t="s">
        <v>2634</v>
      </c>
      <c r="L571">
        <v>0</v>
      </c>
      <c r="M571" t="s">
        <v>2149</v>
      </c>
      <c r="N571">
        <v>10</v>
      </c>
      <c r="O571" t="s">
        <v>2202</v>
      </c>
      <c r="P571">
        <v>1</v>
      </c>
      <c r="Q571" t="s">
        <v>2564</v>
      </c>
      <c r="R571">
        <v>40</v>
      </c>
      <c r="S571" t="s">
        <v>2170</v>
      </c>
      <c r="T571">
        <v>45</v>
      </c>
      <c r="U571" t="s">
        <v>2252</v>
      </c>
      <c r="V571">
        <v>0</v>
      </c>
      <c r="W571" t="s">
        <v>79</v>
      </c>
      <c r="X571">
        <v>4</v>
      </c>
      <c r="Y571" t="s">
        <v>2695</v>
      </c>
      <c r="Z571" t="s">
        <v>2764</v>
      </c>
      <c r="AA571" t="s">
        <v>2257</v>
      </c>
      <c r="AB571" t="s">
        <v>2765</v>
      </c>
      <c r="AC571" t="s">
        <v>2257</v>
      </c>
      <c r="AD571" t="s">
        <v>2256</v>
      </c>
      <c r="AE571" t="s">
        <v>2257</v>
      </c>
      <c r="AF571" s="115">
        <v>2500000</v>
      </c>
      <c r="AG571" s="36" t="s">
        <v>1683</v>
      </c>
      <c r="AH571" s="127" t="s">
        <v>25</v>
      </c>
      <c r="AI571" s="172">
        <v>13</v>
      </c>
      <c r="AJ571" s="173" t="s">
        <v>1216</v>
      </c>
      <c r="AL571" t="str">
        <f t="shared" si="40"/>
        <v>01.00.10.01</v>
      </c>
      <c r="AM571">
        <f t="shared" si="41"/>
        <v>520</v>
      </c>
      <c r="AN571">
        <f t="shared" si="42"/>
        <v>11</v>
      </c>
      <c r="AO571" s="118">
        <v>1</v>
      </c>
      <c r="AP571" s="118">
        <v>0</v>
      </c>
      <c r="AQ571" s="118">
        <v>10</v>
      </c>
      <c r="AR571" s="118">
        <v>1</v>
      </c>
      <c r="AS571" t="str">
        <f t="shared" si="43"/>
        <v>4.02.00.00</v>
      </c>
    </row>
    <row r="572" spans="1:45" customFormat="1" ht="46.8">
      <c r="A572">
        <v>2021</v>
      </c>
      <c r="B572">
        <v>520</v>
      </c>
      <c r="C572" t="s">
        <v>1278</v>
      </c>
      <c r="D572" t="s">
        <v>1216</v>
      </c>
      <c r="E572" t="s">
        <v>1227</v>
      </c>
      <c r="F572" t="s">
        <v>2693</v>
      </c>
      <c r="G572" t="s">
        <v>2694</v>
      </c>
      <c r="H572">
        <v>11</v>
      </c>
      <c r="I572" t="s">
        <v>25</v>
      </c>
      <c r="J572">
        <v>1</v>
      </c>
      <c r="K572" t="s">
        <v>2634</v>
      </c>
      <c r="L572">
        <v>0</v>
      </c>
      <c r="M572" t="s">
        <v>2149</v>
      </c>
      <c r="N572">
        <v>14</v>
      </c>
      <c r="O572" t="s">
        <v>2232</v>
      </c>
      <c r="P572">
        <v>1</v>
      </c>
      <c r="Q572" t="s">
        <v>2567</v>
      </c>
      <c r="R572">
        <v>40</v>
      </c>
      <c r="S572" t="s">
        <v>2170</v>
      </c>
      <c r="T572">
        <v>45</v>
      </c>
      <c r="U572" t="s">
        <v>2252</v>
      </c>
      <c r="V572">
        <v>0</v>
      </c>
      <c r="W572" t="s">
        <v>79</v>
      </c>
      <c r="X572">
        <v>4</v>
      </c>
      <c r="Y572" t="s">
        <v>2695</v>
      </c>
      <c r="Z572" t="s">
        <v>2764</v>
      </c>
      <c r="AA572" t="s">
        <v>2257</v>
      </c>
      <c r="AB572" t="s">
        <v>2765</v>
      </c>
      <c r="AC572" t="s">
        <v>2257</v>
      </c>
      <c r="AD572" t="s">
        <v>2256</v>
      </c>
      <c r="AE572" t="s">
        <v>2257</v>
      </c>
      <c r="AF572" s="115">
        <v>6000000</v>
      </c>
      <c r="AG572" s="36" t="s">
        <v>1683</v>
      </c>
      <c r="AH572" s="127" t="s">
        <v>25</v>
      </c>
      <c r="AI572" s="172">
        <v>13</v>
      </c>
      <c r="AJ572" s="173" t="s">
        <v>1216</v>
      </c>
      <c r="AL572" t="str">
        <f t="shared" si="40"/>
        <v>01.00.14.01</v>
      </c>
      <c r="AM572">
        <f t="shared" si="41"/>
        <v>520</v>
      </c>
      <c r="AN572">
        <f t="shared" si="42"/>
        <v>11</v>
      </c>
      <c r="AO572" s="118">
        <v>1</v>
      </c>
      <c r="AP572" s="118">
        <v>0</v>
      </c>
      <c r="AQ572" s="118">
        <v>14</v>
      </c>
      <c r="AR572" s="118">
        <v>1</v>
      </c>
      <c r="AS572" t="str">
        <f t="shared" si="43"/>
        <v>4.02.00.00</v>
      </c>
    </row>
    <row r="573" spans="1:45" customFormat="1" ht="46.8">
      <c r="A573">
        <v>2021</v>
      </c>
      <c r="B573">
        <v>520</v>
      </c>
      <c r="C573" t="s">
        <v>1278</v>
      </c>
      <c r="D573" t="s">
        <v>1216</v>
      </c>
      <c r="E573" t="s">
        <v>1227</v>
      </c>
      <c r="F573" t="s">
        <v>2693</v>
      </c>
      <c r="G573" t="s">
        <v>2694</v>
      </c>
      <c r="H573">
        <v>11</v>
      </c>
      <c r="I573" t="s">
        <v>25</v>
      </c>
      <c r="J573">
        <v>1</v>
      </c>
      <c r="K573" t="s">
        <v>2634</v>
      </c>
      <c r="L573">
        <v>0</v>
      </c>
      <c r="M573" t="s">
        <v>2149</v>
      </c>
      <c r="N573">
        <v>1</v>
      </c>
      <c r="O573" t="s">
        <v>2282</v>
      </c>
      <c r="P573">
        <v>1</v>
      </c>
      <c r="Q573" t="s">
        <v>2422</v>
      </c>
      <c r="R573">
        <v>40</v>
      </c>
      <c r="S573" t="s">
        <v>2170</v>
      </c>
      <c r="T573">
        <v>45</v>
      </c>
      <c r="U573" t="s">
        <v>2252</v>
      </c>
      <c r="V573">
        <v>0</v>
      </c>
      <c r="W573" t="s">
        <v>79</v>
      </c>
      <c r="X573">
        <v>4</v>
      </c>
      <c r="Y573" t="s">
        <v>2695</v>
      </c>
      <c r="Z573" t="s">
        <v>2764</v>
      </c>
      <c r="AA573" t="s">
        <v>2257</v>
      </c>
      <c r="AB573" t="s">
        <v>2765</v>
      </c>
      <c r="AC573" t="s">
        <v>2257</v>
      </c>
      <c r="AD573" t="s">
        <v>2256</v>
      </c>
      <c r="AE573" t="s">
        <v>2257</v>
      </c>
      <c r="AF573" s="115">
        <v>1500000</v>
      </c>
      <c r="AG573" s="36" t="s">
        <v>1683</v>
      </c>
      <c r="AH573" s="127" t="s">
        <v>25</v>
      </c>
      <c r="AI573" s="172">
        <v>13</v>
      </c>
      <c r="AJ573" s="173" t="s">
        <v>1216</v>
      </c>
      <c r="AL573" t="str">
        <f t="shared" si="40"/>
        <v>01.00.01.01</v>
      </c>
      <c r="AM573">
        <f t="shared" si="41"/>
        <v>520</v>
      </c>
      <c r="AN573">
        <f t="shared" si="42"/>
        <v>11</v>
      </c>
      <c r="AO573" s="118">
        <v>1</v>
      </c>
      <c r="AP573" s="118">
        <v>0</v>
      </c>
      <c r="AQ573" s="118">
        <v>1</v>
      </c>
      <c r="AR573" s="118">
        <v>1</v>
      </c>
      <c r="AS573" t="str">
        <f t="shared" si="43"/>
        <v>4.02.00.00</v>
      </c>
    </row>
    <row r="574" spans="1:45" customFormat="1" ht="46.8">
      <c r="A574">
        <v>2021</v>
      </c>
      <c r="B574">
        <v>520</v>
      </c>
      <c r="C574" t="s">
        <v>1278</v>
      </c>
      <c r="D574" t="s">
        <v>1216</v>
      </c>
      <c r="E574" t="s">
        <v>1227</v>
      </c>
      <c r="F574" t="s">
        <v>2693</v>
      </c>
      <c r="G574" t="s">
        <v>2694</v>
      </c>
      <c r="H574">
        <v>11</v>
      </c>
      <c r="I574" t="s">
        <v>25</v>
      </c>
      <c r="J574">
        <v>1</v>
      </c>
      <c r="K574" t="s">
        <v>2634</v>
      </c>
      <c r="L574">
        <v>0</v>
      </c>
      <c r="M574" t="s">
        <v>2149</v>
      </c>
      <c r="N574">
        <v>2</v>
      </c>
      <c r="O574" t="s">
        <v>2175</v>
      </c>
      <c r="P574">
        <v>1</v>
      </c>
      <c r="Q574" t="s">
        <v>2446</v>
      </c>
      <c r="R574">
        <v>40</v>
      </c>
      <c r="S574" t="s">
        <v>2170</v>
      </c>
      <c r="T574">
        <v>45</v>
      </c>
      <c r="U574" t="s">
        <v>2252</v>
      </c>
      <c r="V574">
        <v>0</v>
      </c>
      <c r="W574" t="s">
        <v>79</v>
      </c>
      <c r="X574">
        <v>4</v>
      </c>
      <c r="Y574" t="s">
        <v>2695</v>
      </c>
      <c r="Z574" t="s">
        <v>2764</v>
      </c>
      <c r="AA574" t="s">
        <v>2257</v>
      </c>
      <c r="AB574" t="s">
        <v>2765</v>
      </c>
      <c r="AC574" t="s">
        <v>2257</v>
      </c>
      <c r="AD574" t="s">
        <v>2256</v>
      </c>
      <c r="AE574" t="s">
        <v>2257</v>
      </c>
      <c r="AF574" s="115">
        <v>1500000</v>
      </c>
      <c r="AG574" s="36" t="s">
        <v>1683</v>
      </c>
      <c r="AH574" s="127" t="s">
        <v>25</v>
      </c>
      <c r="AI574" s="172">
        <v>13</v>
      </c>
      <c r="AJ574" s="173" t="s">
        <v>1216</v>
      </c>
      <c r="AL574" t="str">
        <f t="shared" si="40"/>
        <v>01.00.02.01</v>
      </c>
      <c r="AM574">
        <f t="shared" si="41"/>
        <v>520</v>
      </c>
      <c r="AN574">
        <f t="shared" si="42"/>
        <v>11</v>
      </c>
      <c r="AO574" s="118">
        <v>1</v>
      </c>
      <c r="AP574" s="118">
        <v>0</v>
      </c>
      <c r="AQ574" s="118">
        <v>2</v>
      </c>
      <c r="AR574" s="118">
        <v>1</v>
      </c>
      <c r="AS574" t="str">
        <f t="shared" si="43"/>
        <v>4.02.00.00</v>
      </c>
    </row>
    <row r="575" spans="1:45" customFormat="1" ht="46.8">
      <c r="A575">
        <v>2021</v>
      </c>
      <c r="B575">
        <v>520</v>
      </c>
      <c r="C575" t="s">
        <v>1278</v>
      </c>
      <c r="D575" t="s">
        <v>1216</v>
      </c>
      <c r="E575" t="s">
        <v>1227</v>
      </c>
      <c r="F575" t="s">
        <v>2693</v>
      </c>
      <c r="G575" t="s">
        <v>2694</v>
      </c>
      <c r="H575">
        <v>11</v>
      </c>
      <c r="I575" t="s">
        <v>25</v>
      </c>
      <c r="J575">
        <v>1</v>
      </c>
      <c r="K575" t="s">
        <v>2634</v>
      </c>
      <c r="L575">
        <v>0</v>
      </c>
      <c r="M575" t="s">
        <v>2149</v>
      </c>
      <c r="N575">
        <v>9</v>
      </c>
      <c r="O575" t="s">
        <v>2254</v>
      </c>
      <c r="P575">
        <v>1</v>
      </c>
      <c r="Q575" t="s">
        <v>2213</v>
      </c>
      <c r="R575">
        <v>40</v>
      </c>
      <c r="S575" t="s">
        <v>2170</v>
      </c>
      <c r="T575">
        <v>45</v>
      </c>
      <c r="U575" t="s">
        <v>2252</v>
      </c>
      <c r="V575">
        <v>0</v>
      </c>
      <c r="W575" t="s">
        <v>79</v>
      </c>
      <c r="X575">
        <v>4</v>
      </c>
      <c r="Y575" t="s">
        <v>2695</v>
      </c>
      <c r="Z575" t="s">
        <v>2764</v>
      </c>
      <c r="AA575" t="s">
        <v>2257</v>
      </c>
      <c r="AB575" t="s">
        <v>2765</v>
      </c>
      <c r="AC575" t="s">
        <v>2257</v>
      </c>
      <c r="AD575" t="s">
        <v>2256</v>
      </c>
      <c r="AE575" t="s">
        <v>2257</v>
      </c>
      <c r="AF575" s="115">
        <v>1250000</v>
      </c>
      <c r="AG575" s="36" t="s">
        <v>1683</v>
      </c>
      <c r="AH575" s="127" t="s">
        <v>25</v>
      </c>
      <c r="AI575" s="172">
        <v>13</v>
      </c>
      <c r="AJ575" s="173" t="s">
        <v>1216</v>
      </c>
      <c r="AL575" t="str">
        <f t="shared" si="40"/>
        <v>01.00.09.01</v>
      </c>
      <c r="AM575">
        <f t="shared" si="41"/>
        <v>520</v>
      </c>
      <c r="AN575">
        <f t="shared" si="42"/>
        <v>11</v>
      </c>
      <c r="AO575" s="118">
        <v>1</v>
      </c>
      <c r="AP575" s="118">
        <v>0</v>
      </c>
      <c r="AQ575" s="118">
        <v>9</v>
      </c>
      <c r="AR575" s="118">
        <v>1</v>
      </c>
      <c r="AS575" t="str">
        <f t="shared" si="43"/>
        <v>4.02.00.00</v>
      </c>
    </row>
    <row r="576" spans="1:45" customFormat="1" ht="46.8">
      <c r="A576">
        <v>2021</v>
      </c>
      <c r="B576">
        <v>520</v>
      </c>
      <c r="C576" t="s">
        <v>1278</v>
      </c>
      <c r="D576" t="s">
        <v>1216</v>
      </c>
      <c r="E576" t="s">
        <v>1227</v>
      </c>
      <c r="F576" t="s">
        <v>2693</v>
      </c>
      <c r="G576" t="s">
        <v>2694</v>
      </c>
      <c r="H576">
        <v>11</v>
      </c>
      <c r="I576" t="s">
        <v>25</v>
      </c>
      <c r="J576">
        <v>1</v>
      </c>
      <c r="K576" t="s">
        <v>2634</v>
      </c>
      <c r="L576">
        <v>0</v>
      </c>
      <c r="M576" t="s">
        <v>2149</v>
      </c>
      <c r="N576">
        <v>13</v>
      </c>
      <c r="O576" t="s">
        <v>2188</v>
      </c>
      <c r="P576">
        <v>1</v>
      </c>
      <c r="Q576" t="s">
        <v>2594</v>
      </c>
      <c r="R576">
        <v>40</v>
      </c>
      <c r="S576" t="s">
        <v>2170</v>
      </c>
      <c r="T576">
        <v>45</v>
      </c>
      <c r="U576" t="s">
        <v>2252</v>
      </c>
      <c r="V576">
        <v>0</v>
      </c>
      <c r="W576" t="s">
        <v>79</v>
      </c>
      <c r="X576">
        <v>4</v>
      </c>
      <c r="Y576" t="s">
        <v>2695</v>
      </c>
      <c r="Z576" t="s">
        <v>2764</v>
      </c>
      <c r="AA576" t="s">
        <v>2257</v>
      </c>
      <c r="AB576" t="s">
        <v>2765</v>
      </c>
      <c r="AC576" t="s">
        <v>2257</v>
      </c>
      <c r="AD576" t="s">
        <v>2256</v>
      </c>
      <c r="AE576" t="s">
        <v>2257</v>
      </c>
      <c r="AF576" s="115">
        <v>3000000</v>
      </c>
      <c r="AG576" s="36" t="s">
        <v>1683</v>
      </c>
      <c r="AH576" s="127" t="s">
        <v>25</v>
      </c>
      <c r="AI576" s="172">
        <v>13</v>
      </c>
      <c r="AJ576" s="173" t="s">
        <v>1216</v>
      </c>
      <c r="AL576" t="str">
        <f t="shared" si="40"/>
        <v>01.00.13.01</v>
      </c>
      <c r="AM576">
        <f t="shared" si="41"/>
        <v>520</v>
      </c>
      <c r="AN576">
        <f t="shared" si="42"/>
        <v>11</v>
      </c>
      <c r="AO576" s="118">
        <v>1</v>
      </c>
      <c r="AP576" s="118">
        <v>0</v>
      </c>
      <c r="AQ576" s="118">
        <v>13</v>
      </c>
      <c r="AR576" s="118">
        <v>1</v>
      </c>
      <c r="AS576" t="str">
        <f t="shared" si="43"/>
        <v>4.02.00.00</v>
      </c>
    </row>
    <row r="577" spans="1:45" customFormat="1" ht="46.8">
      <c r="A577">
        <v>2021</v>
      </c>
      <c r="B577">
        <v>520</v>
      </c>
      <c r="C577" t="s">
        <v>1278</v>
      </c>
      <c r="D577" t="s">
        <v>1216</v>
      </c>
      <c r="E577" t="s">
        <v>1227</v>
      </c>
      <c r="F577" t="s">
        <v>2693</v>
      </c>
      <c r="G577" t="s">
        <v>2694</v>
      </c>
      <c r="H577">
        <v>11</v>
      </c>
      <c r="I577" t="s">
        <v>25</v>
      </c>
      <c r="J577">
        <v>1</v>
      </c>
      <c r="K577" t="s">
        <v>2634</v>
      </c>
      <c r="L577">
        <v>0</v>
      </c>
      <c r="M577" t="s">
        <v>2149</v>
      </c>
      <c r="N577">
        <v>14</v>
      </c>
      <c r="O577" t="s">
        <v>2232</v>
      </c>
      <c r="P577">
        <v>3</v>
      </c>
      <c r="Q577" t="s">
        <v>2470</v>
      </c>
      <c r="R577">
        <v>40</v>
      </c>
      <c r="S577" t="s">
        <v>2170</v>
      </c>
      <c r="T577">
        <v>45</v>
      </c>
      <c r="U577" t="s">
        <v>2252</v>
      </c>
      <c r="V577">
        <v>0</v>
      </c>
      <c r="W577" t="s">
        <v>79</v>
      </c>
      <c r="X577">
        <v>4</v>
      </c>
      <c r="Y577" t="s">
        <v>2695</v>
      </c>
      <c r="Z577" t="s">
        <v>2764</v>
      </c>
      <c r="AA577" t="s">
        <v>2257</v>
      </c>
      <c r="AB577" t="s">
        <v>2765</v>
      </c>
      <c r="AC577" t="s">
        <v>2257</v>
      </c>
      <c r="AD577" t="s">
        <v>2256</v>
      </c>
      <c r="AE577" t="s">
        <v>2257</v>
      </c>
      <c r="AF577" s="115">
        <v>3000000</v>
      </c>
      <c r="AG577" s="36" t="s">
        <v>1683</v>
      </c>
      <c r="AH577" s="127" t="s">
        <v>25</v>
      </c>
      <c r="AI577" s="172">
        <v>13</v>
      </c>
      <c r="AJ577" s="173" t="s">
        <v>1216</v>
      </c>
      <c r="AL577" t="str">
        <f t="shared" si="40"/>
        <v>01.00.14.03</v>
      </c>
      <c r="AM577">
        <f t="shared" si="41"/>
        <v>520</v>
      </c>
      <c r="AN577">
        <f t="shared" si="42"/>
        <v>11</v>
      </c>
      <c r="AO577" s="118">
        <v>1</v>
      </c>
      <c r="AP577" s="118">
        <v>0</v>
      </c>
      <c r="AQ577" s="118">
        <v>14</v>
      </c>
      <c r="AR577" s="118">
        <v>3</v>
      </c>
      <c r="AS577" t="str">
        <f t="shared" si="43"/>
        <v>4.02.00.00</v>
      </c>
    </row>
    <row r="578" spans="1:45" customFormat="1" ht="46.8">
      <c r="A578">
        <v>2021</v>
      </c>
      <c r="B578">
        <v>520</v>
      </c>
      <c r="C578" t="s">
        <v>1278</v>
      </c>
      <c r="D578" t="s">
        <v>1216</v>
      </c>
      <c r="E578" t="s">
        <v>1227</v>
      </c>
      <c r="F578" t="s">
        <v>2693</v>
      </c>
      <c r="G578" t="s">
        <v>2694</v>
      </c>
      <c r="H578">
        <v>11</v>
      </c>
      <c r="I578" t="s">
        <v>25</v>
      </c>
      <c r="J578">
        <v>1</v>
      </c>
      <c r="K578" t="s">
        <v>2634</v>
      </c>
      <c r="L578">
        <v>0</v>
      </c>
      <c r="M578" t="s">
        <v>2149</v>
      </c>
      <c r="N578">
        <v>9</v>
      </c>
      <c r="O578" t="s">
        <v>2254</v>
      </c>
      <c r="P578">
        <v>2</v>
      </c>
      <c r="Q578" t="s">
        <v>2569</v>
      </c>
      <c r="R578">
        <v>40</v>
      </c>
      <c r="S578" t="s">
        <v>2170</v>
      </c>
      <c r="T578">
        <v>45</v>
      </c>
      <c r="U578" t="s">
        <v>2252</v>
      </c>
      <c r="V578">
        <v>0</v>
      </c>
      <c r="W578" t="s">
        <v>79</v>
      </c>
      <c r="X578">
        <v>4</v>
      </c>
      <c r="Y578" t="s">
        <v>2695</v>
      </c>
      <c r="Z578" t="s">
        <v>2764</v>
      </c>
      <c r="AA578" t="s">
        <v>2257</v>
      </c>
      <c r="AB578" t="s">
        <v>2765</v>
      </c>
      <c r="AC578" t="s">
        <v>2257</v>
      </c>
      <c r="AD578" t="s">
        <v>2256</v>
      </c>
      <c r="AE578" t="s">
        <v>2257</v>
      </c>
      <c r="AF578" s="115">
        <v>3000000</v>
      </c>
      <c r="AG578" s="36" t="s">
        <v>1683</v>
      </c>
      <c r="AH578" s="127" t="s">
        <v>25</v>
      </c>
      <c r="AI578" s="172">
        <v>13</v>
      </c>
      <c r="AJ578" s="173" t="s">
        <v>1216</v>
      </c>
      <c r="AL578" t="str">
        <f t="shared" si="40"/>
        <v>01.00.09.02</v>
      </c>
      <c r="AM578">
        <f t="shared" si="41"/>
        <v>520</v>
      </c>
      <c r="AN578">
        <f t="shared" si="42"/>
        <v>11</v>
      </c>
      <c r="AO578" s="118">
        <v>1</v>
      </c>
      <c r="AP578" s="118">
        <v>0</v>
      </c>
      <c r="AQ578" s="118">
        <v>9</v>
      </c>
      <c r="AR578" s="118">
        <v>2</v>
      </c>
      <c r="AS578" t="str">
        <f t="shared" si="43"/>
        <v>4.02.00.00</v>
      </c>
    </row>
    <row r="579" spans="1:45" customFormat="1" ht="46.8">
      <c r="A579">
        <v>2021</v>
      </c>
      <c r="B579">
        <v>520</v>
      </c>
      <c r="C579" t="s">
        <v>1278</v>
      </c>
      <c r="D579" t="s">
        <v>1216</v>
      </c>
      <c r="E579" t="s">
        <v>1227</v>
      </c>
      <c r="F579" t="s">
        <v>2693</v>
      </c>
      <c r="G579" t="s">
        <v>2694</v>
      </c>
      <c r="H579">
        <v>11</v>
      </c>
      <c r="I579" t="s">
        <v>25</v>
      </c>
      <c r="J579">
        <v>1</v>
      </c>
      <c r="K579" t="s">
        <v>2634</v>
      </c>
      <c r="L579">
        <v>0</v>
      </c>
      <c r="M579" t="s">
        <v>2149</v>
      </c>
      <c r="N579">
        <v>14</v>
      </c>
      <c r="O579" t="s">
        <v>2232</v>
      </c>
      <c r="P579">
        <v>2</v>
      </c>
      <c r="Q579" t="s">
        <v>2466</v>
      </c>
      <c r="R579">
        <v>40</v>
      </c>
      <c r="S579" t="s">
        <v>2170</v>
      </c>
      <c r="T579">
        <v>45</v>
      </c>
      <c r="U579" t="s">
        <v>2252</v>
      </c>
      <c r="V579">
        <v>0</v>
      </c>
      <c r="W579" t="s">
        <v>79</v>
      </c>
      <c r="X579">
        <v>4</v>
      </c>
      <c r="Y579" t="s">
        <v>2695</v>
      </c>
      <c r="Z579" t="s">
        <v>2764</v>
      </c>
      <c r="AA579" t="s">
        <v>2257</v>
      </c>
      <c r="AB579" t="s">
        <v>2765</v>
      </c>
      <c r="AC579" t="s">
        <v>2257</v>
      </c>
      <c r="AD579" t="s">
        <v>2256</v>
      </c>
      <c r="AE579" t="s">
        <v>2257</v>
      </c>
      <c r="AF579" s="115">
        <v>3000000</v>
      </c>
      <c r="AG579" s="36" t="s">
        <v>1683</v>
      </c>
      <c r="AH579" s="127" t="s">
        <v>25</v>
      </c>
      <c r="AI579" s="172">
        <v>13</v>
      </c>
      <c r="AJ579" s="173" t="s">
        <v>1216</v>
      </c>
      <c r="AL579" t="str">
        <f t="shared" ref="AL579:AL642" si="44">CONCATENATE(TEXT(AO579,"00"),".",TEXT(AP579,"00"),".",TEXT(AQ579,"00"),".",TEXT(AR579,"00"))</f>
        <v>01.00.14.02</v>
      </c>
      <c r="AM579">
        <f t="shared" ref="AM579:AM642" si="45">+B579</f>
        <v>520</v>
      </c>
      <c r="AN579">
        <f t="shared" ref="AN579:AN642" si="46">+H579</f>
        <v>11</v>
      </c>
      <c r="AO579" s="118">
        <v>1</v>
      </c>
      <c r="AP579" s="118">
        <v>0</v>
      </c>
      <c r="AQ579" s="118">
        <v>14</v>
      </c>
      <c r="AR579" s="118">
        <v>2</v>
      </c>
      <c r="AS579" t="str">
        <f t="shared" ref="AS579:AS642" si="47">+AD579</f>
        <v>4.02.00.00</v>
      </c>
    </row>
    <row r="580" spans="1:45" customFormat="1" ht="46.8">
      <c r="A580">
        <v>2021</v>
      </c>
      <c r="B580">
        <v>520</v>
      </c>
      <c r="C580" t="s">
        <v>1278</v>
      </c>
      <c r="D580" t="s">
        <v>1216</v>
      </c>
      <c r="E580" t="s">
        <v>1227</v>
      </c>
      <c r="F580" t="s">
        <v>2693</v>
      </c>
      <c r="G580" t="s">
        <v>2694</v>
      </c>
      <c r="H580">
        <v>11</v>
      </c>
      <c r="I580" t="s">
        <v>25</v>
      </c>
      <c r="J580">
        <v>1</v>
      </c>
      <c r="K580" t="s">
        <v>2634</v>
      </c>
      <c r="L580">
        <v>0</v>
      </c>
      <c r="M580" t="s">
        <v>2149</v>
      </c>
      <c r="N580">
        <v>3</v>
      </c>
      <c r="O580" t="s">
        <v>43</v>
      </c>
      <c r="P580">
        <v>1</v>
      </c>
      <c r="Q580" t="s">
        <v>2149</v>
      </c>
      <c r="R580">
        <v>40</v>
      </c>
      <c r="S580" t="s">
        <v>2170</v>
      </c>
      <c r="T580">
        <v>45</v>
      </c>
      <c r="U580" t="s">
        <v>2252</v>
      </c>
      <c r="V580">
        <v>0</v>
      </c>
      <c r="W580" t="s">
        <v>79</v>
      </c>
      <c r="X580">
        <v>4</v>
      </c>
      <c r="Y580" t="s">
        <v>2695</v>
      </c>
      <c r="Z580" t="s">
        <v>2696</v>
      </c>
      <c r="AA580" t="s">
        <v>2697</v>
      </c>
      <c r="AB580" t="s">
        <v>2698</v>
      </c>
      <c r="AC580" t="s">
        <v>2697</v>
      </c>
      <c r="AD580" t="s">
        <v>44</v>
      </c>
      <c r="AE580" t="s">
        <v>43</v>
      </c>
      <c r="AF580" s="115">
        <v>16420725</v>
      </c>
      <c r="AG580" s="36" t="s">
        <v>1683</v>
      </c>
      <c r="AH580" s="127" t="s">
        <v>25</v>
      </c>
      <c r="AI580" s="172">
        <v>13</v>
      </c>
      <c r="AJ580" s="173" t="s">
        <v>1216</v>
      </c>
      <c r="AL580" t="str">
        <f t="shared" si="44"/>
        <v>01.00.03.01</v>
      </c>
      <c r="AM580">
        <f t="shared" si="45"/>
        <v>520</v>
      </c>
      <c r="AN580">
        <f t="shared" si="46"/>
        <v>11</v>
      </c>
      <c r="AO580" s="118">
        <v>1</v>
      </c>
      <c r="AP580" s="118">
        <v>0</v>
      </c>
      <c r="AQ580" s="118">
        <v>3</v>
      </c>
      <c r="AR580" s="118">
        <v>1</v>
      </c>
      <c r="AS580" t="str">
        <f t="shared" si="47"/>
        <v>4.03.00.00</v>
      </c>
    </row>
    <row r="581" spans="1:45" customFormat="1" ht="46.8">
      <c r="A581">
        <v>2021</v>
      </c>
      <c r="B581">
        <v>520</v>
      </c>
      <c r="C581" t="s">
        <v>1278</v>
      </c>
      <c r="D581" t="s">
        <v>1216</v>
      </c>
      <c r="E581" t="s">
        <v>1227</v>
      </c>
      <c r="F581" t="s">
        <v>2660</v>
      </c>
      <c r="G581" t="s">
        <v>2699</v>
      </c>
      <c r="H581">
        <v>11</v>
      </c>
      <c r="I581" t="s">
        <v>25</v>
      </c>
      <c r="J581">
        <v>1</v>
      </c>
      <c r="K581" t="s">
        <v>2634</v>
      </c>
      <c r="L581">
        <v>0</v>
      </c>
      <c r="M581" t="s">
        <v>2149</v>
      </c>
      <c r="N581">
        <v>0</v>
      </c>
      <c r="O581" t="s">
        <v>2149</v>
      </c>
      <c r="P581">
        <v>0</v>
      </c>
      <c r="Q581" t="s">
        <v>2149</v>
      </c>
      <c r="R581">
        <v>40</v>
      </c>
      <c r="S581" t="s">
        <v>2170</v>
      </c>
      <c r="T581">
        <v>45</v>
      </c>
      <c r="U581" t="s">
        <v>2252</v>
      </c>
      <c r="V581">
        <v>0</v>
      </c>
      <c r="W581" t="s">
        <v>79</v>
      </c>
      <c r="X581">
        <v>5</v>
      </c>
      <c r="Y581" t="s">
        <v>2700</v>
      </c>
      <c r="Z581" t="s">
        <v>2701</v>
      </c>
      <c r="AA581" t="s">
        <v>2702</v>
      </c>
      <c r="AB581" t="s">
        <v>2711</v>
      </c>
      <c r="AC581" t="s">
        <v>54</v>
      </c>
      <c r="AD581" t="s">
        <v>2407</v>
      </c>
      <c r="AE581" t="s">
        <v>2408</v>
      </c>
      <c r="AF581" s="115">
        <v>4000000</v>
      </c>
      <c r="AG581" s="36" t="s">
        <v>1683</v>
      </c>
      <c r="AH581" s="127" t="s">
        <v>25</v>
      </c>
      <c r="AI581" s="172">
        <v>13</v>
      </c>
      <c r="AJ581" s="173" t="s">
        <v>1216</v>
      </c>
      <c r="AL581" t="str">
        <f t="shared" si="44"/>
        <v>01.00.00.00</v>
      </c>
      <c r="AM581">
        <f t="shared" si="45"/>
        <v>520</v>
      </c>
      <c r="AN581">
        <f t="shared" si="46"/>
        <v>11</v>
      </c>
      <c r="AO581" s="118">
        <v>1</v>
      </c>
      <c r="AP581" s="118">
        <v>0</v>
      </c>
      <c r="AQ581" s="118">
        <v>0</v>
      </c>
      <c r="AR581" s="118">
        <v>0</v>
      </c>
      <c r="AS581" t="str">
        <f t="shared" si="47"/>
        <v>5.01.07.07</v>
      </c>
    </row>
    <row r="582" spans="1:45" customFormat="1" ht="46.8">
      <c r="A582">
        <v>2021</v>
      </c>
      <c r="B582">
        <v>520</v>
      </c>
      <c r="C582" t="s">
        <v>1278</v>
      </c>
      <c r="D582" t="s">
        <v>1216</v>
      </c>
      <c r="E582" t="s">
        <v>1227</v>
      </c>
      <c r="F582" t="s">
        <v>2693</v>
      </c>
      <c r="G582" t="s">
        <v>2705</v>
      </c>
      <c r="H582">
        <v>11</v>
      </c>
      <c r="I582" t="s">
        <v>25</v>
      </c>
      <c r="J582">
        <v>1</v>
      </c>
      <c r="K582" t="s">
        <v>2634</v>
      </c>
      <c r="L582">
        <v>0</v>
      </c>
      <c r="M582" t="s">
        <v>2149</v>
      </c>
      <c r="N582">
        <v>0</v>
      </c>
      <c r="O582" t="s">
        <v>2149</v>
      </c>
      <c r="P582">
        <v>0</v>
      </c>
      <c r="Q582" t="s">
        <v>2149</v>
      </c>
      <c r="R582">
        <v>40</v>
      </c>
      <c r="S582" t="s">
        <v>2170</v>
      </c>
      <c r="T582">
        <v>45</v>
      </c>
      <c r="U582" t="s">
        <v>2252</v>
      </c>
      <c r="V582">
        <v>0</v>
      </c>
      <c r="W582" t="s">
        <v>79</v>
      </c>
      <c r="X582">
        <v>6</v>
      </c>
      <c r="Y582" t="s">
        <v>2706</v>
      </c>
      <c r="Z582" t="s">
        <v>2707</v>
      </c>
      <c r="AA582" t="s">
        <v>2708</v>
      </c>
      <c r="AB582" t="s">
        <v>2709</v>
      </c>
      <c r="AC582" t="s">
        <v>2710</v>
      </c>
      <c r="AD582" t="s">
        <v>2526</v>
      </c>
      <c r="AE582" t="s">
        <v>2527</v>
      </c>
      <c r="AF582" s="115">
        <v>4000000</v>
      </c>
      <c r="AG582" s="36" t="s">
        <v>1683</v>
      </c>
      <c r="AH582" s="127" t="s">
        <v>25</v>
      </c>
      <c r="AI582" s="172">
        <v>13</v>
      </c>
      <c r="AJ582" s="173" t="s">
        <v>1216</v>
      </c>
      <c r="AL582" t="str">
        <f t="shared" si="44"/>
        <v>01.00.00.00</v>
      </c>
      <c r="AM582">
        <f t="shared" si="45"/>
        <v>520</v>
      </c>
      <c r="AN582">
        <f t="shared" si="46"/>
        <v>11</v>
      </c>
      <c r="AO582" s="118">
        <v>1</v>
      </c>
      <c r="AP582" s="118">
        <v>0</v>
      </c>
      <c r="AQ582" s="118">
        <v>0</v>
      </c>
      <c r="AR582" s="118">
        <v>0</v>
      </c>
      <c r="AS582" t="str">
        <f t="shared" si="47"/>
        <v>6.03.01.15</v>
      </c>
    </row>
    <row r="583" spans="1:45" customFormat="1" ht="46.8">
      <c r="A583">
        <v>2021</v>
      </c>
      <c r="B583">
        <v>520</v>
      </c>
      <c r="C583" t="s">
        <v>1278</v>
      </c>
      <c r="D583" t="s">
        <v>1216</v>
      </c>
      <c r="E583" t="s">
        <v>1227</v>
      </c>
      <c r="F583" t="s">
        <v>2660</v>
      </c>
      <c r="G583" t="s">
        <v>2661</v>
      </c>
      <c r="H583">
        <v>13</v>
      </c>
      <c r="I583" t="s">
        <v>51</v>
      </c>
      <c r="J583">
        <v>16</v>
      </c>
      <c r="K583" t="s">
        <v>2634</v>
      </c>
      <c r="L583">
        <v>0</v>
      </c>
      <c r="M583" t="s">
        <v>2149</v>
      </c>
      <c r="N583">
        <v>0</v>
      </c>
      <c r="O583" t="s">
        <v>2149</v>
      </c>
      <c r="P583">
        <v>0</v>
      </c>
      <c r="Q583" t="s">
        <v>2149</v>
      </c>
      <c r="R583">
        <v>40</v>
      </c>
      <c r="S583" t="s">
        <v>2170</v>
      </c>
      <c r="T583">
        <v>45</v>
      </c>
      <c r="U583" t="s">
        <v>2252</v>
      </c>
      <c r="V583">
        <v>0</v>
      </c>
      <c r="W583" t="s">
        <v>79</v>
      </c>
      <c r="X583">
        <v>1</v>
      </c>
      <c r="Y583" t="s">
        <v>2662</v>
      </c>
      <c r="Z583" t="s">
        <v>2784</v>
      </c>
      <c r="AA583" t="s">
        <v>2785</v>
      </c>
      <c r="AB583" t="s">
        <v>2786</v>
      </c>
      <c r="AC583" t="s">
        <v>2787</v>
      </c>
      <c r="AD583" t="s">
        <v>2205</v>
      </c>
      <c r="AE583" t="s">
        <v>2206</v>
      </c>
      <c r="AF583" s="115">
        <v>2000000</v>
      </c>
      <c r="AG583" s="167" t="s">
        <v>255</v>
      </c>
      <c r="AH583" s="168" t="s">
        <v>2788</v>
      </c>
      <c r="AI583" s="172">
        <v>13</v>
      </c>
      <c r="AJ583" s="173" t="s">
        <v>1216</v>
      </c>
      <c r="AL583" t="str">
        <f t="shared" si="44"/>
        <v>16.00.00.00</v>
      </c>
      <c r="AM583">
        <f t="shared" si="45"/>
        <v>520</v>
      </c>
      <c r="AN583">
        <f t="shared" si="46"/>
        <v>13</v>
      </c>
      <c r="AO583" s="118">
        <v>16</v>
      </c>
      <c r="AP583" s="118">
        <v>0</v>
      </c>
      <c r="AQ583" s="118">
        <v>0</v>
      </c>
      <c r="AR583" s="118">
        <v>0</v>
      </c>
      <c r="AS583" t="str">
        <f t="shared" si="47"/>
        <v>1.03.01.00</v>
      </c>
    </row>
    <row r="584" spans="1:45" customFormat="1" ht="46.8">
      <c r="A584">
        <v>2021</v>
      </c>
      <c r="B584">
        <v>520</v>
      </c>
      <c r="C584" t="s">
        <v>1278</v>
      </c>
      <c r="D584" t="s">
        <v>1216</v>
      </c>
      <c r="E584" t="s">
        <v>1227</v>
      </c>
      <c r="F584" t="s">
        <v>2660</v>
      </c>
      <c r="G584" t="s">
        <v>2661</v>
      </c>
      <c r="H584">
        <v>13</v>
      </c>
      <c r="I584" t="s">
        <v>51</v>
      </c>
      <c r="J584">
        <v>17</v>
      </c>
      <c r="K584" t="s">
        <v>2634</v>
      </c>
      <c r="L584">
        <v>0</v>
      </c>
      <c r="M584" t="s">
        <v>2149</v>
      </c>
      <c r="N584">
        <v>0</v>
      </c>
      <c r="O584" t="s">
        <v>2149</v>
      </c>
      <c r="P584">
        <v>0</v>
      </c>
      <c r="Q584" t="s">
        <v>2149</v>
      </c>
      <c r="R584">
        <v>40</v>
      </c>
      <c r="S584" t="s">
        <v>2170</v>
      </c>
      <c r="T584">
        <v>45</v>
      </c>
      <c r="U584" t="s">
        <v>2252</v>
      </c>
      <c r="V584">
        <v>0</v>
      </c>
      <c r="W584" t="s">
        <v>79</v>
      </c>
      <c r="X584">
        <v>1</v>
      </c>
      <c r="Y584" t="s">
        <v>2662</v>
      </c>
      <c r="Z584" t="s">
        <v>2784</v>
      </c>
      <c r="AA584" t="s">
        <v>2785</v>
      </c>
      <c r="AB584" t="s">
        <v>2786</v>
      </c>
      <c r="AC584" t="s">
        <v>2787</v>
      </c>
      <c r="AD584" t="s">
        <v>2205</v>
      </c>
      <c r="AE584" t="s">
        <v>2206</v>
      </c>
      <c r="AF584" s="115">
        <v>3000000</v>
      </c>
      <c r="AG584" s="167" t="s">
        <v>1445</v>
      </c>
      <c r="AH584" s="168" t="s">
        <v>311</v>
      </c>
      <c r="AI584" s="172">
        <v>13</v>
      </c>
      <c r="AJ584" s="173" t="s">
        <v>1216</v>
      </c>
      <c r="AL584" t="str">
        <f t="shared" si="44"/>
        <v>17.00.00.00</v>
      </c>
      <c r="AM584">
        <f t="shared" si="45"/>
        <v>520</v>
      </c>
      <c r="AN584">
        <f t="shared" si="46"/>
        <v>13</v>
      </c>
      <c r="AO584" s="118">
        <v>17</v>
      </c>
      <c r="AP584" s="118">
        <v>0</v>
      </c>
      <c r="AQ584" s="118">
        <v>0</v>
      </c>
      <c r="AR584" s="118">
        <v>0</v>
      </c>
      <c r="AS584" t="str">
        <f t="shared" si="47"/>
        <v>1.03.01.00</v>
      </c>
    </row>
    <row r="585" spans="1:45" customFormat="1" ht="46.8">
      <c r="A585">
        <v>2021</v>
      </c>
      <c r="B585">
        <v>520</v>
      </c>
      <c r="C585" t="s">
        <v>1278</v>
      </c>
      <c r="D585" t="s">
        <v>1216</v>
      </c>
      <c r="E585" t="s">
        <v>1227</v>
      </c>
      <c r="F585" t="s">
        <v>2660</v>
      </c>
      <c r="G585" t="s">
        <v>2661</v>
      </c>
      <c r="H585">
        <v>14</v>
      </c>
      <c r="I585" t="s">
        <v>20</v>
      </c>
      <c r="J585">
        <v>18</v>
      </c>
      <c r="K585" t="s">
        <v>2154</v>
      </c>
      <c r="L585">
        <v>0</v>
      </c>
      <c r="M585" t="s">
        <v>2149</v>
      </c>
      <c r="N585">
        <v>0</v>
      </c>
      <c r="O585" t="s">
        <v>2149</v>
      </c>
      <c r="P585">
        <v>1</v>
      </c>
      <c r="Q585" t="s">
        <v>2149</v>
      </c>
      <c r="R585">
        <v>40</v>
      </c>
      <c r="S585" t="s">
        <v>2170</v>
      </c>
      <c r="T585">
        <v>45</v>
      </c>
      <c r="U585" t="s">
        <v>2252</v>
      </c>
      <c r="V585">
        <v>0</v>
      </c>
      <c r="W585" t="s">
        <v>79</v>
      </c>
      <c r="X585">
        <v>2</v>
      </c>
      <c r="Y585" t="s">
        <v>2687</v>
      </c>
      <c r="Z585" t="s">
        <v>2688</v>
      </c>
      <c r="AA585" t="s">
        <v>2687</v>
      </c>
      <c r="AB585" t="s">
        <v>2689</v>
      </c>
      <c r="AC585" t="s">
        <v>2687</v>
      </c>
      <c r="AD585" t="s">
        <v>39</v>
      </c>
      <c r="AE585" t="s">
        <v>40</v>
      </c>
      <c r="AF585" s="115">
        <v>5000000</v>
      </c>
      <c r="AG585" s="167" t="s">
        <v>1570</v>
      </c>
      <c r="AH585" s="168" t="s">
        <v>578</v>
      </c>
      <c r="AI585" s="172">
        <v>13</v>
      </c>
      <c r="AJ585" s="173" t="s">
        <v>1216</v>
      </c>
      <c r="AL585" t="str">
        <f t="shared" si="44"/>
        <v>18.00.00.01</v>
      </c>
      <c r="AM585">
        <f t="shared" si="45"/>
        <v>520</v>
      </c>
      <c r="AN585">
        <f t="shared" si="46"/>
        <v>14</v>
      </c>
      <c r="AO585" s="118">
        <v>18</v>
      </c>
      <c r="AP585" s="118">
        <v>0</v>
      </c>
      <c r="AQ585" s="118">
        <v>0</v>
      </c>
      <c r="AR585" s="118">
        <v>1</v>
      </c>
      <c r="AS585" t="str">
        <f t="shared" si="47"/>
        <v>2.00.00.00</v>
      </c>
    </row>
    <row r="586" spans="1:45" customFormat="1" ht="46.8">
      <c r="A586">
        <v>2021</v>
      </c>
      <c r="B586">
        <v>520</v>
      </c>
      <c r="C586" t="s">
        <v>1278</v>
      </c>
      <c r="D586" t="s">
        <v>1216</v>
      </c>
      <c r="E586" t="s">
        <v>1227</v>
      </c>
      <c r="F586" t="s">
        <v>2660</v>
      </c>
      <c r="G586" t="s">
        <v>2661</v>
      </c>
      <c r="H586">
        <v>14</v>
      </c>
      <c r="I586" t="s">
        <v>20</v>
      </c>
      <c r="J586">
        <v>18</v>
      </c>
      <c r="K586" t="s">
        <v>2154</v>
      </c>
      <c r="L586">
        <v>0</v>
      </c>
      <c r="M586" t="s">
        <v>2149</v>
      </c>
      <c r="N586">
        <v>0</v>
      </c>
      <c r="O586" t="s">
        <v>2149</v>
      </c>
      <c r="P586">
        <v>2</v>
      </c>
      <c r="Q586" t="s">
        <v>2149</v>
      </c>
      <c r="R586">
        <v>40</v>
      </c>
      <c r="S586" t="s">
        <v>2170</v>
      </c>
      <c r="T586">
        <v>45</v>
      </c>
      <c r="U586" t="s">
        <v>2252</v>
      </c>
      <c r="V586">
        <v>0</v>
      </c>
      <c r="W586" t="s">
        <v>79</v>
      </c>
      <c r="X586">
        <v>3</v>
      </c>
      <c r="Y586" t="s">
        <v>2690</v>
      </c>
      <c r="Z586" t="s">
        <v>2691</v>
      </c>
      <c r="AA586" t="s">
        <v>2690</v>
      </c>
      <c r="AB586" t="s">
        <v>2692</v>
      </c>
      <c r="AC586" t="s">
        <v>2690</v>
      </c>
      <c r="AD586" t="s">
        <v>41</v>
      </c>
      <c r="AE586" t="s">
        <v>42</v>
      </c>
      <c r="AF586" s="115">
        <v>11000000</v>
      </c>
      <c r="AG586" s="167" t="s">
        <v>1570</v>
      </c>
      <c r="AH586" s="168" t="s">
        <v>578</v>
      </c>
      <c r="AI586" s="172">
        <v>13</v>
      </c>
      <c r="AJ586" s="173" t="s">
        <v>1216</v>
      </c>
      <c r="AL586" t="str">
        <f t="shared" si="44"/>
        <v>18.00.00.02</v>
      </c>
      <c r="AM586">
        <f t="shared" si="45"/>
        <v>520</v>
      </c>
      <c r="AN586">
        <f t="shared" si="46"/>
        <v>14</v>
      </c>
      <c r="AO586" s="118">
        <v>18</v>
      </c>
      <c r="AP586" s="118">
        <v>0</v>
      </c>
      <c r="AQ586" s="118">
        <v>0</v>
      </c>
      <c r="AR586" s="118">
        <v>2</v>
      </c>
      <c r="AS586" t="str">
        <f t="shared" si="47"/>
        <v>3.00.00.00</v>
      </c>
    </row>
    <row r="587" spans="1:45" customFormat="1" ht="46.8">
      <c r="A587">
        <v>2021</v>
      </c>
      <c r="B587">
        <v>520</v>
      </c>
      <c r="C587" t="s">
        <v>1278</v>
      </c>
      <c r="D587" t="s">
        <v>1216</v>
      </c>
      <c r="E587" t="s">
        <v>1227</v>
      </c>
      <c r="F587" t="s">
        <v>2660</v>
      </c>
      <c r="G587" t="s">
        <v>2661</v>
      </c>
      <c r="H587">
        <v>13</v>
      </c>
      <c r="I587" t="s">
        <v>51</v>
      </c>
      <c r="J587">
        <v>19</v>
      </c>
      <c r="K587" t="s">
        <v>272</v>
      </c>
      <c r="L587">
        <v>0</v>
      </c>
      <c r="M587" t="s">
        <v>2149</v>
      </c>
      <c r="N587">
        <v>0</v>
      </c>
      <c r="O587" t="s">
        <v>2149</v>
      </c>
      <c r="P587">
        <v>0</v>
      </c>
      <c r="Q587" t="s">
        <v>2149</v>
      </c>
      <c r="R587">
        <v>40</v>
      </c>
      <c r="S587" t="s">
        <v>2170</v>
      </c>
      <c r="T587">
        <v>45</v>
      </c>
      <c r="U587" t="s">
        <v>2252</v>
      </c>
      <c r="V587">
        <v>0</v>
      </c>
      <c r="W587" t="s">
        <v>79</v>
      </c>
      <c r="X587">
        <v>2</v>
      </c>
      <c r="Y587" t="s">
        <v>2687</v>
      </c>
      <c r="Z587" t="s">
        <v>2688</v>
      </c>
      <c r="AA587" t="s">
        <v>2687</v>
      </c>
      <c r="AB587" t="s">
        <v>2689</v>
      </c>
      <c r="AC587" t="s">
        <v>2687</v>
      </c>
      <c r="AD587" t="s">
        <v>39</v>
      </c>
      <c r="AE587" t="s">
        <v>40</v>
      </c>
      <c r="AF587" s="115">
        <v>750000</v>
      </c>
      <c r="AG587" s="167" t="s">
        <v>1568</v>
      </c>
      <c r="AH587" s="168" t="s">
        <v>272</v>
      </c>
      <c r="AI587" s="172">
        <v>13</v>
      </c>
      <c r="AJ587" s="173" t="s">
        <v>1216</v>
      </c>
      <c r="AL587" t="str">
        <f t="shared" si="44"/>
        <v>19.00.00.00</v>
      </c>
      <c r="AM587">
        <f t="shared" si="45"/>
        <v>520</v>
      </c>
      <c r="AN587">
        <f t="shared" si="46"/>
        <v>13</v>
      </c>
      <c r="AO587" s="118">
        <v>19</v>
      </c>
      <c r="AP587" s="118">
        <v>0</v>
      </c>
      <c r="AQ587" s="118">
        <v>0</v>
      </c>
      <c r="AR587" s="118">
        <v>0</v>
      </c>
      <c r="AS587" t="str">
        <f t="shared" si="47"/>
        <v>2.00.00.00</v>
      </c>
    </row>
    <row r="588" spans="1:45" customFormat="1" ht="46.8">
      <c r="A588">
        <v>2021</v>
      </c>
      <c r="B588">
        <v>520</v>
      </c>
      <c r="C588" t="s">
        <v>1278</v>
      </c>
      <c r="D588" t="s">
        <v>1216</v>
      </c>
      <c r="E588" t="s">
        <v>1227</v>
      </c>
      <c r="F588" t="s">
        <v>2660</v>
      </c>
      <c r="G588" t="s">
        <v>2661</v>
      </c>
      <c r="H588">
        <v>13</v>
      </c>
      <c r="I588" t="s">
        <v>51</v>
      </c>
      <c r="J588">
        <v>19</v>
      </c>
      <c r="K588" t="s">
        <v>272</v>
      </c>
      <c r="L588">
        <v>0</v>
      </c>
      <c r="M588" t="s">
        <v>2149</v>
      </c>
      <c r="N588">
        <v>0</v>
      </c>
      <c r="O588" t="s">
        <v>2149</v>
      </c>
      <c r="P588">
        <v>0</v>
      </c>
      <c r="Q588" t="s">
        <v>2149</v>
      </c>
      <c r="R588">
        <v>40</v>
      </c>
      <c r="S588" t="s">
        <v>2170</v>
      </c>
      <c r="T588">
        <v>45</v>
      </c>
      <c r="U588" t="s">
        <v>2252</v>
      </c>
      <c r="V588">
        <v>0</v>
      </c>
      <c r="W588" t="s">
        <v>79</v>
      </c>
      <c r="X588">
        <v>3</v>
      </c>
      <c r="Y588" t="s">
        <v>2690</v>
      </c>
      <c r="Z588" t="s">
        <v>2691</v>
      </c>
      <c r="AA588" t="s">
        <v>2690</v>
      </c>
      <c r="AB588" t="s">
        <v>2692</v>
      </c>
      <c r="AC588" t="s">
        <v>2690</v>
      </c>
      <c r="AD588" t="s">
        <v>41</v>
      </c>
      <c r="AE588" t="s">
        <v>42</v>
      </c>
      <c r="AF588" s="115">
        <v>750000</v>
      </c>
      <c r="AG588" s="167" t="s">
        <v>1568</v>
      </c>
      <c r="AH588" s="168" t="s">
        <v>272</v>
      </c>
      <c r="AI588" s="172">
        <v>13</v>
      </c>
      <c r="AJ588" s="173" t="s">
        <v>1216</v>
      </c>
      <c r="AL588" t="str">
        <f t="shared" si="44"/>
        <v>19.00.00.00</v>
      </c>
      <c r="AM588">
        <f t="shared" si="45"/>
        <v>520</v>
      </c>
      <c r="AN588">
        <f t="shared" si="46"/>
        <v>13</v>
      </c>
      <c r="AO588" s="118">
        <v>19</v>
      </c>
      <c r="AP588" s="118">
        <v>0</v>
      </c>
      <c r="AQ588" s="118">
        <v>0</v>
      </c>
      <c r="AR588" s="118">
        <v>0</v>
      </c>
      <c r="AS588" t="str">
        <f t="shared" si="47"/>
        <v>3.00.00.00</v>
      </c>
    </row>
    <row r="589" spans="1:45" customFormat="1" ht="93.6">
      <c r="A589">
        <v>2021</v>
      </c>
      <c r="B589">
        <v>529</v>
      </c>
      <c r="C589" t="s">
        <v>1279</v>
      </c>
      <c r="D589" t="s">
        <v>1280</v>
      </c>
      <c r="E589" t="s">
        <v>1300</v>
      </c>
      <c r="F589" t="s">
        <v>2660</v>
      </c>
      <c r="G589" t="s">
        <v>2661</v>
      </c>
      <c r="H589">
        <v>12</v>
      </c>
      <c r="I589" t="s">
        <v>2153</v>
      </c>
      <c r="J589">
        <v>1</v>
      </c>
      <c r="K589" t="s">
        <v>2634</v>
      </c>
      <c r="L589">
        <v>1</v>
      </c>
      <c r="M589" t="s">
        <v>1642</v>
      </c>
      <c r="N589">
        <v>0</v>
      </c>
      <c r="O589" t="s">
        <v>2149</v>
      </c>
      <c r="P589">
        <v>0</v>
      </c>
      <c r="Q589" t="s">
        <v>2149</v>
      </c>
      <c r="R589">
        <v>40</v>
      </c>
      <c r="S589" t="s">
        <v>2170</v>
      </c>
      <c r="T589">
        <v>43</v>
      </c>
      <c r="U589" t="s">
        <v>2248</v>
      </c>
      <c r="V589">
        <v>0</v>
      </c>
      <c r="W589" t="s">
        <v>79</v>
      </c>
      <c r="X589">
        <v>1</v>
      </c>
      <c r="Y589" t="s">
        <v>2662</v>
      </c>
      <c r="Z589" t="s">
        <v>2663</v>
      </c>
      <c r="AA589" t="s">
        <v>2664</v>
      </c>
      <c r="AB589" t="s">
        <v>2665</v>
      </c>
      <c r="AC589" t="s">
        <v>2666</v>
      </c>
      <c r="AD589" t="s">
        <v>23</v>
      </c>
      <c r="AE589" t="s">
        <v>24</v>
      </c>
      <c r="AF589" s="115">
        <v>207152632</v>
      </c>
      <c r="AG589" s="167" t="s">
        <v>1720</v>
      </c>
      <c r="AH589" s="168" t="s">
        <v>189</v>
      </c>
      <c r="AI589" s="172">
        <v>12</v>
      </c>
      <c r="AJ589" s="173" t="s">
        <v>2782</v>
      </c>
      <c r="AL589" t="str">
        <f t="shared" si="44"/>
        <v>01.01.00.00</v>
      </c>
      <c r="AM589">
        <f t="shared" si="45"/>
        <v>529</v>
      </c>
      <c r="AN589">
        <f t="shared" si="46"/>
        <v>12</v>
      </c>
      <c r="AO589" s="118">
        <v>1</v>
      </c>
      <c r="AP589" s="118">
        <v>1</v>
      </c>
      <c r="AQ589" s="118">
        <v>0</v>
      </c>
      <c r="AR589" s="118">
        <v>0</v>
      </c>
      <c r="AS589" t="str">
        <f t="shared" si="47"/>
        <v>1.01.01.00</v>
      </c>
    </row>
    <row r="590" spans="1:45" customFormat="1" ht="93.6">
      <c r="A590">
        <v>2021</v>
      </c>
      <c r="B590">
        <v>529</v>
      </c>
      <c r="C590" t="s">
        <v>1279</v>
      </c>
      <c r="D590" t="s">
        <v>1280</v>
      </c>
      <c r="E590" t="s">
        <v>1300</v>
      </c>
      <c r="F590" t="s">
        <v>2660</v>
      </c>
      <c r="G590" t="s">
        <v>2661</v>
      </c>
      <c r="H590">
        <v>11</v>
      </c>
      <c r="I590" t="s">
        <v>25</v>
      </c>
      <c r="J590">
        <v>1</v>
      </c>
      <c r="K590" t="s">
        <v>2634</v>
      </c>
      <c r="L590">
        <v>0</v>
      </c>
      <c r="M590" t="s">
        <v>2149</v>
      </c>
      <c r="N590">
        <v>0</v>
      </c>
      <c r="O590" t="s">
        <v>2149</v>
      </c>
      <c r="P590">
        <v>1</v>
      </c>
      <c r="Q590" t="s">
        <v>2789</v>
      </c>
      <c r="R590">
        <v>40</v>
      </c>
      <c r="S590" t="s">
        <v>2170</v>
      </c>
      <c r="T590">
        <v>43</v>
      </c>
      <c r="U590" t="s">
        <v>2248</v>
      </c>
      <c r="V590">
        <v>0</v>
      </c>
      <c r="W590" t="s">
        <v>79</v>
      </c>
      <c r="X590">
        <v>1</v>
      </c>
      <c r="Y590" t="s">
        <v>2662</v>
      </c>
      <c r="Z590" t="s">
        <v>2663</v>
      </c>
      <c r="AA590" t="s">
        <v>2664</v>
      </c>
      <c r="AB590" t="s">
        <v>2665</v>
      </c>
      <c r="AC590" t="s">
        <v>2666</v>
      </c>
      <c r="AD590" t="s">
        <v>23</v>
      </c>
      <c r="AE590" t="s">
        <v>24</v>
      </c>
      <c r="AF590" s="115">
        <v>382935061</v>
      </c>
      <c r="AG590" s="167" t="s">
        <v>1874</v>
      </c>
      <c r="AH590" s="168" t="s">
        <v>634</v>
      </c>
      <c r="AI590" s="172">
        <v>12</v>
      </c>
      <c r="AJ590" s="173" t="s">
        <v>2782</v>
      </c>
      <c r="AL590" t="str">
        <f t="shared" si="44"/>
        <v>01.00.00.01</v>
      </c>
      <c r="AM590">
        <f t="shared" si="45"/>
        <v>529</v>
      </c>
      <c r="AN590">
        <f t="shared" si="46"/>
        <v>11</v>
      </c>
      <c r="AO590" s="118">
        <v>1</v>
      </c>
      <c r="AP590" s="118">
        <v>0</v>
      </c>
      <c r="AQ590" s="118">
        <v>0</v>
      </c>
      <c r="AR590" s="118">
        <v>1</v>
      </c>
      <c r="AS590" t="str">
        <f t="shared" si="47"/>
        <v>1.01.01.00</v>
      </c>
    </row>
    <row r="591" spans="1:45" customFormat="1" ht="93.6">
      <c r="A591">
        <v>2021</v>
      </c>
      <c r="B591">
        <v>529</v>
      </c>
      <c r="C591" t="s">
        <v>1279</v>
      </c>
      <c r="D591" t="s">
        <v>1280</v>
      </c>
      <c r="E591" t="s">
        <v>1300</v>
      </c>
      <c r="F591" t="s">
        <v>2660</v>
      </c>
      <c r="G591" t="s">
        <v>2661</v>
      </c>
      <c r="H591">
        <v>11</v>
      </c>
      <c r="I591" t="s">
        <v>25</v>
      </c>
      <c r="J591">
        <v>1</v>
      </c>
      <c r="K591" t="s">
        <v>2634</v>
      </c>
      <c r="L591">
        <v>0</v>
      </c>
      <c r="M591" t="s">
        <v>2149</v>
      </c>
      <c r="N591">
        <v>0</v>
      </c>
      <c r="O591" t="s">
        <v>2149</v>
      </c>
      <c r="P591">
        <v>1</v>
      </c>
      <c r="Q591" t="s">
        <v>2789</v>
      </c>
      <c r="R591">
        <v>40</v>
      </c>
      <c r="S591" t="s">
        <v>2170</v>
      </c>
      <c r="T591">
        <v>43</v>
      </c>
      <c r="U591" t="s">
        <v>2248</v>
      </c>
      <c r="V591">
        <v>0</v>
      </c>
      <c r="W591" t="s">
        <v>79</v>
      </c>
      <c r="X591">
        <v>1</v>
      </c>
      <c r="Y591" t="s">
        <v>2662</v>
      </c>
      <c r="Z591" t="s">
        <v>2663</v>
      </c>
      <c r="AA591" t="s">
        <v>2664</v>
      </c>
      <c r="AB591" t="s">
        <v>2667</v>
      </c>
      <c r="AC591" t="s">
        <v>2668</v>
      </c>
      <c r="AD591" t="s">
        <v>26</v>
      </c>
      <c r="AE591" t="s">
        <v>27</v>
      </c>
      <c r="AF591" s="115">
        <v>37330217</v>
      </c>
      <c r="AG591" s="167" t="s">
        <v>1874</v>
      </c>
      <c r="AH591" s="168" t="s">
        <v>634</v>
      </c>
      <c r="AI591" s="172">
        <v>12</v>
      </c>
      <c r="AJ591" s="173" t="s">
        <v>2782</v>
      </c>
      <c r="AL591" t="str">
        <f t="shared" si="44"/>
        <v>01.00.00.01</v>
      </c>
      <c r="AM591">
        <f t="shared" si="45"/>
        <v>529</v>
      </c>
      <c r="AN591">
        <f t="shared" si="46"/>
        <v>11</v>
      </c>
      <c r="AO591" s="118">
        <v>1</v>
      </c>
      <c r="AP591" s="118">
        <v>0</v>
      </c>
      <c r="AQ591" s="118">
        <v>0</v>
      </c>
      <c r="AR591" s="118">
        <v>1</v>
      </c>
      <c r="AS591" t="str">
        <f t="shared" si="47"/>
        <v>1.01.04.00</v>
      </c>
    </row>
    <row r="592" spans="1:45" customFormat="1" ht="93.6">
      <c r="A592">
        <v>2021</v>
      </c>
      <c r="B592">
        <v>529</v>
      </c>
      <c r="C592" t="s">
        <v>1279</v>
      </c>
      <c r="D592" t="s">
        <v>1280</v>
      </c>
      <c r="E592" t="s">
        <v>1300</v>
      </c>
      <c r="F592" t="s">
        <v>2660</v>
      </c>
      <c r="G592" t="s">
        <v>2661</v>
      </c>
      <c r="H592">
        <v>12</v>
      </c>
      <c r="I592" t="s">
        <v>2153</v>
      </c>
      <c r="J592">
        <v>1</v>
      </c>
      <c r="K592" t="s">
        <v>2634</v>
      </c>
      <c r="L592">
        <v>1</v>
      </c>
      <c r="M592" t="s">
        <v>1642</v>
      </c>
      <c r="N592">
        <v>0</v>
      </c>
      <c r="O592" t="s">
        <v>2149</v>
      </c>
      <c r="P592">
        <v>0</v>
      </c>
      <c r="Q592" t="s">
        <v>2149</v>
      </c>
      <c r="R592">
        <v>40</v>
      </c>
      <c r="S592" t="s">
        <v>2170</v>
      </c>
      <c r="T592">
        <v>43</v>
      </c>
      <c r="U592" t="s">
        <v>2248</v>
      </c>
      <c r="V592">
        <v>0</v>
      </c>
      <c r="W592" t="s">
        <v>79</v>
      </c>
      <c r="X592">
        <v>1</v>
      </c>
      <c r="Y592" t="s">
        <v>2662</v>
      </c>
      <c r="Z592" t="s">
        <v>2663</v>
      </c>
      <c r="AA592" t="s">
        <v>2664</v>
      </c>
      <c r="AB592" t="s">
        <v>2667</v>
      </c>
      <c r="AC592" t="s">
        <v>2668</v>
      </c>
      <c r="AD592" t="s">
        <v>26</v>
      </c>
      <c r="AE592" t="s">
        <v>27</v>
      </c>
      <c r="AF592" s="115">
        <v>20194162</v>
      </c>
      <c r="AG592" s="167" t="s">
        <v>1720</v>
      </c>
      <c r="AH592" s="168" t="s">
        <v>189</v>
      </c>
      <c r="AI592" s="172">
        <v>12</v>
      </c>
      <c r="AJ592" s="173" t="s">
        <v>2782</v>
      </c>
      <c r="AL592" t="str">
        <f t="shared" si="44"/>
        <v>01.01.00.00</v>
      </c>
      <c r="AM592">
        <f t="shared" si="45"/>
        <v>529</v>
      </c>
      <c r="AN592">
        <f t="shared" si="46"/>
        <v>12</v>
      </c>
      <c r="AO592" s="118">
        <v>1</v>
      </c>
      <c r="AP592" s="118">
        <v>1</v>
      </c>
      <c r="AQ592" s="118">
        <v>0</v>
      </c>
      <c r="AR592" s="118">
        <v>0</v>
      </c>
      <c r="AS592" t="str">
        <f t="shared" si="47"/>
        <v>1.01.04.00</v>
      </c>
    </row>
    <row r="593" spans="1:45" customFormat="1" ht="93.6">
      <c r="A593">
        <v>2021</v>
      </c>
      <c r="B593">
        <v>529</v>
      </c>
      <c r="C593" t="s">
        <v>1279</v>
      </c>
      <c r="D593" t="s">
        <v>1280</v>
      </c>
      <c r="E593" t="s">
        <v>1300</v>
      </c>
      <c r="F593" t="s">
        <v>2660</v>
      </c>
      <c r="G593" t="s">
        <v>2661</v>
      </c>
      <c r="H593">
        <v>11</v>
      </c>
      <c r="I593" t="s">
        <v>25</v>
      </c>
      <c r="J593">
        <v>1</v>
      </c>
      <c r="K593" t="s">
        <v>2634</v>
      </c>
      <c r="L593">
        <v>0</v>
      </c>
      <c r="M593" t="s">
        <v>2149</v>
      </c>
      <c r="N593">
        <v>0</v>
      </c>
      <c r="O593" t="s">
        <v>2149</v>
      </c>
      <c r="P593">
        <v>1</v>
      </c>
      <c r="Q593" t="s">
        <v>2789</v>
      </c>
      <c r="R593">
        <v>40</v>
      </c>
      <c r="S593" t="s">
        <v>2170</v>
      </c>
      <c r="T593">
        <v>43</v>
      </c>
      <c r="U593" t="s">
        <v>2248</v>
      </c>
      <c r="V593">
        <v>0</v>
      </c>
      <c r="W593" t="s">
        <v>79</v>
      </c>
      <c r="X593">
        <v>1</v>
      </c>
      <c r="Y593" t="s">
        <v>2662</v>
      </c>
      <c r="Z593" t="s">
        <v>2663</v>
      </c>
      <c r="AA593" t="s">
        <v>2664</v>
      </c>
      <c r="AB593" t="s">
        <v>2669</v>
      </c>
      <c r="AC593" t="s">
        <v>2670</v>
      </c>
      <c r="AD593" t="s">
        <v>28</v>
      </c>
      <c r="AE593" t="s">
        <v>29</v>
      </c>
      <c r="AF593" s="115">
        <v>90592166</v>
      </c>
      <c r="AG593" s="167" t="s">
        <v>1874</v>
      </c>
      <c r="AH593" s="168" t="s">
        <v>634</v>
      </c>
      <c r="AI593" s="172">
        <v>12</v>
      </c>
      <c r="AJ593" s="173" t="s">
        <v>2782</v>
      </c>
      <c r="AL593" t="str">
        <f t="shared" si="44"/>
        <v>01.00.00.01</v>
      </c>
      <c r="AM593">
        <f t="shared" si="45"/>
        <v>529</v>
      </c>
      <c r="AN593">
        <f t="shared" si="46"/>
        <v>11</v>
      </c>
      <c r="AO593" s="118">
        <v>1</v>
      </c>
      <c r="AP593" s="118">
        <v>0</v>
      </c>
      <c r="AQ593" s="118">
        <v>0</v>
      </c>
      <c r="AR593" s="118">
        <v>1</v>
      </c>
      <c r="AS593" t="str">
        <f t="shared" si="47"/>
        <v>1.01.06.00</v>
      </c>
    </row>
    <row r="594" spans="1:45" customFormat="1" ht="93.6">
      <c r="A594">
        <v>2021</v>
      </c>
      <c r="B594">
        <v>529</v>
      </c>
      <c r="C594" t="s">
        <v>1279</v>
      </c>
      <c r="D594" t="s">
        <v>1280</v>
      </c>
      <c r="E594" t="s">
        <v>1300</v>
      </c>
      <c r="F594" t="s">
        <v>2660</v>
      </c>
      <c r="G594" t="s">
        <v>2661</v>
      </c>
      <c r="H594">
        <v>12</v>
      </c>
      <c r="I594" t="s">
        <v>2153</v>
      </c>
      <c r="J594">
        <v>1</v>
      </c>
      <c r="K594" t="s">
        <v>2634</v>
      </c>
      <c r="L594">
        <v>1</v>
      </c>
      <c r="M594" t="s">
        <v>1642</v>
      </c>
      <c r="N594">
        <v>0</v>
      </c>
      <c r="O594" t="s">
        <v>2149</v>
      </c>
      <c r="P594">
        <v>0</v>
      </c>
      <c r="Q594" t="s">
        <v>2149</v>
      </c>
      <c r="R594">
        <v>40</v>
      </c>
      <c r="S594" t="s">
        <v>2170</v>
      </c>
      <c r="T594">
        <v>43</v>
      </c>
      <c r="U594" t="s">
        <v>2248</v>
      </c>
      <c r="V594">
        <v>0</v>
      </c>
      <c r="W594" t="s">
        <v>79</v>
      </c>
      <c r="X594">
        <v>1</v>
      </c>
      <c r="Y594" t="s">
        <v>2662</v>
      </c>
      <c r="Z594" t="s">
        <v>2663</v>
      </c>
      <c r="AA594" t="s">
        <v>2664</v>
      </c>
      <c r="AB594" t="s">
        <v>2669</v>
      </c>
      <c r="AC594" t="s">
        <v>2670</v>
      </c>
      <c r="AD594" t="s">
        <v>28</v>
      </c>
      <c r="AE594" t="s">
        <v>29</v>
      </c>
      <c r="AF594" s="115">
        <v>49006758</v>
      </c>
      <c r="AG594" s="167" t="s">
        <v>1720</v>
      </c>
      <c r="AH594" s="168" t="s">
        <v>189</v>
      </c>
      <c r="AI594" s="172">
        <v>12</v>
      </c>
      <c r="AJ594" s="173" t="s">
        <v>2782</v>
      </c>
      <c r="AL594" t="str">
        <f t="shared" si="44"/>
        <v>01.01.00.00</v>
      </c>
      <c r="AM594">
        <f t="shared" si="45"/>
        <v>529</v>
      </c>
      <c r="AN594">
        <f t="shared" si="46"/>
        <v>12</v>
      </c>
      <c r="AO594" s="118">
        <v>1</v>
      </c>
      <c r="AP594" s="118">
        <v>1</v>
      </c>
      <c r="AQ594" s="118">
        <v>0</v>
      </c>
      <c r="AR594" s="118">
        <v>0</v>
      </c>
      <c r="AS594" t="str">
        <f t="shared" si="47"/>
        <v>1.01.06.00</v>
      </c>
    </row>
    <row r="595" spans="1:45" customFormat="1" ht="93.6">
      <c r="A595">
        <v>2021</v>
      </c>
      <c r="B595">
        <v>529</v>
      </c>
      <c r="C595" t="s">
        <v>1279</v>
      </c>
      <c r="D595" t="s">
        <v>1280</v>
      </c>
      <c r="E595" t="s">
        <v>1300</v>
      </c>
      <c r="F595" t="s">
        <v>2660</v>
      </c>
      <c r="G595" t="s">
        <v>2661</v>
      </c>
      <c r="H595">
        <v>12</v>
      </c>
      <c r="I595" t="s">
        <v>2153</v>
      </c>
      <c r="J595">
        <v>1</v>
      </c>
      <c r="K595" t="s">
        <v>2634</v>
      </c>
      <c r="L595">
        <v>1</v>
      </c>
      <c r="M595" t="s">
        <v>1642</v>
      </c>
      <c r="N595">
        <v>0</v>
      </c>
      <c r="O595" t="s">
        <v>2149</v>
      </c>
      <c r="P595">
        <v>0</v>
      </c>
      <c r="Q595" t="s">
        <v>2149</v>
      </c>
      <c r="R595">
        <v>40</v>
      </c>
      <c r="S595" t="s">
        <v>2170</v>
      </c>
      <c r="T595">
        <v>43</v>
      </c>
      <c r="U595" t="s">
        <v>2248</v>
      </c>
      <c r="V595">
        <v>0</v>
      </c>
      <c r="W595" t="s">
        <v>79</v>
      </c>
      <c r="X595">
        <v>1</v>
      </c>
      <c r="Y595" t="s">
        <v>2662</v>
      </c>
      <c r="Z595" t="s">
        <v>2672</v>
      </c>
      <c r="AA595" t="s">
        <v>2673</v>
      </c>
      <c r="AB595" t="s">
        <v>2674</v>
      </c>
      <c r="AC595" t="s">
        <v>2666</v>
      </c>
      <c r="AD595" t="s">
        <v>32</v>
      </c>
      <c r="AE595" t="s">
        <v>24</v>
      </c>
      <c r="AF595" s="115">
        <v>14582781</v>
      </c>
      <c r="AG595" s="167" t="s">
        <v>1720</v>
      </c>
      <c r="AH595" s="168" t="s">
        <v>189</v>
      </c>
      <c r="AI595" s="172">
        <v>12</v>
      </c>
      <c r="AJ595" s="173" t="s">
        <v>2782</v>
      </c>
      <c r="AL595" t="str">
        <f t="shared" si="44"/>
        <v>01.01.00.00</v>
      </c>
      <c r="AM595">
        <f t="shared" si="45"/>
        <v>529</v>
      </c>
      <c r="AN595">
        <f t="shared" si="46"/>
        <v>12</v>
      </c>
      <c r="AO595" s="118">
        <v>1</v>
      </c>
      <c r="AP595" s="118">
        <v>1</v>
      </c>
      <c r="AQ595" s="118">
        <v>0</v>
      </c>
      <c r="AR595" s="118">
        <v>0</v>
      </c>
      <c r="AS595" t="str">
        <f t="shared" si="47"/>
        <v>1.02.01.00</v>
      </c>
    </row>
    <row r="596" spans="1:45" customFormat="1" ht="93.6">
      <c r="A596">
        <v>2021</v>
      </c>
      <c r="B596">
        <v>529</v>
      </c>
      <c r="C596" t="s">
        <v>1279</v>
      </c>
      <c r="D596" t="s">
        <v>1280</v>
      </c>
      <c r="E596" t="s">
        <v>1300</v>
      </c>
      <c r="F596" t="s">
        <v>2660</v>
      </c>
      <c r="G596" t="s">
        <v>2661</v>
      </c>
      <c r="H596">
        <v>11</v>
      </c>
      <c r="I596" t="s">
        <v>25</v>
      </c>
      <c r="J596">
        <v>1</v>
      </c>
      <c r="K596" t="s">
        <v>2634</v>
      </c>
      <c r="L596">
        <v>0</v>
      </c>
      <c r="M596" t="s">
        <v>2149</v>
      </c>
      <c r="N596">
        <v>0</v>
      </c>
      <c r="O596" t="s">
        <v>2149</v>
      </c>
      <c r="P596">
        <v>1</v>
      </c>
      <c r="Q596" t="s">
        <v>2789</v>
      </c>
      <c r="R596">
        <v>40</v>
      </c>
      <c r="S596" t="s">
        <v>2170</v>
      </c>
      <c r="T596">
        <v>43</v>
      </c>
      <c r="U596" t="s">
        <v>2248</v>
      </c>
      <c r="V596">
        <v>0</v>
      </c>
      <c r="W596" t="s">
        <v>79</v>
      </c>
      <c r="X596">
        <v>1</v>
      </c>
      <c r="Y596" t="s">
        <v>2662</v>
      </c>
      <c r="Z596" t="s">
        <v>2672</v>
      </c>
      <c r="AA596" t="s">
        <v>2673</v>
      </c>
      <c r="AB596" t="s">
        <v>2674</v>
      </c>
      <c r="AC596" t="s">
        <v>2666</v>
      </c>
      <c r="AD596" t="s">
        <v>32</v>
      </c>
      <c r="AE596" t="s">
        <v>24</v>
      </c>
      <c r="AF596" s="115">
        <v>26957215</v>
      </c>
      <c r="AG596" s="167" t="s">
        <v>1874</v>
      </c>
      <c r="AH596" s="168" t="s">
        <v>634</v>
      </c>
      <c r="AI596" s="172">
        <v>12</v>
      </c>
      <c r="AJ596" s="173" t="s">
        <v>2782</v>
      </c>
      <c r="AL596" t="str">
        <f t="shared" si="44"/>
        <v>01.00.00.01</v>
      </c>
      <c r="AM596">
        <f t="shared" si="45"/>
        <v>529</v>
      </c>
      <c r="AN596">
        <f t="shared" si="46"/>
        <v>11</v>
      </c>
      <c r="AO596" s="118">
        <v>1</v>
      </c>
      <c r="AP596" s="118">
        <v>0</v>
      </c>
      <c r="AQ596" s="118">
        <v>0</v>
      </c>
      <c r="AR596" s="118">
        <v>1</v>
      </c>
      <c r="AS596" t="str">
        <f t="shared" si="47"/>
        <v>1.02.01.00</v>
      </c>
    </row>
    <row r="597" spans="1:45" customFormat="1" ht="93.6">
      <c r="A597">
        <v>2021</v>
      </c>
      <c r="B597">
        <v>529</v>
      </c>
      <c r="C597" t="s">
        <v>1279</v>
      </c>
      <c r="D597" t="s">
        <v>1280</v>
      </c>
      <c r="E597" t="s">
        <v>1300</v>
      </c>
      <c r="F597" t="s">
        <v>2660</v>
      </c>
      <c r="G597" t="s">
        <v>2661</v>
      </c>
      <c r="H597">
        <v>11</v>
      </c>
      <c r="I597" t="s">
        <v>25</v>
      </c>
      <c r="J597">
        <v>1</v>
      </c>
      <c r="K597" t="s">
        <v>2634</v>
      </c>
      <c r="L597">
        <v>0</v>
      </c>
      <c r="M597" t="s">
        <v>2149</v>
      </c>
      <c r="N597">
        <v>0</v>
      </c>
      <c r="O597" t="s">
        <v>2149</v>
      </c>
      <c r="P597">
        <v>1</v>
      </c>
      <c r="Q597" t="s">
        <v>2789</v>
      </c>
      <c r="R597">
        <v>40</v>
      </c>
      <c r="S597" t="s">
        <v>2170</v>
      </c>
      <c r="T597">
        <v>43</v>
      </c>
      <c r="U597" t="s">
        <v>2248</v>
      </c>
      <c r="V597">
        <v>0</v>
      </c>
      <c r="W597" t="s">
        <v>79</v>
      </c>
      <c r="X597">
        <v>1</v>
      </c>
      <c r="Y597" t="s">
        <v>2662</v>
      </c>
      <c r="Z597" t="s">
        <v>2672</v>
      </c>
      <c r="AA597" t="s">
        <v>2673</v>
      </c>
      <c r="AB597" t="s">
        <v>2675</v>
      </c>
      <c r="AC597" t="s">
        <v>2668</v>
      </c>
      <c r="AD597" t="s">
        <v>33</v>
      </c>
      <c r="AE597" t="s">
        <v>27</v>
      </c>
      <c r="AF597" s="115">
        <v>2246434</v>
      </c>
      <c r="AG597" s="167" t="s">
        <v>1874</v>
      </c>
      <c r="AH597" s="168" t="s">
        <v>634</v>
      </c>
      <c r="AI597" s="172">
        <v>12</v>
      </c>
      <c r="AJ597" s="173" t="s">
        <v>2782</v>
      </c>
      <c r="AL597" t="str">
        <f t="shared" si="44"/>
        <v>01.00.00.01</v>
      </c>
      <c r="AM597">
        <f t="shared" si="45"/>
        <v>529</v>
      </c>
      <c r="AN597">
        <f t="shared" si="46"/>
        <v>11</v>
      </c>
      <c r="AO597" s="118">
        <v>1</v>
      </c>
      <c r="AP597" s="118">
        <v>0</v>
      </c>
      <c r="AQ597" s="118">
        <v>0</v>
      </c>
      <c r="AR597" s="118">
        <v>1</v>
      </c>
      <c r="AS597" t="str">
        <f t="shared" si="47"/>
        <v>1.02.03.00</v>
      </c>
    </row>
    <row r="598" spans="1:45" customFormat="1" ht="93.6">
      <c r="A598">
        <v>2021</v>
      </c>
      <c r="B598">
        <v>529</v>
      </c>
      <c r="C598" t="s">
        <v>1279</v>
      </c>
      <c r="D598" t="s">
        <v>1280</v>
      </c>
      <c r="E598" t="s">
        <v>1300</v>
      </c>
      <c r="F598" t="s">
        <v>2660</v>
      </c>
      <c r="G598" t="s">
        <v>2661</v>
      </c>
      <c r="H598">
        <v>12</v>
      </c>
      <c r="I598" t="s">
        <v>2153</v>
      </c>
      <c r="J598">
        <v>1</v>
      </c>
      <c r="K598" t="s">
        <v>2634</v>
      </c>
      <c r="L598">
        <v>1</v>
      </c>
      <c r="M598" t="s">
        <v>1642</v>
      </c>
      <c r="N598">
        <v>0</v>
      </c>
      <c r="O598" t="s">
        <v>2149</v>
      </c>
      <c r="P598">
        <v>0</v>
      </c>
      <c r="Q598" t="s">
        <v>2149</v>
      </c>
      <c r="R598">
        <v>40</v>
      </c>
      <c r="S598" t="s">
        <v>2170</v>
      </c>
      <c r="T598">
        <v>43</v>
      </c>
      <c r="U598" t="s">
        <v>2248</v>
      </c>
      <c r="V598">
        <v>0</v>
      </c>
      <c r="W598" t="s">
        <v>79</v>
      </c>
      <c r="X598">
        <v>1</v>
      </c>
      <c r="Y598" t="s">
        <v>2662</v>
      </c>
      <c r="Z598" t="s">
        <v>2672</v>
      </c>
      <c r="AA598" t="s">
        <v>2673</v>
      </c>
      <c r="AB598" t="s">
        <v>2675</v>
      </c>
      <c r="AC598" t="s">
        <v>2668</v>
      </c>
      <c r="AD598" t="s">
        <v>33</v>
      </c>
      <c r="AE598" t="s">
        <v>27</v>
      </c>
      <c r="AF598" s="115">
        <v>1215231</v>
      </c>
      <c r="AG598" s="167" t="s">
        <v>1720</v>
      </c>
      <c r="AH598" s="168" t="s">
        <v>189</v>
      </c>
      <c r="AI598" s="172">
        <v>12</v>
      </c>
      <c r="AJ598" s="173" t="s">
        <v>2782</v>
      </c>
      <c r="AL598" t="str">
        <f t="shared" si="44"/>
        <v>01.01.00.00</v>
      </c>
      <c r="AM598">
        <f t="shared" si="45"/>
        <v>529</v>
      </c>
      <c r="AN598">
        <f t="shared" si="46"/>
        <v>12</v>
      </c>
      <c r="AO598" s="118">
        <v>1</v>
      </c>
      <c r="AP598" s="118">
        <v>1</v>
      </c>
      <c r="AQ598" s="118">
        <v>0</v>
      </c>
      <c r="AR598" s="118">
        <v>0</v>
      </c>
      <c r="AS598" t="str">
        <f t="shared" si="47"/>
        <v>1.02.03.00</v>
      </c>
    </row>
    <row r="599" spans="1:45" customFormat="1" ht="93.6">
      <c r="A599">
        <v>2021</v>
      </c>
      <c r="B599">
        <v>529</v>
      </c>
      <c r="C599" t="s">
        <v>1279</v>
      </c>
      <c r="D599" t="s">
        <v>1280</v>
      </c>
      <c r="E599" t="s">
        <v>1300</v>
      </c>
      <c r="F599" t="s">
        <v>2660</v>
      </c>
      <c r="G599" t="s">
        <v>2661</v>
      </c>
      <c r="H599">
        <v>11</v>
      </c>
      <c r="I599" t="s">
        <v>25</v>
      </c>
      <c r="J599">
        <v>1</v>
      </c>
      <c r="K599" t="s">
        <v>2634</v>
      </c>
      <c r="L599">
        <v>0</v>
      </c>
      <c r="M599" t="s">
        <v>2149</v>
      </c>
      <c r="N599">
        <v>0</v>
      </c>
      <c r="O599" t="s">
        <v>2149</v>
      </c>
      <c r="P599">
        <v>1</v>
      </c>
      <c r="Q599" t="s">
        <v>2789</v>
      </c>
      <c r="R599">
        <v>40</v>
      </c>
      <c r="S599" t="s">
        <v>2170</v>
      </c>
      <c r="T599">
        <v>43</v>
      </c>
      <c r="U599" t="s">
        <v>2248</v>
      </c>
      <c r="V599">
        <v>0</v>
      </c>
      <c r="W599" t="s">
        <v>79</v>
      </c>
      <c r="X599">
        <v>1</v>
      </c>
      <c r="Y599" t="s">
        <v>2662</v>
      </c>
      <c r="Z599" t="s">
        <v>2672</v>
      </c>
      <c r="AA599" t="s">
        <v>2673</v>
      </c>
      <c r="AB599" t="s">
        <v>2676</v>
      </c>
      <c r="AC599" t="s">
        <v>2670</v>
      </c>
      <c r="AD599" t="s">
        <v>34</v>
      </c>
      <c r="AE599" t="s">
        <v>29</v>
      </c>
      <c r="AF599" s="115">
        <v>5500903</v>
      </c>
      <c r="AG599" s="167" t="s">
        <v>1874</v>
      </c>
      <c r="AH599" s="168" t="s">
        <v>634</v>
      </c>
      <c r="AI599" s="172">
        <v>12</v>
      </c>
      <c r="AJ599" s="173" t="s">
        <v>2782</v>
      </c>
      <c r="AL599" t="str">
        <f t="shared" si="44"/>
        <v>01.00.00.01</v>
      </c>
      <c r="AM599">
        <f t="shared" si="45"/>
        <v>529</v>
      </c>
      <c r="AN599">
        <f t="shared" si="46"/>
        <v>11</v>
      </c>
      <c r="AO599" s="118">
        <v>1</v>
      </c>
      <c r="AP599" s="118">
        <v>0</v>
      </c>
      <c r="AQ599" s="118">
        <v>0</v>
      </c>
      <c r="AR599" s="118">
        <v>1</v>
      </c>
      <c r="AS599" t="str">
        <f t="shared" si="47"/>
        <v>1.02.05.00</v>
      </c>
    </row>
    <row r="600" spans="1:45" customFormat="1" ht="93.6">
      <c r="A600">
        <v>2021</v>
      </c>
      <c r="B600">
        <v>529</v>
      </c>
      <c r="C600" t="s">
        <v>1279</v>
      </c>
      <c r="D600" t="s">
        <v>1280</v>
      </c>
      <c r="E600" t="s">
        <v>1300</v>
      </c>
      <c r="F600" t="s">
        <v>2660</v>
      </c>
      <c r="G600" t="s">
        <v>2661</v>
      </c>
      <c r="H600">
        <v>12</v>
      </c>
      <c r="I600" t="s">
        <v>2153</v>
      </c>
      <c r="J600">
        <v>1</v>
      </c>
      <c r="K600" t="s">
        <v>2634</v>
      </c>
      <c r="L600">
        <v>1</v>
      </c>
      <c r="M600" t="s">
        <v>1642</v>
      </c>
      <c r="N600">
        <v>0</v>
      </c>
      <c r="O600" t="s">
        <v>2149</v>
      </c>
      <c r="P600">
        <v>0</v>
      </c>
      <c r="Q600" t="s">
        <v>2149</v>
      </c>
      <c r="R600">
        <v>40</v>
      </c>
      <c r="S600" t="s">
        <v>2170</v>
      </c>
      <c r="T600">
        <v>43</v>
      </c>
      <c r="U600" t="s">
        <v>2248</v>
      </c>
      <c r="V600">
        <v>0</v>
      </c>
      <c r="W600" t="s">
        <v>79</v>
      </c>
      <c r="X600">
        <v>1</v>
      </c>
      <c r="Y600" t="s">
        <v>2662</v>
      </c>
      <c r="Z600" t="s">
        <v>2672</v>
      </c>
      <c r="AA600" t="s">
        <v>2673</v>
      </c>
      <c r="AB600" t="s">
        <v>2676</v>
      </c>
      <c r="AC600" t="s">
        <v>2670</v>
      </c>
      <c r="AD600" t="s">
        <v>34</v>
      </c>
      <c r="AE600" t="s">
        <v>29</v>
      </c>
      <c r="AF600" s="115">
        <v>2975770</v>
      </c>
      <c r="AG600" s="167" t="s">
        <v>1720</v>
      </c>
      <c r="AH600" s="168" t="s">
        <v>189</v>
      </c>
      <c r="AI600" s="172">
        <v>12</v>
      </c>
      <c r="AJ600" s="173" t="s">
        <v>2782</v>
      </c>
      <c r="AL600" t="str">
        <f t="shared" si="44"/>
        <v>01.01.00.00</v>
      </c>
      <c r="AM600">
        <f t="shared" si="45"/>
        <v>529</v>
      </c>
      <c r="AN600">
        <f t="shared" si="46"/>
        <v>12</v>
      </c>
      <c r="AO600" s="118">
        <v>1</v>
      </c>
      <c r="AP600" s="118">
        <v>1</v>
      </c>
      <c r="AQ600" s="118">
        <v>0</v>
      </c>
      <c r="AR600" s="118">
        <v>0</v>
      </c>
      <c r="AS600" t="str">
        <f t="shared" si="47"/>
        <v>1.02.05.00</v>
      </c>
    </row>
    <row r="601" spans="1:45" customFormat="1" ht="93.6">
      <c r="A601">
        <v>2021</v>
      </c>
      <c r="B601">
        <v>529</v>
      </c>
      <c r="C601" t="s">
        <v>1279</v>
      </c>
      <c r="D601" t="s">
        <v>1280</v>
      </c>
      <c r="E601" t="s">
        <v>1300</v>
      </c>
      <c r="F601" t="s">
        <v>2660</v>
      </c>
      <c r="G601" t="s">
        <v>2661</v>
      </c>
      <c r="H601">
        <v>12</v>
      </c>
      <c r="I601" t="s">
        <v>2153</v>
      </c>
      <c r="J601">
        <v>1</v>
      </c>
      <c r="K601" t="s">
        <v>2634</v>
      </c>
      <c r="L601">
        <v>1</v>
      </c>
      <c r="M601" t="s">
        <v>1642</v>
      </c>
      <c r="N601">
        <v>0</v>
      </c>
      <c r="O601" t="s">
        <v>2149</v>
      </c>
      <c r="P601">
        <v>0</v>
      </c>
      <c r="Q601" t="s">
        <v>2149</v>
      </c>
      <c r="R601">
        <v>40</v>
      </c>
      <c r="S601" t="s">
        <v>2170</v>
      </c>
      <c r="T601">
        <v>43</v>
      </c>
      <c r="U601" t="s">
        <v>2248</v>
      </c>
      <c r="V601">
        <v>0</v>
      </c>
      <c r="W601" t="s">
        <v>79</v>
      </c>
      <c r="X601">
        <v>1</v>
      </c>
      <c r="Y601" t="s">
        <v>2662</v>
      </c>
      <c r="Z601" t="s">
        <v>2677</v>
      </c>
      <c r="AA601" t="s">
        <v>2678</v>
      </c>
      <c r="AB601" t="s">
        <v>2679</v>
      </c>
      <c r="AC601" t="s">
        <v>2678</v>
      </c>
      <c r="AD601" t="s">
        <v>35</v>
      </c>
      <c r="AE601" t="s">
        <v>36</v>
      </c>
      <c r="AF601" s="115">
        <v>7683926</v>
      </c>
      <c r="AG601" s="167" t="s">
        <v>1720</v>
      </c>
      <c r="AH601" s="168" t="s">
        <v>189</v>
      </c>
      <c r="AI601" s="172">
        <v>12</v>
      </c>
      <c r="AJ601" s="173" t="s">
        <v>2782</v>
      </c>
      <c r="AL601" t="str">
        <f t="shared" si="44"/>
        <v>01.01.00.00</v>
      </c>
      <c r="AM601">
        <f t="shared" si="45"/>
        <v>529</v>
      </c>
      <c r="AN601">
        <f t="shared" si="46"/>
        <v>12</v>
      </c>
      <c r="AO601" s="118">
        <v>1</v>
      </c>
      <c r="AP601" s="118">
        <v>1</v>
      </c>
      <c r="AQ601" s="118">
        <v>0</v>
      </c>
      <c r="AR601" s="118">
        <v>0</v>
      </c>
      <c r="AS601" t="str">
        <f t="shared" si="47"/>
        <v>1.04.00.00</v>
      </c>
    </row>
    <row r="602" spans="1:45" customFormat="1" ht="93.6">
      <c r="A602">
        <v>2021</v>
      </c>
      <c r="B602">
        <v>529</v>
      </c>
      <c r="C602" t="s">
        <v>1279</v>
      </c>
      <c r="D602" t="s">
        <v>1280</v>
      </c>
      <c r="E602" t="s">
        <v>1300</v>
      </c>
      <c r="F602" t="s">
        <v>2660</v>
      </c>
      <c r="G602" t="s">
        <v>2661</v>
      </c>
      <c r="H602">
        <v>11</v>
      </c>
      <c r="I602" t="s">
        <v>25</v>
      </c>
      <c r="J602">
        <v>1</v>
      </c>
      <c r="K602" t="s">
        <v>2634</v>
      </c>
      <c r="L602">
        <v>0</v>
      </c>
      <c r="M602" t="s">
        <v>2149</v>
      </c>
      <c r="N602">
        <v>0</v>
      </c>
      <c r="O602" t="s">
        <v>2149</v>
      </c>
      <c r="P602">
        <v>1</v>
      </c>
      <c r="Q602" t="s">
        <v>2789</v>
      </c>
      <c r="R602">
        <v>40</v>
      </c>
      <c r="S602" t="s">
        <v>2170</v>
      </c>
      <c r="T602">
        <v>43</v>
      </c>
      <c r="U602" t="s">
        <v>2248</v>
      </c>
      <c r="V602">
        <v>0</v>
      </c>
      <c r="W602" t="s">
        <v>79</v>
      </c>
      <c r="X602">
        <v>1</v>
      </c>
      <c r="Y602" t="s">
        <v>2662</v>
      </c>
      <c r="Z602" t="s">
        <v>2677</v>
      </c>
      <c r="AA602" t="s">
        <v>2678</v>
      </c>
      <c r="AB602" t="s">
        <v>2679</v>
      </c>
      <c r="AC602" t="s">
        <v>2678</v>
      </c>
      <c r="AD602" t="s">
        <v>35</v>
      </c>
      <c r="AE602" t="s">
        <v>36</v>
      </c>
      <c r="AF602" s="115">
        <v>14204235</v>
      </c>
      <c r="AG602" s="167" t="s">
        <v>1874</v>
      </c>
      <c r="AH602" s="168" t="s">
        <v>634</v>
      </c>
      <c r="AI602" s="172">
        <v>12</v>
      </c>
      <c r="AJ602" s="173" t="s">
        <v>2782</v>
      </c>
      <c r="AL602" t="str">
        <f t="shared" si="44"/>
        <v>01.00.00.01</v>
      </c>
      <c r="AM602">
        <f t="shared" si="45"/>
        <v>529</v>
      </c>
      <c r="AN602">
        <f t="shared" si="46"/>
        <v>11</v>
      </c>
      <c r="AO602" s="118">
        <v>1</v>
      </c>
      <c r="AP602" s="118">
        <v>0</v>
      </c>
      <c r="AQ602" s="118">
        <v>0</v>
      </c>
      <c r="AR602" s="118">
        <v>1</v>
      </c>
      <c r="AS602" t="str">
        <f t="shared" si="47"/>
        <v>1.04.00.00</v>
      </c>
    </row>
    <row r="603" spans="1:45" customFormat="1" ht="93.6">
      <c r="A603">
        <v>2021</v>
      </c>
      <c r="B603">
        <v>529</v>
      </c>
      <c r="C603" t="s">
        <v>1279</v>
      </c>
      <c r="D603" t="s">
        <v>1280</v>
      </c>
      <c r="E603" t="s">
        <v>1300</v>
      </c>
      <c r="F603" t="s">
        <v>2660</v>
      </c>
      <c r="G603" t="s">
        <v>2661</v>
      </c>
      <c r="H603">
        <v>11</v>
      </c>
      <c r="I603" t="s">
        <v>25</v>
      </c>
      <c r="J603">
        <v>1</v>
      </c>
      <c r="K603" t="s">
        <v>2634</v>
      </c>
      <c r="L603">
        <v>0</v>
      </c>
      <c r="M603" t="s">
        <v>2149</v>
      </c>
      <c r="N603">
        <v>0</v>
      </c>
      <c r="O603" t="s">
        <v>2149</v>
      </c>
      <c r="P603">
        <v>1</v>
      </c>
      <c r="Q603" t="s">
        <v>2789</v>
      </c>
      <c r="R603">
        <v>40</v>
      </c>
      <c r="S603" t="s">
        <v>2170</v>
      </c>
      <c r="T603">
        <v>43</v>
      </c>
      <c r="U603" t="s">
        <v>2248</v>
      </c>
      <c r="V603">
        <v>0</v>
      </c>
      <c r="W603" t="s">
        <v>79</v>
      </c>
      <c r="X603">
        <v>1</v>
      </c>
      <c r="Y603" t="s">
        <v>2662</v>
      </c>
      <c r="Z603" t="s">
        <v>2680</v>
      </c>
      <c r="AA603" t="s">
        <v>2681</v>
      </c>
      <c r="AB603" t="s">
        <v>2790</v>
      </c>
      <c r="AC603" t="s">
        <v>2681</v>
      </c>
      <c r="AD603" t="s">
        <v>2219</v>
      </c>
      <c r="AE603" t="s">
        <v>2220</v>
      </c>
      <c r="AF603" s="115">
        <v>5191568</v>
      </c>
      <c r="AG603" s="167" t="s">
        <v>1874</v>
      </c>
      <c r="AH603" s="168" t="s">
        <v>634</v>
      </c>
      <c r="AI603" s="172">
        <v>12</v>
      </c>
      <c r="AJ603" s="173" t="s">
        <v>2782</v>
      </c>
      <c r="AL603" t="str">
        <f t="shared" si="44"/>
        <v>01.00.00.01</v>
      </c>
      <c r="AM603">
        <f t="shared" si="45"/>
        <v>529</v>
      </c>
      <c r="AN603">
        <f t="shared" si="46"/>
        <v>11</v>
      </c>
      <c r="AO603" s="118">
        <v>1</v>
      </c>
      <c r="AP603" s="118">
        <v>0</v>
      </c>
      <c r="AQ603" s="118">
        <v>0</v>
      </c>
      <c r="AR603" s="118">
        <v>1</v>
      </c>
      <c r="AS603" t="str">
        <f t="shared" si="47"/>
        <v>1.05.00.00</v>
      </c>
    </row>
    <row r="604" spans="1:45" customFormat="1" ht="93.6">
      <c r="A604">
        <v>2021</v>
      </c>
      <c r="B604">
        <v>529</v>
      </c>
      <c r="C604" t="s">
        <v>1279</v>
      </c>
      <c r="D604" t="s">
        <v>1280</v>
      </c>
      <c r="E604" t="s">
        <v>1300</v>
      </c>
      <c r="F604" t="s">
        <v>2660</v>
      </c>
      <c r="G604" t="s">
        <v>2661</v>
      </c>
      <c r="H604">
        <v>12</v>
      </c>
      <c r="I604" t="s">
        <v>2153</v>
      </c>
      <c r="J604">
        <v>1</v>
      </c>
      <c r="K604" t="s">
        <v>2634</v>
      </c>
      <c r="L604">
        <v>1</v>
      </c>
      <c r="M604" t="s">
        <v>1642</v>
      </c>
      <c r="N604">
        <v>0</v>
      </c>
      <c r="O604" t="s">
        <v>2149</v>
      </c>
      <c r="P604">
        <v>0</v>
      </c>
      <c r="Q604" t="s">
        <v>2149</v>
      </c>
      <c r="R604">
        <v>40</v>
      </c>
      <c r="S604" t="s">
        <v>2170</v>
      </c>
      <c r="T604">
        <v>43</v>
      </c>
      <c r="U604" t="s">
        <v>2248</v>
      </c>
      <c r="V604">
        <v>0</v>
      </c>
      <c r="W604" t="s">
        <v>79</v>
      </c>
      <c r="X604">
        <v>1</v>
      </c>
      <c r="Y604" t="s">
        <v>2662</v>
      </c>
      <c r="Z604" t="s">
        <v>2680</v>
      </c>
      <c r="AA604" t="s">
        <v>2681</v>
      </c>
      <c r="AB604" t="s">
        <v>2790</v>
      </c>
      <c r="AC604" t="s">
        <v>2681</v>
      </c>
      <c r="AD604" t="s">
        <v>2219</v>
      </c>
      <c r="AE604" t="s">
        <v>2220</v>
      </c>
      <c r="AF604" s="115">
        <v>2808432</v>
      </c>
      <c r="AG604" s="167" t="s">
        <v>1720</v>
      </c>
      <c r="AH604" s="168" t="s">
        <v>189</v>
      </c>
      <c r="AI604" s="172">
        <v>12</v>
      </c>
      <c r="AJ604" s="173" t="s">
        <v>2782</v>
      </c>
      <c r="AL604" t="str">
        <f t="shared" si="44"/>
        <v>01.01.00.00</v>
      </c>
      <c r="AM604">
        <f t="shared" si="45"/>
        <v>529</v>
      </c>
      <c r="AN604">
        <f t="shared" si="46"/>
        <v>12</v>
      </c>
      <c r="AO604" s="118">
        <v>1</v>
      </c>
      <c r="AP604" s="118">
        <v>1</v>
      </c>
      <c r="AQ604" s="118">
        <v>0</v>
      </c>
      <c r="AR604" s="118">
        <v>0</v>
      </c>
      <c r="AS604" t="str">
        <f t="shared" si="47"/>
        <v>1.05.00.00</v>
      </c>
    </row>
    <row r="605" spans="1:45" customFormat="1" ht="93.6">
      <c r="A605">
        <v>2021</v>
      </c>
      <c r="B605">
        <v>529</v>
      </c>
      <c r="C605" t="s">
        <v>1279</v>
      </c>
      <c r="D605" t="s">
        <v>1280</v>
      </c>
      <c r="E605" t="s">
        <v>1300</v>
      </c>
      <c r="F605" t="s">
        <v>2660</v>
      </c>
      <c r="G605" t="s">
        <v>2661</v>
      </c>
      <c r="H605">
        <v>11</v>
      </c>
      <c r="I605" t="s">
        <v>25</v>
      </c>
      <c r="J605">
        <v>1</v>
      </c>
      <c r="K605" t="s">
        <v>2634</v>
      </c>
      <c r="L605">
        <v>0</v>
      </c>
      <c r="M605" t="s">
        <v>2149</v>
      </c>
      <c r="N605">
        <v>0</v>
      </c>
      <c r="O605" t="s">
        <v>2149</v>
      </c>
      <c r="P605">
        <v>1</v>
      </c>
      <c r="Q605" t="s">
        <v>2789</v>
      </c>
      <c r="R605">
        <v>40</v>
      </c>
      <c r="S605" t="s">
        <v>2170</v>
      </c>
      <c r="T605">
        <v>43</v>
      </c>
      <c r="U605" t="s">
        <v>2248</v>
      </c>
      <c r="V605">
        <v>0</v>
      </c>
      <c r="W605" t="s">
        <v>79</v>
      </c>
      <c r="X605">
        <v>1</v>
      </c>
      <c r="Y605" t="s">
        <v>2662</v>
      </c>
      <c r="Z605" t="s">
        <v>2684</v>
      </c>
      <c r="AA605" t="s">
        <v>2685</v>
      </c>
      <c r="AB605" t="s">
        <v>2686</v>
      </c>
      <c r="AC605" t="s">
        <v>2685</v>
      </c>
      <c r="AD605" t="s">
        <v>2235</v>
      </c>
      <c r="AE605" t="s">
        <v>2236</v>
      </c>
      <c r="AF605" s="115">
        <v>2920257</v>
      </c>
      <c r="AG605" s="167" t="s">
        <v>1874</v>
      </c>
      <c r="AH605" s="168" t="s">
        <v>634</v>
      </c>
      <c r="AI605" s="172">
        <v>12</v>
      </c>
      <c r="AJ605" s="173" t="s">
        <v>2782</v>
      </c>
      <c r="AL605" t="str">
        <f t="shared" si="44"/>
        <v>01.00.00.01</v>
      </c>
      <c r="AM605">
        <f t="shared" si="45"/>
        <v>529</v>
      </c>
      <c r="AN605">
        <f t="shared" si="46"/>
        <v>11</v>
      </c>
      <c r="AO605" s="118">
        <v>1</v>
      </c>
      <c r="AP605" s="118">
        <v>0</v>
      </c>
      <c r="AQ605" s="118">
        <v>0</v>
      </c>
      <c r="AR605" s="118">
        <v>1</v>
      </c>
      <c r="AS605" t="str">
        <f t="shared" si="47"/>
        <v>1.06.00.00</v>
      </c>
    </row>
    <row r="606" spans="1:45" customFormat="1" ht="93.6">
      <c r="A606">
        <v>2021</v>
      </c>
      <c r="B606">
        <v>529</v>
      </c>
      <c r="C606" t="s">
        <v>1279</v>
      </c>
      <c r="D606" t="s">
        <v>1280</v>
      </c>
      <c r="E606" t="s">
        <v>1300</v>
      </c>
      <c r="F606" t="s">
        <v>2660</v>
      </c>
      <c r="G606" t="s">
        <v>2661</v>
      </c>
      <c r="H606">
        <v>12</v>
      </c>
      <c r="I606" t="s">
        <v>2153</v>
      </c>
      <c r="J606">
        <v>1</v>
      </c>
      <c r="K606" t="s">
        <v>2634</v>
      </c>
      <c r="L606">
        <v>1</v>
      </c>
      <c r="M606" t="s">
        <v>1642</v>
      </c>
      <c r="N606">
        <v>0</v>
      </c>
      <c r="O606" t="s">
        <v>2149</v>
      </c>
      <c r="P606">
        <v>0</v>
      </c>
      <c r="Q606" t="s">
        <v>2149</v>
      </c>
      <c r="R606">
        <v>40</v>
      </c>
      <c r="S606" t="s">
        <v>2170</v>
      </c>
      <c r="T606">
        <v>43</v>
      </c>
      <c r="U606" t="s">
        <v>2248</v>
      </c>
      <c r="V606">
        <v>0</v>
      </c>
      <c r="W606" t="s">
        <v>79</v>
      </c>
      <c r="X606">
        <v>1</v>
      </c>
      <c r="Y606" t="s">
        <v>2662</v>
      </c>
      <c r="Z606" t="s">
        <v>2684</v>
      </c>
      <c r="AA606" t="s">
        <v>2685</v>
      </c>
      <c r="AB606" t="s">
        <v>2686</v>
      </c>
      <c r="AC606" t="s">
        <v>2685</v>
      </c>
      <c r="AD606" t="s">
        <v>2235</v>
      </c>
      <c r="AE606" t="s">
        <v>2236</v>
      </c>
      <c r="AF606" s="115">
        <v>1579743</v>
      </c>
      <c r="AG606" s="167" t="s">
        <v>1720</v>
      </c>
      <c r="AH606" s="168" t="s">
        <v>189</v>
      </c>
      <c r="AI606" s="172">
        <v>12</v>
      </c>
      <c r="AJ606" s="173" t="s">
        <v>2782</v>
      </c>
      <c r="AL606" t="str">
        <f t="shared" si="44"/>
        <v>01.01.00.00</v>
      </c>
      <c r="AM606">
        <f t="shared" si="45"/>
        <v>529</v>
      </c>
      <c r="AN606">
        <f t="shared" si="46"/>
        <v>12</v>
      </c>
      <c r="AO606" s="118">
        <v>1</v>
      </c>
      <c r="AP606" s="118">
        <v>1</v>
      </c>
      <c r="AQ606" s="118">
        <v>0</v>
      </c>
      <c r="AR606" s="118">
        <v>0</v>
      </c>
      <c r="AS606" t="str">
        <f t="shared" si="47"/>
        <v>1.06.00.00</v>
      </c>
    </row>
    <row r="607" spans="1:45" customFormat="1" ht="93.6">
      <c r="A607">
        <v>2021</v>
      </c>
      <c r="B607">
        <v>529</v>
      </c>
      <c r="C607" t="s">
        <v>1279</v>
      </c>
      <c r="D607" t="s">
        <v>1280</v>
      </c>
      <c r="E607" t="s">
        <v>1300</v>
      </c>
      <c r="F607" t="s">
        <v>2660</v>
      </c>
      <c r="G607" t="s">
        <v>2661</v>
      </c>
      <c r="H607">
        <v>12</v>
      </c>
      <c r="I607" t="s">
        <v>2153</v>
      </c>
      <c r="J607">
        <v>1</v>
      </c>
      <c r="K607" t="s">
        <v>2634</v>
      </c>
      <c r="L607">
        <v>0</v>
      </c>
      <c r="M607" t="s">
        <v>2149</v>
      </c>
      <c r="N607">
        <v>0</v>
      </c>
      <c r="O607" t="s">
        <v>2149</v>
      </c>
      <c r="P607">
        <v>0</v>
      </c>
      <c r="Q607" t="s">
        <v>2149</v>
      </c>
      <c r="R607">
        <v>40</v>
      </c>
      <c r="S607" t="s">
        <v>2170</v>
      </c>
      <c r="T607">
        <v>43</v>
      </c>
      <c r="U607" t="s">
        <v>2248</v>
      </c>
      <c r="V607">
        <v>0</v>
      </c>
      <c r="W607" t="s">
        <v>79</v>
      </c>
      <c r="X607">
        <v>2</v>
      </c>
      <c r="Y607" t="s">
        <v>2687</v>
      </c>
      <c r="Z607" t="s">
        <v>2688</v>
      </c>
      <c r="AA607" t="s">
        <v>2687</v>
      </c>
      <c r="AB607" t="s">
        <v>2689</v>
      </c>
      <c r="AC607" t="s">
        <v>2687</v>
      </c>
      <c r="AD607" t="s">
        <v>39</v>
      </c>
      <c r="AE607" t="s">
        <v>40</v>
      </c>
      <c r="AF607" s="115">
        <v>5000000</v>
      </c>
      <c r="AG607" s="167" t="s">
        <v>1435</v>
      </c>
      <c r="AH607" s="168" t="s">
        <v>247</v>
      </c>
      <c r="AI607" s="172">
        <v>12</v>
      </c>
      <c r="AJ607" s="173" t="s">
        <v>2782</v>
      </c>
      <c r="AL607" t="str">
        <f t="shared" si="44"/>
        <v>01.00.00.00</v>
      </c>
      <c r="AM607">
        <f t="shared" si="45"/>
        <v>529</v>
      </c>
      <c r="AN607">
        <f t="shared" si="46"/>
        <v>12</v>
      </c>
      <c r="AO607" s="118">
        <v>1</v>
      </c>
      <c r="AP607" s="118">
        <v>0</v>
      </c>
      <c r="AQ607" s="118">
        <v>0</v>
      </c>
      <c r="AR607" s="118">
        <v>0</v>
      </c>
      <c r="AS607" t="str">
        <f t="shared" si="47"/>
        <v>2.00.00.00</v>
      </c>
    </row>
    <row r="608" spans="1:45" customFormat="1" ht="93.6">
      <c r="A608">
        <v>2021</v>
      </c>
      <c r="B608">
        <v>529</v>
      </c>
      <c r="C608" t="s">
        <v>1279</v>
      </c>
      <c r="D608" t="s">
        <v>1280</v>
      </c>
      <c r="E608" t="s">
        <v>1300</v>
      </c>
      <c r="F608" t="s">
        <v>2660</v>
      </c>
      <c r="G608" t="s">
        <v>2661</v>
      </c>
      <c r="H608">
        <v>11</v>
      </c>
      <c r="I608" t="s">
        <v>25</v>
      </c>
      <c r="J608">
        <v>1</v>
      </c>
      <c r="K608" t="s">
        <v>2634</v>
      </c>
      <c r="L608">
        <v>0</v>
      </c>
      <c r="M608" t="s">
        <v>2149</v>
      </c>
      <c r="N608">
        <v>0</v>
      </c>
      <c r="O608" t="s">
        <v>2149</v>
      </c>
      <c r="P608">
        <v>1</v>
      </c>
      <c r="Q608" t="s">
        <v>2789</v>
      </c>
      <c r="R608">
        <v>40</v>
      </c>
      <c r="S608" t="s">
        <v>2170</v>
      </c>
      <c r="T608">
        <v>43</v>
      </c>
      <c r="U608" t="s">
        <v>2248</v>
      </c>
      <c r="V608">
        <v>0</v>
      </c>
      <c r="W608" t="s">
        <v>79</v>
      </c>
      <c r="X608">
        <v>2</v>
      </c>
      <c r="Y608" t="s">
        <v>2687</v>
      </c>
      <c r="Z608" t="s">
        <v>2688</v>
      </c>
      <c r="AA608" t="s">
        <v>2687</v>
      </c>
      <c r="AB608" t="s">
        <v>2689</v>
      </c>
      <c r="AC608" t="s">
        <v>2687</v>
      </c>
      <c r="AD608" t="s">
        <v>39</v>
      </c>
      <c r="AE608" t="s">
        <v>40</v>
      </c>
      <c r="AF608" s="115">
        <v>500000</v>
      </c>
      <c r="AG608" s="167" t="s">
        <v>1874</v>
      </c>
      <c r="AH608" s="168" t="s">
        <v>634</v>
      </c>
      <c r="AI608" s="172">
        <v>12</v>
      </c>
      <c r="AJ608" s="173" t="s">
        <v>2782</v>
      </c>
      <c r="AL608" t="str">
        <f t="shared" si="44"/>
        <v>01.00.00.01</v>
      </c>
      <c r="AM608">
        <f t="shared" si="45"/>
        <v>529</v>
      </c>
      <c r="AN608">
        <f t="shared" si="46"/>
        <v>11</v>
      </c>
      <c r="AO608" s="118">
        <v>1</v>
      </c>
      <c r="AP608" s="118">
        <v>0</v>
      </c>
      <c r="AQ608" s="118">
        <v>0</v>
      </c>
      <c r="AR608" s="118">
        <v>1</v>
      </c>
      <c r="AS608" t="str">
        <f t="shared" si="47"/>
        <v>2.00.00.00</v>
      </c>
    </row>
    <row r="609" spans="1:45" customFormat="1" ht="93.6">
      <c r="A609">
        <v>2021</v>
      </c>
      <c r="B609">
        <v>529</v>
      </c>
      <c r="C609" t="s">
        <v>1279</v>
      </c>
      <c r="D609" t="s">
        <v>1280</v>
      </c>
      <c r="E609" t="s">
        <v>1300</v>
      </c>
      <c r="F609" t="s">
        <v>2660</v>
      </c>
      <c r="G609" t="s">
        <v>2661</v>
      </c>
      <c r="H609">
        <v>14</v>
      </c>
      <c r="I609" t="s">
        <v>20</v>
      </c>
      <c r="J609">
        <v>1</v>
      </c>
      <c r="K609" t="s">
        <v>2634</v>
      </c>
      <c r="L609">
        <v>0</v>
      </c>
      <c r="M609" t="s">
        <v>2149</v>
      </c>
      <c r="N609">
        <v>1</v>
      </c>
      <c r="O609" t="s">
        <v>2246</v>
      </c>
      <c r="P609">
        <v>1</v>
      </c>
      <c r="Q609" t="s">
        <v>2173</v>
      </c>
      <c r="R609">
        <v>40</v>
      </c>
      <c r="S609" t="s">
        <v>2170</v>
      </c>
      <c r="T609">
        <v>43</v>
      </c>
      <c r="U609" t="s">
        <v>2248</v>
      </c>
      <c r="V609">
        <v>0</v>
      </c>
      <c r="W609" t="s">
        <v>79</v>
      </c>
      <c r="X609">
        <v>2</v>
      </c>
      <c r="Y609" t="s">
        <v>2687</v>
      </c>
      <c r="Z609" t="s">
        <v>2688</v>
      </c>
      <c r="AA609" t="s">
        <v>2687</v>
      </c>
      <c r="AB609" t="s">
        <v>2689</v>
      </c>
      <c r="AC609" t="s">
        <v>2687</v>
      </c>
      <c r="AD609" t="s">
        <v>39</v>
      </c>
      <c r="AE609" t="s">
        <v>40</v>
      </c>
      <c r="AF609" s="115">
        <v>7000000</v>
      </c>
      <c r="AG609" s="167" t="s">
        <v>1394</v>
      </c>
      <c r="AH609" s="168" t="s">
        <v>611</v>
      </c>
      <c r="AI609" s="172">
        <v>12</v>
      </c>
      <c r="AJ609" s="173" t="s">
        <v>2782</v>
      </c>
      <c r="AL609" t="str">
        <f t="shared" si="44"/>
        <v>01.00.01.01</v>
      </c>
      <c r="AM609">
        <f t="shared" si="45"/>
        <v>529</v>
      </c>
      <c r="AN609">
        <f t="shared" si="46"/>
        <v>14</v>
      </c>
      <c r="AO609" s="118">
        <v>1</v>
      </c>
      <c r="AP609" s="118">
        <v>0</v>
      </c>
      <c r="AQ609" s="118">
        <v>1</v>
      </c>
      <c r="AR609" s="118">
        <v>1</v>
      </c>
      <c r="AS609" t="str">
        <f t="shared" si="47"/>
        <v>2.00.00.00</v>
      </c>
    </row>
    <row r="610" spans="1:45" customFormat="1" ht="93.6">
      <c r="A610">
        <v>2021</v>
      </c>
      <c r="B610">
        <v>529</v>
      </c>
      <c r="C610" t="s">
        <v>1279</v>
      </c>
      <c r="D610" t="s">
        <v>1280</v>
      </c>
      <c r="E610" t="s">
        <v>1300</v>
      </c>
      <c r="F610" t="s">
        <v>2660</v>
      </c>
      <c r="G610" t="s">
        <v>2661</v>
      </c>
      <c r="H610">
        <v>12</v>
      </c>
      <c r="I610" t="s">
        <v>2153</v>
      </c>
      <c r="J610">
        <v>1</v>
      </c>
      <c r="K610" t="s">
        <v>2634</v>
      </c>
      <c r="L610">
        <v>0</v>
      </c>
      <c r="M610" t="s">
        <v>2149</v>
      </c>
      <c r="N610">
        <v>0</v>
      </c>
      <c r="O610" t="s">
        <v>2149</v>
      </c>
      <c r="P610">
        <v>0</v>
      </c>
      <c r="Q610" t="s">
        <v>2149</v>
      </c>
      <c r="R610">
        <v>40</v>
      </c>
      <c r="S610" t="s">
        <v>2170</v>
      </c>
      <c r="T610">
        <v>43</v>
      </c>
      <c r="U610" t="s">
        <v>2248</v>
      </c>
      <c r="V610">
        <v>0</v>
      </c>
      <c r="W610" t="s">
        <v>79</v>
      </c>
      <c r="X610">
        <v>3</v>
      </c>
      <c r="Y610" t="s">
        <v>2690</v>
      </c>
      <c r="Z610" t="s">
        <v>2691</v>
      </c>
      <c r="AA610" t="s">
        <v>2690</v>
      </c>
      <c r="AB610" t="s">
        <v>2692</v>
      </c>
      <c r="AC610" t="s">
        <v>2690</v>
      </c>
      <c r="AD610" t="s">
        <v>41</v>
      </c>
      <c r="AE610" t="s">
        <v>42</v>
      </c>
      <c r="AF610" s="115">
        <v>18185000</v>
      </c>
      <c r="AG610" s="167" t="s">
        <v>1435</v>
      </c>
      <c r="AH610" s="168" t="s">
        <v>247</v>
      </c>
      <c r="AI610" s="172">
        <v>12</v>
      </c>
      <c r="AJ610" s="173" t="s">
        <v>2782</v>
      </c>
      <c r="AL610" t="str">
        <f t="shared" si="44"/>
        <v>01.00.00.00</v>
      </c>
      <c r="AM610">
        <f t="shared" si="45"/>
        <v>529</v>
      </c>
      <c r="AN610">
        <f t="shared" si="46"/>
        <v>12</v>
      </c>
      <c r="AO610" s="118">
        <v>1</v>
      </c>
      <c r="AP610" s="118">
        <v>0</v>
      </c>
      <c r="AQ610" s="118">
        <v>0</v>
      </c>
      <c r="AR610" s="118">
        <v>0</v>
      </c>
      <c r="AS610" t="str">
        <f t="shared" si="47"/>
        <v>3.00.00.00</v>
      </c>
    </row>
    <row r="611" spans="1:45" customFormat="1" ht="93.6">
      <c r="A611">
        <v>2021</v>
      </c>
      <c r="B611">
        <v>529</v>
      </c>
      <c r="C611" t="s">
        <v>1279</v>
      </c>
      <c r="D611" t="s">
        <v>1280</v>
      </c>
      <c r="E611" t="s">
        <v>1300</v>
      </c>
      <c r="F611" t="s">
        <v>2660</v>
      </c>
      <c r="G611" t="s">
        <v>2661</v>
      </c>
      <c r="H611">
        <v>14</v>
      </c>
      <c r="I611" t="s">
        <v>20</v>
      </c>
      <c r="J611">
        <v>1</v>
      </c>
      <c r="K611" t="s">
        <v>2634</v>
      </c>
      <c r="L611">
        <v>0</v>
      </c>
      <c r="M611" t="s">
        <v>2149</v>
      </c>
      <c r="N611">
        <v>1</v>
      </c>
      <c r="O611" t="s">
        <v>2246</v>
      </c>
      <c r="P611">
        <v>1</v>
      </c>
      <c r="Q611" t="s">
        <v>2173</v>
      </c>
      <c r="R611">
        <v>40</v>
      </c>
      <c r="S611" t="s">
        <v>2170</v>
      </c>
      <c r="T611">
        <v>43</v>
      </c>
      <c r="U611" t="s">
        <v>2248</v>
      </c>
      <c r="V611">
        <v>0</v>
      </c>
      <c r="W611" t="s">
        <v>79</v>
      </c>
      <c r="X611">
        <v>3</v>
      </c>
      <c r="Y611" t="s">
        <v>2690</v>
      </c>
      <c r="Z611" t="s">
        <v>2691</v>
      </c>
      <c r="AA611" t="s">
        <v>2690</v>
      </c>
      <c r="AB611" t="s">
        <v>2692</v>
      </c>
      <c r="AC611" t="s">
        <v>2690</v>
      </c>
      <c r="AD611" t="s">
        <v>41</v>
      </c>
      <c r="AE611" t="s">
        <v>42</v>
      </c>
      <c r="AF611" s="115">
        <v>30000000</v>
      </c>
      <c r="AG611" s="167" t="s">
        <v>1394</v>
      </c>
      <c r="AH611" s="168" t="s">
        <v>611</v>
      </c>
      <c r="AI611" s="172">
        <v>12</v>
      </c>
      <c r="AJ611" s="173" t="s">
        <v>2782</v>
      </c>
      <c r="AL611" t="str">
        <f t="shared" si="44"/>
        <v>01.00.01.01</v>
      </c>
      <c r="AM611">
        <f t="shared" si="45"/>
        <v>529</v>
      </c>
      <c r="AN611">
        <f t="shared" si="46"/>
        <v>14</v>
      </c>
      <c r="AO611" s="118">
        <v>1</v>
      </c>
      <c r="AP611" s="118">
        <v>0</v>
      </c>
      <c r="AQ611" s="118">
        <v>1</v>
      </c>
      <c r="AR611" s="118">
        <v>1</v>
      </c>
      <c r="AS611" t="str">
        <f t="shared" si="47"/>
        <v>3.00.00.00</v>
      </c>
    </row>
    <row r="612" spans="1:45" customFormat="1" ht="93.6">
      <c r="A612">
        <v>2021</v>
      </c>
      <c r="B612">
        <v>529</v>
      </c>
      <c r="C612" t="s">
        <v>1279</v>
      </c>
      <c r="D612" t="s">
        <v>1280</v>
      </c>
      <c r="E612" t="s">
        <v>1300</v>
      </c>
      <c r="F612" t="s">
        <v>2660</v>
      </c>
      <c r="G612" t="s">
        <v>2661</v>
      </c>
      <c r="H612">
        <v>14</v>
      </c>
      <c r="I612" t="s">
        <v>20</v>
      </c>
      <c r="J612">
        <v>1</v>
      </c>
      <c r="K612" t="s">
        <v>2634</v>
      </c>
      <c r="L612">
        <v>0</v>
      </c>
      <c r="M612" t="s">
        <v>2149</v>
      </c>
      <c r="N612">
        <v>0</v>
      </c>
      <c r="O612" t="s">
        <v>2149</v>
      </c>
      <c r="P612">
        <v>0</v>
      </c>
      <c r="Q612" t="s">
        <v>2149</v>
      </c>
      <c r="R612">
        <v>40</v>
      </c>
      <c r="S612" t="s">
        <v>2170</v>
      </c>
      <c r="T612">
        <v>43</v>
      </c>
      <c r="U612" t="s">
        <v>2248</v>
      </c>
      <c r="V612">
        <v>0</v>
      </c>
      <c r="W612" t="s">
        <v>79</v>
      </c>
      <c r="X612">
        <v>3</v>
      </c>
      <c r="Y612" t="s">
        <v>2690</v>
      </c>
      <c r="Z612" t="s">
        <v>2691</v>
      </c>
      <c r="AA612" t="s">
        <v>2690</v>
      </c>
      <c r="AB612" t="s">
        <v>2692</v>
      </c>
      <c r="AC612" t="s">
        <v>2690</v>
      </c>
      <c r="AD612" t="s">
        <v>41</v>
      </c>
      <c r="AE612" t="s">
        <v>42</v>
      </c>
      <c r="AF612" s="115">
        <v>30375000</v>
      </c>
      <c r="AG612" s="167" t="s">
        <v>1394</v>
      </c>
      <c r="AH612" s="168" t="s">
        <v>611</v>
      </c>
      <c r="AI612" s="172">
        <v>12</v>
      </c>
      <c r="AJ612" s="173" t="s">
        <v>2782</v>
      </c>
      <c r="AL612" t="str">
        <f t="shared" si="44"/>
        <v>01.00.00.00</v>
      </c>
      <c r="AM612">
        <f t="shared" si="45"/>
        <v>529</v>
      </c>
      <c r="AN612">
        <f t="shared" si="46"/>
        <v>14</v>
      </c>
      <c r="AO612" s="118">
        <v>1</v>
      </c>
      <c r="AP612" s="118">
        <v>0</v>
      </c>
      <c r="AQ612" s="118">
        <v>0</v>
      </c>
      <c r="AR612" s="118">
        <v>0</v>
      </c>
      <c r="AS612" t="str">
        <f t="shared" si="47"/>
        <v>3.00.00.00</v>
      </c>
    </row>
    <row r="613" spans="1:45" customFormat="1" ht="93.6">
      <c r="A613">
        <v>2021</v>
      </c>
      <c r="B613">
        <v>529</v>
      </c>
      <c r="C613" t="s">
        <v>1279</v>
      </c>
      <c r="D613" t="s">
        <v>1280</v>
      </c>
      <c r="E613" t="s">
        <v>1300</v>
      </c>
      <c r="F613" t="s">
        <v>2693</v>
      </c>
      <c r="G613" t="s">
        <v>2694</v>
      </c>
      <c r="H613">
        <v>14</v>
      </c>
      <c r="I613" t="s">
        <v>20</v>
      </c>
      <c r="J613">
        <v>1</v>
      </c>
      <c r="K613" t="s">
        <v>2634</v>
      </c>
      <c r="L613">
        <v>0</v>
      </c>
      <c r="M613" t="s">
        <v>2149</v>
      </c>
      <c r="N613">
        <v>2</v>
      </c>
      <c r="O613" t="s">
        <v>43</v>
      </c>
      <c r="P613">
        <v>1</v>
      </c>
      <c r="Q613" t="s">
        <v>2173</v>
      </c>
      <c r="R613">
        <v>40</v>
      </c>
      <c r="S613" t="s">
        <v>2170</v>
      </c>
      <c r="T613">
        <v>43</v>
      </c>
      <c r="U613" t="s">
        <v>2248</v>
      </c>
      <c r="V613">
        <v>0</v>
      </c>
      <c r="W613" t="s">
        <v>79</v>
      </c>
      <c r="X613">
        <v>4</v>
      </c>
      <c r="Y613" t="s">
        <v>2695</v>
      </c>
      <c r="Z613" t="s">
        <v>2696</v>
      </c>
      <c r="AA613" t="s">
        <v>2697</v>
      </c>
      <c r="AB613" t="s">
        <v>2698</v>
      </c>
      <c r="AC613" t="s">
        <v>2697</v>
      </c>
      <c r="AD613" t="s">
        <v>44</v>
      </c>
      <c r="AE613" t="s">
        <v>43</v>
      </c>
      <c r="AF613" s="115">
        <v>231200000</v>
      </c>
      <c r="AG613" s="167" t="s">
        <v>1394</v>
      </c>
      <c r="AH613" s="168" t="s">
        <v>611</v>
      </c>
      <c r="AI613" s="172">
        <v>12</v>
      </c>
      <c r="AJ613" s="173" t="s">
        <v>2782</v>
      </c>
      <c r="AL613" t="str">
        <f t="shared" si="44"/>
        <v>01.00.02.01</v>
      </c>
      <c r="AM613">
        <f t="shared" si="45"/>
        <v>529</v>
      </c>
      <c r="AN613">
        <f t="shared" si="46"/>
        <v>14</v>
      </c>
      <c r="AO613" s="118">
        <v>1</v>
      </c>
      <c r="AP613" s="118">
        <v>0</v>
      </c>
      <c r="AQ613" s="118">
        <v>2</v>
      </c>
      <c r="AR613" s="118">
        <v>1</v>
      </c>
      <c r="AS613" t="str">
        <f t="shared" si="47"/>
        <v>4.03.00.00</v>
      </c>
    </row>
    <row r="614" spans="1:45" customFormat="1" ht="93.6">
      <c r="A614">
        <v>2021</v>
      </c>
      <c r="B614">
        <v>529</v>
      </c>
      <c r="C614" t="s">
        <v>1279</v>
      </c>
      <c r="D614" t="s">
        <v>1280</v>
      </c>
      <c r="E614" t="s">
        <v>1300</v>
      </c>
      <c r="F614" t="s">
        <v>2693</v>
      </c>
      <c r="G614" t="s">
        <v>2694</v>
      </c>
      <c r="H614">
        <v>14</v>
      </c>
      <c r="I614" t="s">
        <v>20</v>
      </c>
      <c r="J614">
        <v>2</v>
      </c>
      <c r="K614" t="s">
        <v>2246</v>
      </c>
      <c r="L614">
        <v>0</v>
      </c>
      <c r="M614" t="s">
        <v>2149</v>
      </c>
      <c r="N614">
        <v>1</v>
      </c>
      <c r="O614" t="s">
        <v>2791</v>
      </c>
      <c r="P614">
        <v>1</v>
      </c>
      <c r="Q614" t="s">
        <v>2792</v>
      </c>
      <c r="R614">
        <v>40</v>
      </c>
      <c r="S614" t="s">
        <v>2170</v>
      </c>
      <c r="T614">
        <v>43</v>
      </c>
      <c r="U614" t="s">
        <v>2248</v>
      </c>
      <c r="V614">
        <v>0</v>
      </c>
      <c r="W614" t="s">
        <v>79</v>
      </c>
      <c r="X614">
        <v>4</v>
      </c>
      <c r="Y614" t="s">
        <v>2695</v>
      </c>
      <c r="Z614" t="s">
        <v>2764</v>
      </c>
      <c r="AA614" t="s">
        <v>2257</v>
      </c>
      <c r="AB614" t="s">
        <v>2765</v>
      </c>
      <c r="AC614" t="s">
        <v>2257</v>
      </c>
      <c r="AD614" t="s">
        <v>2256</v>
      </c>
      <c r="AE614" t="s">
        <v>2257</v>
      </c>
      <c r="AF614" s="115">
        <v>335625000</v>
      </c>
      <c r="AG614" s="167" t="s">
        <v>1394</v>
      </c>
      <c r="AH614" s="168" t="s">
        <v>611</v>
      </c>
      <c r="AI614" s="172">
        <v>12</v>
      </c>
      <c r="AJ614" s="173" t="s">
        <v>2782</v>
      </c>
      <c r="AL614" t="str">
        <f t="shared" si="44"/>
        <v>02.00.01.01</v>
      </c>
      <c r="AM614">
        <f t="shared" si="45"/>
        <v>529</v>
      </c>
      <c r="AN614">
        <f t="shared" si="46"/>
        <v>14</v>
      </c>
      <c r="AO614" s="118">
        <v>2</v>
      </c>
      <c r="AP614" s="118">
        <v>0</v>
      </c>
      <c r="AQ614" s="118">
        <v>1</v>
      </c>
      <c r="AR614" s="118">
        <v>1</v>
      </c>
      <c r="AS614" t="str">
        <f t="shared" si="47"/>
        <v>4.02.00.00</v>
      </c>
    </row>
    <row r="615" spans="1:45" customFormat="1" ht="93.6">
      <c r="A615">
        <v>2021</v>
      </c>
      <c r="B615">
        <v>529</v>
      </c>
      <c r="C615" t="s">
        <v>1279</v>
      </c>
      <c r="D615" t="s">
        <v>1280</v>
      </c>
      <c r="E615" t="s">
        <v>1300</v>
      </c>
      <c r="F615" t="s">
        <v>2693</v>
      </c>
      <c r="G615" t="s">
        <v>2694</v>
      </c>
      <c r="H615">
        <v>14</v>
      </c>
      <c r="I615" t="s">
        <v>20</v>
      </c>
      <c r="J615">
        <v>2</v>
      </c>
      <c r="K615" t="s">
        <v>2246</v>
      </c>
      <c r="L615">
        <v>0</v>
      </c>
      <c r="M615" t="s">
        <v>2149</v>
      </c>
      <c r="N615">
        <v>1</v>
      </c>
      <c r="O615" t="s">
        <v>2791</v>
      </c>
      <c r="P615">
        <v>2</v>
      </c>
      <c r="Q615" t="s">
        <v>2793</v>
      </c>
      <c r="R615">
        <v>40</v>
      </c>
      <c r="S615" t="s">
        <v>2170</v>
      </c>
      <c r="T615">
        <v>43</v>
      </c>
      <c r="U615" t="s">
        <v>2248</v>
      </c>
      <c r="V615">
        <v>0</v>
      </c>
      <c r="W615" t="s">
        <v>79</v>
      </c>
      <c r="X615">
        <v>4</v>
      </c>
      <c r="Y615" t="s">
        <v>2695</v>
      </c>
      <c r="Z615" t="s">
        <v>2764</v>
      </c>
      <c r="AA615" t="s">
        <v>2257</v>
      </c>
      <c r="AB615" t="s">
        <v>2765</v>
      </c>
      <c r="AC615" t="s">
        <v>2257</v>
      </c>
      <c r="AD615" t="s">
        <v>2256</v>
      </c>
      <c r="AE615" t="s">
        <v>2257</v>
      </c>
      <c r="AF615" s="115">
        <v>7000000</v>
      </c>
      <c r="AG615" s="167" t="s">
        <v>1394</v>
      </c>
      <c r="AH615" s="168" t="s">
        <v>611</v>
      </c>
      <c r="AI615" s="172">
        <v>12</v>
      </c>
      <c r="AJ615" s="173" t="s">
        <v>2782</v>
      </c>
      <c r="AL615" t="str">
        <f t="shared" si="44"/>
        <v>02.00.01.02</v>
      </c>
      <c r="AM615">
        <f t="shared" si="45"/>
        <v>529</v>
      </c>
      <c r="AN615">
        <f t="shared" si="46"/>
        <v>14</v>
      </c>
      <c r="AO615" s="118">
        <v>2</v>
      </c>
      <c r="AP615" s="118">
        <v>0</v>
      </c>
      <c r="AQ615" s="118">
        <v>1</v>
      </c>
      <c r="AR615" s="118">
        <v>2</v>
      </c>
      <c r="AS615" t="str">
        <f t="shared" si="47"/>
        <v>4.02.00.00</v>
      </c>
    </row>
    <row r="616" spans="1:45" customFormat="1" ht="93.6">
      <c r="A616">
        <v>2021</v>
      </c>
      <c r="B616">
        <v>529</v>
      </c>
      <c r="C616" t="s">
        <v>1279</v>
      </c>
      <c r="D616" t="s">
        <v>1280</v>
      </c>
      <c r="E616" t="s">
        <v>1300</v>
      </c>
      <c r="F616" t="s">
        <v>2693</v>
      </c>
      <c r="G616" t="s">
        <v>2694</v>
      </c>
      <c r="H616">
        <v>12</v>
      </c>
      <c r="I616" t="s">
        <v>2153</v>
      </c>
      <c r="J616">
        <v>2</v>
      </c>
      <c r="K616" t="s">
        <v>2246</v>
      </c>
      <c r="L616">
        <v>0</v>
      </c>
      <c r="M616" t="s">
        <v>2149</v>
      </c>
      <c r="N616">
        <v>1</v>
      </c>
      <c r="O616" t="s">
        <v>2791</v>
      </c>
      <c r="P616">
        <v>1</v>
      </c>
      <c r="Q616" t="s">
        <v>2792</v>
      </c>
      <c r="R616">
        <v>40</v>
      </c>
      <c r="S616" t="s">
        <v>2170</v>
      </c>
      <c r="T616">
        <v>43</v>
      </c>
      <c r="U616" t="s">
        <v>2248</v>
      </c>
      <c r="V616">
        <v>0</v>
      </c>
      <c r="W616" t="s">
        <v>79</v>
      </c>
      <c r="X616">
        <v>4</v>
      </c>
      <c r="Y616" t="s">
        <v>2695</v>
      </c>
      <c r="Z616" t="s">
        <v>2764</v>
      </c>
      <c r="AA616" t="s">
        <v>2257</v>
      </c>
      <c r="AB616" t="s">
        <v>2765</v>
      </c>
      <c r="AC616" t="s">
        <v>2257</v>
      </c>
      <c r="AD616" t="s">
        <v>2256</v>
      </c>
      <c r="AE616" t="s">
        <v>2257</v>
      </c>
      <c r="AF616" s="115">
        <v>60815000</v>
      </c>
      <c r="AG616" s="167" t="s">
        <v>1435</v>
      </c>
      <c r="AH616" s="168" t="s">
        <v>247</v>
      </c>
      <c r="AI616" s="172">
        <v>12</v>
      </c>
      <c r="AJ616" s="173" t="s">
        <v>2782</v>
      </c>
      <c r="AL616" t="str">
        <f t="shared" si="44"/>
        <v>02.00.01.01</v>
      </c>
      <c r="AM616">
        <f t="shared" si="45"/>
        <v>529</v>
      </c>
      <c r="AN616">
        <f t="shared" si="46"/>
        <v>12</v>
      </c>
      <c r="AO616" s="118">
        <v>2</v>
      </c>
      <c r="AP616" s="118">
        <v>0</v>
      </c>
      <c r="AQ616" s="118">
        <v>1</v>
      </c>
      <c r="AR616" s="118">
        <v>1</v>
      </c>
      <c r="AS616" t="str">
        <f t="shared" si="47"/>
        <v>4.02.00.00</v>
      </c>
    </row>
    <row r="617" spans="1:45" customFormat="1" ht="93.6">
      <c r="A617">
        <v>2021</v>
      </c>
      <c r="B617">
        <v>529</v>
      </c>
      <c r="C617" t="s">
        <v>1279</v>
      </c>
      <c r="D617" t="s">
        <v>1280</v>
      </c>
      <c r="E617" t="s">
        <v>1300</v>
      </c>
      <c r="F617" t="s">
        <v>2693</v>
      </c>
      <c r="G617" t="s">
        <v>2694</v>
      </c>
      <c r="H617">
        <v>12</v>
      </c>
      <c r="I617" t="s">
        <v>2153</v>
      </c>
      <c r="J617">
        <v>2</v>
      </c>
      <c r="K617" t="s">
        <v>2246</v>
      </c>
      <c r="L617">
        <v>0</v>
      </c>
      <c r="M617" t="s">
        <v>2149</v>
      </c>
      <c r="N617">
        <v>1</v>
      </c>
      <c r="O617" t="s">
        <v>2791</v>
      </c>
      <c r="P617">
        <v>1</v>
      </c>
      <c r="Q617" t="s">
        <v>2792</v>
      </c>
      <c r="R617">
        <v>40</v>
      </c>
      <c r="S617" t="s">
        <v>2170</v>
      </c>
      <c r="T617">
        <v>43</v>
      </c>
      <c r="U617" t="s">
        <v>2248</v>
      </c>
      <c r="V617">
        <v>0</v>
      </c>
      <c r="W617" t="s">
        <v>79</v>
      </c>
      <c r="X617">
        <v>4</v>
      </c>
      <c r="Y617" t="s">
        <v>2695</v>
      </c>
      <c r="Z617" t="s">
        <v>2764</v>
      </c>
      <c r="AA617" t="s">
        <v>2257</v>
      </c>
      <c r="AB617" t="s">
        <v>2765</v>
      </c>
      <c r="AC617" t="s">
        <v>2257</v>
      </c>
      <c r="AD617" t="s">
        <v>2256</v>
      </c>
      <c r="AE617" t="s">
        <v>2257</v>
      </c>
      <c r="AF617" s="115">
        <v>20000000</v>
      </c>
      <c r="AG617" s="180" t="s">
        <v>1641</v>
      </c>
      <c r="AH617" s="168" t="s">
        <v>530</v>
      </c>
      <c r="AI617" s="172">
        <v>12</v>
      </c>
      <c r="AJ617" s="173" t="s">
        <v>2782</v>
      </c>
      <c r="AL617" t="str">
        <f t="shared" si="44"/>
        <v>02.00.01.01</v>
      </c>
      <c r="AM617">
        <f t="shared" si="45"/>
        <v>529</v>
      </c>
      <c r="AN617">
        <f t="shared" si="46"/>
        <v>12</v>
      </c>
      <c r="AO617" s="118">
        <v>2</v>
      </c>
      <c r="AP617" s="118">
        <v>0</v>
      </c>
      <c r="AQ617" s="118">
        <v>1</v>
      </c>
      <c r="AR617" s="118">
        <v>1</v>
      </c>
      <c r="AS617" t="str">
        <f t="shared" si="47"/>
        <v>4.02.00.00</v>
      </c>
    </row>
    <row r="618" spans="1:45" customFormat="1" ht="93.6">
      <c r="A618">
        <v>2021</v>
      </c>
      <c r="B618">
        <v>529</v>
      </c>
      <c r="C618" t="s">
        <v>1279</v>
      </c>
      <c r="D618" t="s">
        <v>1280</v>
      </c>
      <c r="E618" t="s">
        <v>1300</v>
      </c>
      <c r="F618" t="s">
        <v>2693</v>
      </c>
      <c r="G618" t="s">
        <v>2694</v>
      </c>
      <c r="H618">
        <v>12</v>
      </c>
      <c r="I618" t="s">
        <v>2153</v>
      </c>
      <c r="J618">
        <v>2</v>
      </c>
      <c r="K618" t="s">
        <v>2246</v>
      </c>
      <c r="L618">
        <v>0</v>
      </c>
      <c r="M618" t="s">
        <v>2149</v>
      </c>
      <c r="N618">
        <v>1</v>
      </c>
      <c r="O618" t="s">
        <v>2791</v>
      </c>
      <c r="P618">
        <v>1</v>
      </c>
      <c r="Q618" t="s">
        <v>2792</v>
      </c>
      <c r="R618">
        <v>40</v>
      </c>
      <c r="S618" t="s">
        <v>2170</v>
      </c>
      <c r="T618">
        <v>43</v>
      </c>
      <c r="U618" t="s">
        <v>2248</v>
      </c>
      <c r="V618">
        <v>0</v>
      </c>
      <c r="W618" t="s">
        <v>79</v>
      </c>
      <c r="X618">
        <v>4</v>
      </c>
      <c r="Y618" t="s">
        <v>2695</v>
      </c>
      <c r="Z618" t="s">
        <v>2764</v>
      </c>
      <c r="AA618" t="s">
        <v>2257</v>
      </c>
      <c r="AB618" t="s">
        <v>2765</v>
      </c>
      <c r="AC618" t="s">
        <v>2257</v>
      </c>
      <c r="AD618" t="s">
        <v>2256</v>
      </c>
      <c r="AE618" t="s">
        <v>2257</v>
      </c>
      <c r="AF618" s="115">
        <v>300000</v>
      </c>
      <c r="AG618" s="180" t="s">
        <v>1813</v>
      </c>
      <c r="AH618" s="168" t="s">
        <v>481</v>
      </c>
      <c r="AI618" s="172">
        <v>12</v>
      </c>
      <c r="AJ618" s="173" t="s">
        <v>2782</v>
      </c>
      <c r="AL618" t="str">
        <f t="shared" si="44"/>
        <v>02.00.01.01</v>
      </c>
      <c r="AM618">
        <f t="shared" si="45"/>
        <v>529</v>
      </c>
      <c r="AN618">
        <f t="shared" si="46"/>
        <v>12</v>
      </c>
      <c r="AO618" s="118">
        <v>2</v>
      </c>
      <c r="AP618" s="118">
        <v>0</v>
      </c>
      <c r="AQ618" s="118">
        <v>1</v>
      </c>
      <c r="AR618" s="118">
        <v>1</v>
      </c>
      <c r="AS618" t="str">
        <f t="shared" si="47"/>
        <v>4.02.00.00</v>
      </c>
    </row>
    <row r="619" spans="1:45" customFormat="1" ht="93.6">
      <c r="A619">
        <v>2021</v>
      </c>
      <c r="B619">
        <v>529</v>
      </c>
      <c r="C619" t="s">
        <v>1279</v>
      </c>
      <c r="D619" t="s">
        <v>1280</v>
      </c>
      <c r="E619" t="s">
        <v>1300</v>
      </c>
      <c r="F619" t="s">
        <v>2693</v>
      </c>
      <c r="G619" t="s">
        <v>2694</v>
      </c>
      <c r="H619">
        <v>12</v>
      </c>
      <c r="I619" t="s">
        <v>2153</v>
      </c>
      <c r="J619">
        <v>2</v>
      </c>
      <c r="K619" t="s">
        <v>2246</v>
      </c>
      <c r="L619">
        <v>0</v>
      </c>
      <c r="M619" t="s">
        <v>2149</v>
      </c>
      <c r="N619">
        <v>1</v>
      </c>
      <c r="O619" t="s">
        <v>2791</v>
      </c>
      <c r="P619">
        <v>1</v>
      </c>
      <c r="Q619" t="s">
        <v>2792</v>
      </c>
      <c r="R619">
        <v>40</v>
      </c>
      <c r="S619" t="s">
        <v>2170</v>
      </c>
      <c r="T619">
        <v>43</v>
      </c>
      <c r="U619" t="s">
        <v>2248</v>
      </c>
      <c r="V619">
        <v>0</v>
      </c>
      <c r="W619" t="s">
        <v>79</v>
      </c>
      <c r="X619">
        <v>4</v>
      </c>
      <c r="Y619" t="s">
        <v>2695</v>
      </c>
      <c r="Z619" t="s">
        <v>2764</v>
      </c>
      <c r="AA619" t="s">
        <v>2257</v>
      </c>
      <c r="AB619" t="s">
        <v>2765</v>
      </c>
      <c r="AC619" t="s">
        <v>2257</v>
      </c>
      <c r="AD619" t="s">
        <v>2256</v>
      </c>
      <c r="AE619" t="s">
        <v>2257</v>
      </c>
      <c r="AF619" s="115">
        <v>85000</v>
      </c>
      <c r="AG619" s="180" t="s">
        <v>1814</v>
      </c>
      <c r="AH619" s="168" t="s">
        <v>483</v>
      </c>
      <c r="AI619" s="172">
        <v>12</v>
      </c>
      <c r="AJ619" s="173" t="s">
        <v>2782</v>
      </c>
      <c r="AL619" t="str">
        <f t="shared" si="44"/>
        <v>02.00.01.01</v>
      </c>
      <c r="AM619">
        <f t="shared" si="45"/>
        <v>529</v>
      </c>
      <c r="AN619">
        <f t="shared" si="46"/>
        <v>12</v>
      </c>
      <c r="AO619" s="118">
        <v>2</v>
      </c>
      <c r="AP619" s="118">
        <v>0</v>
      </c>
      <c r="AQ619" s="118">
        <v>1</v>
      </c>
      <c r="AR619" s="118">
        <v>1</v>
      </c>
      <c r="AS619" t="str">
        <f t="shared" si="47"/>
        <v>4.02.00.00</v>
      </c>
    </row>
    <row r="620" spans="1:45" customFormat="1" ht="93.6">
      <c r="A620">
        <v>2021</v>
      </c>
      <c r="B620">
        <v>529</v>
      </c>
      <c r="C620" t="s">
        <v>1279</v>
      </c>
      <c r="D620" t="s">
        <v>1280</v>
      </c>
      <c r="E620" t="s">
        <v>1300</v>
      </c>
      <c r="F620" t="s">
        <v>2693</v>
      </c>
      <c r="G620" t="s">
        <v>2694</v>
      </c>
      <c r="H620">
        <v>11</v>
      </c>
      <c r="I620" t="s">
        <v>25</v>
      </c>
      <c r="J620">
        <v>2</v>
      </c>
      <c r="K620" t="s">
        <v>2246</v>
      </c>
      <c r="L620">
        <v>0</v>
      </c>
      <c r="M620" t="s">
        <v>2149</v>
      </c>
      <c r="N620">
        <v>1</v>
      </c>
      <c r="O620" t="s">
        <v>2791</v>
      </c>
      <c r="P620">
        <v>3</v>
      </c>
      <c r="Q620" t="s">
        <v>2250</v>
      </c>
      <c r="R620">
        <v>40</v>
      </c>
      <c r="S620" t="s">
        <v>2170</v>
      </c>
      <c r="T620">
        <v>43</v>
      </c>
      <c r="U620" t="s">
        <v>2248</v>
      </c>
      <c r="V620">
        <v>0</v>
      </c>
      <c r="W620" t="s">
        <v>79</v>
      </c>
      <c r="X620">
        <v>4</v>
      </c>
      <c r="Y620" t="s">
        <v>2695</v>
      </c>
      <c r="Z620" t="s">
        <v>2764</v>
      </c>
      <c r="AA620" t="s">
        <v>2257</v>
      </c>
      <c r="AB620" t="s">
        <v>2765</v>
      </c>
      <c r="AC620" t="s">
        <v>2257</v>
      </c>
      <c r="AD620" t="s">
        <v>2256</v>
      </c>
      <c r="AE620" t="s">
        <v>2257</v>
      </c>
      <c r="AF620" s="115">
        <v>361000000</v>
      </c>
      <c r="AG620" s="167" t="s">
        <v>1937</v>
      </c>
      <c r="AH620" s="168" t="s">
        <v>634</v>
      </c>
      <c r="AI620" s="172">
        <v>12</v>
      </c>
      <c r="AJ620" s="173" t="s">
        <v>2782</v>
      </c>
      <c r="AL620" t="str">
        <f t="shared" si="44"/>
        <v>02.00.01.03</v>
      </c>
      <c r="AM620">
        <f t="shared" si="45"/>
        <v>529</v>
      </c>
      <c r="AN620">
        <f t="shared" si="46"/>
        <v>11</v>
      </c>
      <c r="AO620" s="118">
        <v>2</v>
      </c>
      <c r="AP620" s="118">
        <v>0</v>
      </c>
      <c r="AQ620" s="118">
        <v>1</v>
      </c>
      <c r="AR620" s="118">
        <v>3</v>
      </c>
      <c r="AS620" t="str">
        <f t="shared" si="47"/>
        <v>4.02.00.00</v>
      </c>
    </row>
    <row r="621" spans="1:45" customFormat="1" ht="93.6">
      <c r="A621">
        <v>2021</v>
      </c>
      <c r="B621">
        <v>529</v>
      </c>
      <c r="C621" t="s">
        <v>1279</v>
      </c>
      <c r="D621" t="s">
        <v>1280</v>
      </c>
      <c r="E621" t="s">
        <v>1300</v>
      </c>
      <c r="F621" t="s">
        <v>2693</v>
      </c>
      <c r="G621" t="s">
        <v>2694</v>
      </c>
      <c r="H621">
        <v>12</v>
      </c>
      <c r="I621" t="s">
        <v>2153</v>
      </c>
      <c r="J621">
        <v>2</v>
      </c>
      <c r="K621" t="s">
        <v>2246</v>
      </c>
      <c r="L621">
        <v>0</v>
      </c>
      <c r="M621" t="s">
        <v>2149</v>
      </c>
      <c r="N621">
        <v>1</v>
      </c>
      <c r="O621" t="s">
        <v>2791</v>
      </c>
      <c r="P621">
        <v>2</v>
      </c>
      <c r="Q621" t="s">
        <v>2793</v>
      </c>
      <c r="R621">
        <v>40</v>
      </c>
      <c r="S621" t="s">
        <v>2170</v>
      </c>
      <c r="T621">
        <v>43</v>
      </c>
      <c r="U621" t="s">
        <v>2248</v>
      </c>
      <c r="V621">
        <v>0</v>
      </c>
      <c r="W621" t="s">
        <v>79</v>
      </c>
      <c r="X621">
        <v>4</v>
      </c>
      <c r="Y621" t="s">
        <v>2695</v>
      </c>
      <c r="Z621" t="s">
        <v>2764</v>
      </c>
      <c r="AA621" t="s">
        <v>2257</v>
      </c>
      <c r="AB621" t="s">
        <v>2765</v>
      </c>
      <c r="AC621" t="s">
        <v>2257</v>
      </c>
      <c r="AD621" t="s">
        <v>2256</v>
      </c>
      <c r="AE621" t="s">
        <v>2257</v>
      </c>
      <c r="AF621" s="115">
        <v>3000000</v>
      </c>
      <c r="AG621" s="167" t="s">
        <v>1647</v>
      </c>
      <c r="AH621" s="168" t="s">
        <v>388</v>
      </c>
      <c r="AI621" s="172">
        <v>12</v>
      </c>
      <c r="AJ621" s="173" t="s">
        <v>2782</v>
      </c>
      <c r="AL621" t="str">
        <f t="shared" si="44"/>
        <v>02.00.01.02</v>
      </c>
      <c r="AM621">
        <f t="shared" si="45"/>
        <v>529</v>
      </c>
      <c r="AN621">
        <f t="shared" si="46"/>
        <v>12</v>
      </c>
      <c r="AO621" s="118">
        <v>2</v>
      </c>
      <c r="AP621" s="118">
        <v>0</v>
      </c>
      <c r="AQ621" s="118">
        <v>1</v>
      </c>
      <c r="AR621" s="118">
        <v>2</v>
      </c>
      <c r="AS621" t="str">
        <f t="shared" si="47"/>
        <v>4.02.00.00</v>
      </c>
    </row>
    <row r="622" spans="1:45" customFormat="1" ht="93.6">
      <c r="A622">
        <v>2021</v>
      </c>
      <c r="B622">
        <v>529</v>
      </c>
      <c r="C622" t="s">
        <v>1279</v>
      </c>
      <c r="D622" t="s">
        <v>1280</v>
      </c>
      <c r="E622" t="s">
        <v>1300</v>
      </c>
      <c r="F622" t="s">
        <v>2693</v>
      </c>
      <c r="G622" t="s">
        <v>2694</v>
      </c>
      <c r="H622">
        <v>11</v>
      </c>
      <c r="I622" t="s">
        <v>25</v>
      </c>
      <c r="J622">
        <v>3</v>
      </c>
      <c r="K622" t="s">
        <v>2794</v>
      </c>
      <c r="L622">
        <v>0</v>
      </c>
      <c r="M622" t="s">
        <v>2149</v>
      </c>
      <c r="N622">
        <v>1</v>
      </c>
      <c r="O622" t="s">
        <v>2791</v>
      </c>
      <c r="P622">
        <v>1</v>
      </c>
      <c r="Q622" t="s">
        <v>2795</v>
      </c>
      <c r="R622">
        <v>40</v>
      </c>
      <c r="S622" t="s">
        <v>2170</v>
      </c>
      <c r="T622">
        <v>43</v>
      </c>
      <c r="U622" t="s">
        <v>2248</v>
      </c>
      <c r="V622">
        <v>0</v>
      </c>
      <c r="W622" t="s">
        <v>79</v>
      </c>
      <c r="X622">
        <v>4</v>
      </c>
      <c r="Y622" t="s">
        <v>2695</v>
      </c>
      <c r="Z622" t="s">
        <v>2764</v>
      </c>
      <c r="AA622" t="s">
        <v>2257</v>
      </c>
      <c r="AB622" t="s">
        <v>2765</v>
      </c>
      <c r="AC622" t="s">
        <v>2257</v>
      </c>
      <c r="AD622" t="s">
        <v>2256</v>
      </c>
      <c r="AE622" t="s">
        <v>2257</v>
      </c>
      <c r="AF622" s="115">
        <v>12000000</v>
      </c>
      <c r="AG622" s="167" t="s">
        <v>1937</v>
      </c>
      <c r="AH622" s="168" t="s">
        <v>634</v>
      </c>
      <c r="AI622" s="172">
        <v>12</v>
      </c>
      <c r="AJ622" s="173" t="s">
        <v>2782</v>
      </c>
      <c r="AL622" t="str">
        <f t="shared" si="44"/>
        <v>03.00.01.01</v>
      </c>
      <c r="AM622">
        <f t="shared" si="45"/>
        <v>529</v>
      </c>
      <c r="AN622">
        <f t="shared" si="46"/>
        <v>11</v>
      </c>
      <c r="AO622" s="118">
        <v>3</v>
      </c>
      <c r="AP622" s="118">
        <v>0</v>
      </c>
      <c r="AQ622" s="118">
        <v>1</v>
      </c>
      <c r="AR622" s="118">
        <v>1</v>
      </c>
      <c r="AS622" t="str">
        <f t="shared" si="47"/>
        <v>4.02.00.00</v>
      </c>
    </row>
    <row r="623" spans="1:45" customFormat="1" ht="93.6">
      <c r="A623">
        <v>2021</v>
      </c>
      <c r="B623">
        <v>529</v>
      </c>
      <c r="C623" t="s">
        <v>1279</v>
      </c>
      <c r="D623" t="s">
        <v>1280</v>
      </c>
      <c r="E623" t="s">
        <v>1300</v>
      </c>
      <c r="F623" t="s">
        <v>2693</v>
      </c>
      <c r="G623" t="s">
        <v>2694</v>
      </c>
      <c r="H623">
        <v>11</v>
      </c>
      <c r="I623" t="s">
        <v>25</v>
      </c>
      <c r="J623">
        <v>3</v>
      </c>
      <c r="K623" t="s">
        <v>2794</v>
      </c>
      <c r="L623">
        <v>0</v>
      </c>
      <c r="M623" t="s">
        <v>2149</v>
      </c>
      <c r="N623">
        <v>1</v>
      </c>
      <c r="O623" t="s">
        <v>2791</v>
      </c>
      <c r="P623">
        <v>3</v>
      </c>
      <c r="Q623" t="s">
        <v>2796</v>
      </c>
      <c r="R623">
        <v>40</v>
      </c>
      <c r="S623" t="s">
        <v>2170</v>
      </c>
      <c r="T623">
        <v>43</v>
      </c>
      <c r="U623" t="s">
        <v>2248</v>
      </c>
      <c r="V623">
        <v>0</v>
      </c>
      <c r="W623" t="s">
        <v>79</v>
      </c>
      <c r="X623">
        <v>4</v>
      </c>
      <c r="Y623" t="s">
        <v>2695</v>
      </c>
      <c r="Z623" t="s">
        <v>2764</v>
      </c>
      <c r="AA623" t="s">
        <v>2257</v>
      </c>
      <c r="AB623" t="s">
        <v>2765</v>
      </c>
      <c r="AC623" t="s">
        <v>2257</v>
      </c>
      <c r="AD623" t="s">
        <v>2256</v>
      </c>
      <c r="AE623" t="s">
        <v>2257</v>
      </c>
      <c r="AF623" s="115">
        <v>111825000</v>
      </c>
      <c r="AG623" s="167" t="s">
        <v>1937</v>
      </c>
      <c r="AH623" s="168" t="s">
        <v>634</v>
      </c>
      <c r="AI623" s="172">
        <v>12</v>
      </c>
      <c r="AJ623" s="173" t="s">
        <v>2782</v>
      </c>
      <c r="AL623" t="str">
        <f t="shared" si="44"/>
        <v>03.00.01.03</v>
      </c>
      <c r="AM623">
        <f t="shared" si="45"/>
        <v>529</v>
      </c>
      <c r="AN623">
        <f t="shared" si="46"/>
        <v>11</v>
      </c>
      <c r="AO623" s="118">
        <v>3</v>
      </c>
      <c r="AP623" s="118">
        <v>0</v>
      </c>
      <c r="AQ623" s="118">
        <v>1</v>
      </c>
      <c r="AR623" s="118">
        <v>3</v>
      </c>
      <c r="AS623" t="str">
        <f t="shared" si="47"/>
        <v>4.02.00.00</v>
      </c>
    </row>
    <row r="624" spans="1:45" customFormat="1" ht="93.6">
      <c r="A624">
        <v>2021</v>
      </c>
      <c r="B624">
        <v>529</v>
      </c>
      <c r="C624" t="s">
        <v>1279</v>
      </c>
      <c r="D624" t="s">
        <v>1280</v>
      </c>
      <c r="E624" t="s">
        <v>1300</v>
      </c>
      <c r="F624" t="s">
        <v>2693</v>
      </c>
      <c r="G624" t="s">
        <v>2694</v>
      </c>
      <c r="H624">
        <v>11</v>
      </c>
      <c r="I624" t="s">
        <v>25</v>
      </c>
      <c r="J624">
        <v>3</v>
      </c>
      <c r="K624" t="s">
        <v>2794</v>
      </c>
      <c r="L624">
        <v>0</v>
      </c>
      <c r="M624" t="s">
        <v>2149</v>
      </c>
      <c r="N624">
        <v>2</v>
      </c>
      <c r="O624" t="s">
        <v>2797</v>
      </c>
      <c r="P624">
        <v>5</v>
      </c>
      <c r="Q624" t="s">
        <v>2798</v>
      </c>
      <c r="R624">
        <v>40</v>
      </c>
      <c r="S624" t="s">
        <v>2170</v>
      </c>
      <c r="T624">
        <v>43</v>
      </c>
      <c r="U624" t="s">
        <v>2248</v>
      </c>
      <c r="V624">
        <v>0</v>
      </c>
      <c r="W624" t="s">
        <v>79</v>
      </c>
      <c r="X624">
        <v>4</v>
      </c>
      <c r="Y624" t="s">
        <v>2695</v>
      </c>
      <c r="Z624" t="s">
        <v>2764</v>
      </c>
      <c r="AA624" t="s">
        <v>2257</v>
      </c>
      <c r="AB624" t="s">
        <v>2765</v>
      </c>
      <c r="AC624" t="s">
        <v>2257</v>
      </c>
      <c r="AD624" t="s">
        <v>2256</v>
      </c>
      <c r="AE624" t="s">
        <v>2257</v>
      </c>
      <c r="AF624" s="115">
        <v>26148311</v>
      </c>
      <c r="AG624" s="167" t="s">
        <v>1937</v>
      </c>
      <c r="AH624" s="168" t="s">
        <v>634</v>
      </c>
      <c r="AI624" s="172">
        <v>12</v>
      </c>
      <c r="AJ624" s="173" t="s">
        <v>2782</v>
      </c>
      <c r="AL624" t="str">
        <f t="shared" si="44"/>
        <v>03.00.02.05</v>
      </c>
      <c r="AM624">
        <f t="shared" si="45"/>
        <v>529</v>
      </c>
      <c r="AN624">
        <f t="shared" si="46"/>
        <v>11</v>
      </c>
      <c r="AO624" s="118">
        <v>3</v>
      </c>
      <c r="AP624" s="118">
        <v>0</v>
      </c>
      <c r="AQ624" s="118">
        <v>2</v>
      </c>
      <c r="AR624" s="118">
        <v>5</v>
      </c>
      <c r="AS624" t="str">
        <f t="shared" si="47"/>
        <v>4.02.00.00</v>
      </c>
    </row>
    <row r="625" spans="1:45" customFormat="1" ht="93.6">
      <c r="A625">
        <v>2021</v>
      </c>
      <c r="B625">
        <v>529</v>
      </c>
      <c r="C625" t="s">
        <v>1279</v>
      </c>
      <c r="D625" t="s">
        <v>1280</v>
      </c>
      <c r="E625" t="s">
        <v>1300</v>
      </c>
      <c r="F625" t="s">
        <v>2693</v>
      </c>
      <c r="G625" t="s">
        <v>2694</v>
      </c>
      <c r="H625">
        <v>11</v>
      </c>
      <c r="I625" t="s">
        <v>25</v>
      </c>
      <c r="J625">
        <v>3</v>
      </c>
      <c r="K625" t="s">
        <v>2794</v>
      </c>
      <c r="L625">
        <v>0</v>
      </c>
      <c r="M625" t="s">
        <v>2149</v>
      </c>
      <c r="N625">
        <v>1</v>
      </c>
      <c r="O625" t="s">
        <v>2791</v>
      </c>
      <c r="P625">
        <v>2</v>
      </c>
      <c r="Q625" t="s">
        <v>2799</v>
      </c>
      <c r="R625">
        <v>40</v>
      </c>
      <c r="S625" t="s">
        <v>2170</v>
      </c>
      <c r="T625">
        <v>43</v>
      </c>
      <c r="U625" t="s">
        <v>2248</v>
      </c>
      <c r="V625">
        <v>0</v>
      </c>
      <c r="W625" t="s">
        <v>79</v>
      </c>
      <c r="X625">
        <v>4</v>
      </c>
      <c r="Y625" t="s">
        <v>2695</v>
      </c>
      <c r="Z625" t="s">
        <v>2764</v>
      </c>
      <c r="AA625" t="s">
        <v>2257</v>
      </c>
      <c r="AB625" t="s">
        <v>2765</v>
      </c>
      <c r="AC625" t="s">
        <v>2257</v>
      </c>
      <c r="AD625" t="s">
        <v>2256</v>
      </c>
      <c r="AE625" t="s">
        <v>2257</v>
      </c>
      <c r="AF625" s="115">
        <v>210388335</v>
      </c>
      <c r="AG625" s="167" t="s">
        <v>1937</v>
      </c>
      <c r="AH625" s="168" t="s">
        <v>634</v>
      </c>
      <c r="AI625" s="172">
        <v>12</v>
      </c>
      <c r="AJ625" s="173" t="s">
        <v>2782</v>
      </c>
      <c r="AL625" t="str">
        <f t="shared" si="44"/>
        <v>03.00.01.02</v>
      </c>
      <c r="AM625">
        <f t="shared" si="45"/>
        <v>529</v>
      </c>
      <c r="AN625">
        <f t="shared" si="46"/>
        <v>11</v>
      </c>
      <c r="AO625" s="118">
        <v>3</v>
      </c>
      <c r="AP625" s="118">
        <v>0</v>
      </c>
      <c r="AQ625" s="118">
        <v>1</v>
      </c>
      <c r="AR625" s="118">
        <v>2</v>
      </c>
      <c r="AS625" t="str">
        <f t="shared" si="47"/>
        <v>4.02.00.00</v>
      </c>
    </row>
    <row r="626" spans="1:45" customFormat="1" ht="93.6">
      <c r="A626">
        <v>2021</v>
      </c>
      <c r="B626">
        <v>529</v>
      </c>
      <c r="C626" t="s">
        <v>1279</v>
      </c>
      <c r="D626" t="s">
        <v>1280</v>
      </c>
      <c r="E626" t="s">
        <v>1300</v>
      </c>
      <c r="F626" t="s">
        <v>2693</v>
      </c>
      <c r="G626" t="s">
        <v>2694</v>
      </c>
      <c r="H626">
        <v>11</v>
      </c>
      <c r="I626" t="s">
        <v>25</v>
      </c>
      <c r="J626">
        <v>3</v>
      </c>
      <c r="K626" t="s">
        <v>2794</v>
      </c>
      <c r="L626">
        <v>0</v>
      </c>
      <c r="M626" t="s">
        <v>2149</v>
      </c>
      <c r="N626">
        <v>2</v>
      </c>
      <c r="O626" t="s">
        <v>2797</v>
      </c>
      <c r="P626">
        <v>4</v>
      </c>
      <c r="Q626" t="s">
        <v>2800</v>
      </c>
      <c r="R626">
        <v>40</v>
      </c>
      <c r="S626" t="s">
        <v>2170</v>
      </c>
      <c r="T626">
        <v>43</v>
      </c>
      <c r="U626" t="s">
        <v>2248</v>
      </c>
      <c r="V626">
        <v>0</v>
      </c>
      <c r="W626" t="s">
        <v>79</v>
      </c>
      <c r="X626">
        <v>4</v>
      </c>
      <c r="Y626" t="s">
        <v>2695</v>
      </c>
      <c r="Z626" t="s">
        <v>2764</v>
      </c>
      <c r="AA626" t="s">
        <v>2257</v>
      </c>
      <c r="AB626" t="s">
        <v>2765</v>
      </c>
      <c r="AC626" t="s">
        <v>2257</v>
      </c>
      <c r="AD626" t="s">
        <v>2256</v>
      </c>
      <c r="AE626" t="s">
        <v>2257</v>
      </c>
      <c r="AF626" s="115">
        <v>36928452</v>
      </c>
      <c r="AG626" s="167" t="s">
        <v>1937</v>
      </c>
      <c r="AH626" s="168" t="s">
        <v>634</v>
      </c>
      <c r="AI626" s="172">
        <v>12</v>
      </c>
      <c r="AJ626" s="173" t="s">
        <v>2782</v>
      </c>
      <c r="AL626" t="str">
        <f t="shared" si="44"/>
        <v>03.00.02.04</v>
      </c>
      <c r="AM626">
        <f t="shared" si="45"/>
        <v>529</v>
      </c>
      <c r="AN626">
        <f t="shared" si="46"/>
        <v>11</v>
      </c>
      <c r="AO626" s="118">
        <v>3</v>
      </c>
      <c r="AP626" s="118">
        <v>0</v>
      </c>
      <c r="AQ626" s="118">
        <v>2</v>
      </c>
      <c r="AR626" s="118">
        <v>4</v>
      </c>
      <c r="AS626" t="str">
        <f t="shared" si="47"/>
        <v>4.02.00.00</v>
      </c>
    </row>
    <row r="627" spans="1:45" customFormat="1" ht="93.6">
      <c r="A627">
        <v>2021</v>
      </c>
      <c r="B627">
        <v>529</v>
      </c>
      <c r="C627" t="s">
        <v>1279</v>
      </c>
      <c r="D627" t="s">
        <v>1280</v>
      </c>
      <c r="E627" t="s">
        <v>1300</v>
      </c>
      <c r="F627" t="s">
        <v>2693</v>
      </c>
      <c r="G627" t="s">
        <v>2694</v>
      </c>
      <c r="H627">
        <v>12</v>
      </c>
      <c r="I627" t="s">
        <v>2153</v>
      </c>
      <c r="J627">
        <v>3</v>
      </c>
      <c r="K627" t="s">
        <v>2794</v>
      </c>
      <c r="L627">
        <v>1</v>
      </c>
      <c r="M627" t="s">
        <v>1642</v>
      </c>
      <c r="N627">
        <v>1</v>
      </c>
      <c r="O627" t="s">
        <v>2791</v>
      </c>
      <c r="P627">
        <v>7</v>
      </c>
      <c r="Q627" t="s">
        <v>2799</v>
      </c>
      <c r="R627">
        <v>40</v>
      </c>
      <c r="S627" t="s">
        <v>2170</v>
      </c>
      <c r="T627">
        <v>43</v>
      </c>
      <c r="U627" t="s">
        <v>2248</v>
      </c>
      <c r="V627">
        <v>0</v>
      </c>
      <c r="W627" t="s">
        <v>79</v>
      </c>
      <c r="X627">
        <v>4</v>
      </c>
      <c r="Y627" t="s">
        <v>2695</v>
      </c>
      <c r="Z627" t="s">
        <v>2764</v>
      </c>
      <c r="AA627" t="s">
        <v>2257</v>
      </c>
      <c r="AB627" t="s">
        <v>2765</v>
      </c>
      <c r="AC627" t="s">
        <v>2257</v>
      </c>
      <c r="AD627" t="s">
        <v>2256</v>
      </c>
      <c r="AE627" t="s">
        <v>2257</v>
      </c>
      <c r="AF627" s="115">
        <v>54211665</v>
      </c>
      <c r="AG627" s="167" t="s">
        <v>1720</v>
      </c>
      <c r="AH627" s="168" t="s">
        <v>189</v>
      </c>
      <c r="AI627" s="172">
        <v>12</v>
      </c>
      <c r="AJ627" s="173" t="s">
        <v>2782</v>
      </c>
      <c r="AL627" t="str">
        <f t="shared" si="44"/>
        <v>03.01.01.07</v>
      </c>
      <c r="AM627">
        <f t="shared" si="45"/>
        <v>529</v>
      </c>
      <c r="AN627">
        <f t="shared" si="46"/>
        <v>12</v>
      </c>
      <c r="AO627" s="118">
        <v>3</v>
      </c>
      <c r="AP627" s="118">
        <v>1</v>
      </c>
      <c r="AQ627" s="118">
        <v>1</v>
      </c>
      <c r="AR627" s="118">
        <v>7</v>
      </c>
      <c r="AS627" t="str">
        <f t="shared" si="47"/>
        <v>4.02.00.00</v>
      </c>
    </row>
    <row r="628" spans="1:45" customFormat="1" ht="78">
      <c r="A628">
        <v>2021</v>
      </c>
      <c r="B628">
        <v>532</v>
      </c>
      <c r="C628" t="s">
        <v>1282</v>
      </c>
      <c r="D628" t="s">
        <v>1283</v>
      </c>
      <c r="E628" t="s">
        <v>1227</v>
      </c>
      <c r="F628" t="s">
        <v>2660</v>
      </c>
      <c r="G628" t="s">
        <v>2661</v>
      </c>
      <c r="H628">
        <v>13</v>
      </c>
      <c r="I628" t="s">
        <v>51</v>
      </c>
      <c r="J628">
        <v>11</v>
      </c>
      <c r="K628" t="s">
        <v>2367</v>
      </c>
      <c r="L628">
        <v>0</v>
      </c>
      <c r="M628" t="s">
        <v>2149</v>
      </c>
      <c r="N628">
        <v>0</v>
      </c>
      <c r="O628" t="s">
        <v>2149</v>
      </c>
      <c r="P628">
        <v>0</v>
      </c>
      <c r="Q628" t="s">
        <v>2149</v>
      </c>
      <c r="R628">
        <v>40</v>
      </c>
      <c r="S628" t="s">
        <v>2170</v>
      </c>
      <c r="T628">
        <v>49</v>
      </c>
      <c r="U628" t="s">
        <v>2264</v>
      </c>
      <c r="V628">
        <v>0</v>
      </c>
      <c r="W628" t="s">
        <v>79</v>
      </c>
      <c r="X628">
        <v>2</v>
      </c>
      <c r="Y628" t="s">
        <v>2687</v>
      </c>
      <c r="Z628" t="s">
        <v>2688</v>
      </c>
      <c r="AA628" t="s">
        <v>2687</v>
      </c>
      <c r="AB628" t="s">
        <v>2689</v>
      </c>
      <c r="AC628" t="s">
        <v>2687</v>
      </c>
      <c r="AD628" t="s">
        <v>39</v>
      </c>
      <c r="AE628" t="s">
        <v>40</v>
      </c>
      <c r="AF628" s="115">
        <v>13717261</v>
      </c>
      <c r="AG628" s="167" t="s">
        <v>1576</v>
      </c>
      <c r="AH628" s="168" t="s">
        <v>313</v>
      </c>
      <c r="AI628" s="172">
        <v>14</v>
      </c>
      <c r="AJ628" s="173" t="s">
        <v>1462</v>
      </c>
      <c r="AL628" t="str">
        <f t="shared" si="44"/>
        <v>11.00.00.00</v>
      </c>
      <c r="AM628">
        <f t="shared" si="45"/>
        <v>532</v>
      </c>
      <c r="AN628">
        <f t="shared" si="46"/>
        <v>13</v>
      </c>
      <c r="AO628" s="118">
        <v>11</v>
      </c>
      <c r="AP628" s="118">
        <v>0</v>
      </c>
      <c r="AQ628" s="118">
        <v>0</v>
      </c>
      <c r="AR628" s="118">
        <v>0</v>
      </c>
      <c r="AS628" t="str">
        <f t="shared" si="47"/>
        <v>2.00.00.00</v>
      </c>
    </row>
    <row r="629" spans="1:45" customFormat="1" ht="78">
      <c r="A629">
        <v>2021</v>
      </c>
      <c r="B629">
        <v>532</v>
      </c>
      <c r="C629" t="s">
        <v>1282</v>
      </c>
      <c r="D629" t="s">
        <v>1283</v>
      </c>
      <c r="E629" t="s">
        <v>1227</v>
      </c>
      <c r="F629" t="s">
        <v>2660</v>
      </c>
      <c r="G629" t="s">
        <v>2661</v>
      </c>
      <c r="H629">
        <v>13</v>
      </c>
      <c r="I629" t="s">
        <v>51</v>
      </c>
      <c r="J629">
        <v>11</v>
      </c>
      <c r="K629" t="s">
        <v>2367</v>
      </c>
      <c r="L629">
        <v>0</v>
      </c>
      <c r="M629" t="s">
        <v>2149</v>
      </c>
      <c r="N629">
        <v>0</v>
      </c>
      <c r="O629" t="s">
        <v>2149</v>
      </c>
      <c r="P629">
        <v>0</v>
      </c>
      <c r="Q629" t="s">
        <v>2149</v>
      </c>
      <c r="R629">
        <v>40</v>
      </c>
      <c r="S629" t="s">
        <v>2170</v>
      </c>
      <c r="T629">
        <v>49</v>
      </c>
      <c r="U629" t="s">
        <v>2264</v>
      </c>
      <c r="V629">
        <v>0</v>
      </c>
      <c r="W629" t="s">
        <v>79</v>
      </c>
      <c r="X629">
        <v>3</v>
      </c>
      <c r="Y629" t="s">
        <v>2690</v>
      </c>
      <c r="Z629" t="s">
        <v>2691</v>
      </c>
      <c r="AA629" t="s">
        <v>2690</v>
      </c>
      <c r="AB629" t="s">
        <v>2692</v>
      </c>
      <c r="AC629" t="s">
        <v>2690</v>
      </c>
      <c r="AD629" t="s">
        <v>41</v>
      </c>
      <c r="AE629" t="s">
        <v>42</v>
      </c>
      <c r="AF629" s="115">
        <v>37235099</v>
      </c>
      <c r="AG629" s="167" t="s">
        <v>1578</v>
      </c>
      <c r="AH629" s="168" t="s">
        <v>1577</v>
      </c>
      <c r="AI629" s="172">
        <v>14</v>
      </c>
      <c r="AJ629" s="173" t="s">
        <v>1462</v>
      </c>
      <c r="AL629" t="str">
        <f t="shared" si="44"/>
        <v>11.00.00.00</v>
      </c>
      <c r="AM629">
        <f t="shared" si="45"/>
        <v>532</v>
      </c>
      <c r="AN629">
        <f t="shared" si="46"/>
        <v>13</v>
      </c>
      <c r="AO629" s="118">
        <v>11</v>
      </c>
      <c r="AP629" s="118">
        <v>0</v>
      </c>
      <c r="AQ629" s="118">
        <v>0</v>
      </c>
      <c r="AR629" s="118">
        <v>0</v>
      </c>
      <c r="AS629" t="str">
        <f t="shared" si="47"/>
        <v>3.00.00.00</v>
      </c>
    </row>
    <row r="630" spans="1:45" customFormat="1" ht="78">
      <c r="A630">
        <v>2021</v>
      </c>
      <c r="B630">
        <v>532</v>
      </c>
      <c r="C630" t="s">
        <v>1282</v>
      </c>
      <c r="D630" t="s">
        <v>1283</v>
      </c>
      <c r="E630" t="s">
        <v>1227</v>
      </c>
      <c r="F630" t="s">
        <v>2693</v>
      </c>
      <c r="G630" t="s">
        <v>2694</v>
      </c>
      <c r="H630">
        <v>13</v>
      </c>
      <c r="I630" t="s">
        <v>51</v>
      </c>
      <c r="J630">
        <v>11</v>
      </c>
      <c r="K630" t="s">
        <v>2367</v>
      </c>
      <c r="L630">
        <v>0</v>
      </c>
      <c r="M630" t="s">
        <v>2149</v>
      </c>
      <c r="N630">
        <v>1</v>
      </c>
      <c r="O630" t="s">
        <v>43</v>
      </c>
      <c r="P630">
        <v>0</v>
      </c>
      <c r="Q630" t="s">
        <v>2149</v>
      </c>
      <c r="R630">
        <v>40</v>
      </c>
      <c r="S630" t="s">
        <v>2170</v>
      </c>
      <c r="T630">
        <v>49</v>
      </c>
      <c r="U630" t="s">
        <v>2264</v>
      </c>
      <c r="V630">
        <v>0</v>
      </c>
      <c r="W630" t="s">
        <v>79</v>
      </c>
      <c r="X630">
        <v>4</v>
      </c>
      <c r="Y630" t="s">
        <v>2695</v>
      </c>
      <c r="Z630" t="s">
        <v>2696</v>
      </c>
      <c r="AA630" t="s">
        <v>2697</v>
      </c>
      <c r="AB630" t="s">
        <v>2698</v>
      </c>
      <c r="AC630" t="s">
        <v>2697</v>
      </c>
      <c r="AD630" t="s">
        <v>44</v>
      </c>
      <c r="AE630" t="s">
        <v>43</v>
      </c>
      <c r="AF630" s="115">
        <v>18234901</v>
      </c>
      <c r="AG630" s="167" t="s">
        <v>1578</v>
      </c>
      <c r="AH630" s="168" t="s">
        <v>1577</v>
      </c>
      <c r="AI630" s="172">
        <v>14</v>
      </c>
      <c r="AJ630" s="173" t="s">
        <v>1462</v>
      </c>
      <c r="AL630" t="str">
        <f t="shared" si="44"/>
        <v>11.00.01.00</v>
      </c>
      <c r="AM630">
        <f t="shared" si="45"/>
        <v>532</v>
      </c>
      <c r="AN630">
        <f t="shared" si="46"/>
        <v>13</v>
      </c>
      <c r="AO630" s="118">
        <v>11</v>
      </c>
      <c r="AP630" s="118">
        <v>0</v>
      </c>
      <c r="AQ630" s="118">
        <v>1</v>
      </c>
      <c r="AR630" s="118">
        <v>0</v>
      </c>
      <c r="AS630" t="str">
        <f t="shared" si="47"/>
        <v>4.03.00.00</v>
      </c>
    </row>
    <row r="631" spans="1:45" customFormat="1" ht="78">
      <c r="A631">
        <v>2021</v>
      </c>
      <c r="B631">
        <v>532</v>
      </c>
      <c r="C631" t="s">
        <v>1282</v>
      </c>
      <c r="D631" t="s">
        <v>1283</v>
      </c>
      <c r="E631" t="s">
        <v>1227</v>
      </c>
      <c r="F631" t="s">
        <v>2693</v>
      </c>
      <c r="G631" t="s">
        <v>2694</v>
      </c>
      <c r="H631">
        <v>13</v>
      </c>
      <c r="I631" t="s">
        <v>51</v>
      </c>
      <c r="J631">
        <v>11</v>
      </c>
      <c r="K631" t="s">
        <v>2367</v>
      </c>
      <c r="L631">
        <v>0</v>
      </c>
      <c r="M631" t="s">
        <v>2149</v>
      </c>
      <c r="N631">
        <v>1</v>
      </c>
      <c r="O631" t="s">
        <v>43</v>
      </c>
      <c r="P631">
        <v>0</v>
      </c>
      <c r="Q631" t="s">
        <v>2149</v>
      </c>
      <c r="R631">
        <v>40</v>
      </c>
      <c r="S631" t="s">
        <v>2170</v>
      </c>
      <c r="T631">
        <v>49</v>
      </c>
      <c r="U631" t="s">
        <v>2264</v>
      </c>
      <c r="V631">
        <v>0</v>
      </c>
      <c r="W631" t="s">
        <v>79</v>
      </c>
      <c r="X631">
        <v>4</v>
      </c>
      <c r="Y631" t="s">
        <v>2695</v>
      </c>
      <c r="Z631" t="s">
        <v>2696</v>
      </c>
      <c r="AA631" t="s">
        <v>2697</v>
      </c>
      <c r="AB631" t="s">
        <v>2698</v>
      </c>
      <c r="AC631" t="s">
        <v>2697</v>
      </c>
      <c r="AD631" t="s">
        <v>44</v>
      </c>
      <c r="AE631" t="s">
        <v>43</v>
      </c>
      <c r="AF631" s="115">
        <v>1300000</v>
      </c>
      <c r="AG631" s="167" t="s">
        <v>1573</v>
      </c>
      <c r="AH631" s="168" t="s">
        <v>390</v>
      </c>
      <c r="AI631" s="172">
        <v>14</v>
      </c>
      <c r="AJ631" s="173" t="s">
        <v>1462</v>
      </c>
      <c r="AL631" t="str">
        <f t="shared" si="44"/>
        <v>11.00.01.00</v>
      </c>
      <c r="AM631">
        <f t="shared" si="45"/>
        <v>532</v>
      </c>
      <c r="AN631">
        <f t="shared" si="46"/>
        <v>13</v>
      </c>
      <c r="AO631" s="118">
        <v>11</v>
      </c>
      <c r="AP631" s="118">
        <v>0</v>
      </c>
      <c r="AQ631" s="118">
        <v>1</v>
      </c>
      <c r="AR631" s="118">
        <v>0</v>
      </c>
      <c r="AS631" t="str">
        <f t="shared" si="47"/>
        <v>4.03.00.00</v>
      </c>
    </row>
    <row r="632" spans="1:45" customFormat="1" ht="78">
      <c r="A632">
        <v>2021</v>
      </c>
      <c r="B632">
        <v>532</v>
      </c>
      <c r="C632" t="s">
        <v>1282</v>
      </c>
      <c r="D632" t="s">
        <v>1283</v>
      </c>
      <c r="E632" t="s">
        <v>1227</v>
      </c>
      <c r="F632" t="s">
        <v>2693</v>
      </c>
      <c r="G632" t="s">
        <v>2694</v>
      </c>
      <c r="H632">
        <v>13</v>
      </c>
      <c r="I632" t="s">
        <v>51</v>
      </c>
      <c r="J632">
        <v>11</v>
      </c>
      <c r="K632" t="s">
        <v>2367</v>
      </c>
      <c r="L632">
        <v>0</v>
      </c>
      <c r="M632" t="s">
        <v>2149</v>
      </c>
      <c r="N632">
        <v>1</v>
      </c>
      <c r="O632" t="s">
        <v>43</v>
      </c>
      <c r="P632">
        <v>0</v>
      </c>
      <c r="Q632" t="s">
        <v>2149</v>
      </c>
      <c r="R632">
        <v>40</v>
      </c>
      <c r="S632" t="s">
        <v>2170</v>
      </c>
      <c r="T632">
        <v>49</v>
      </c>
      <c r="U632" t="s">
        <v>2264</v>
      </c>
      <c r="V632">
        <v>0</v>
      </c>
      <c r="W632" t="s">
        <v>79</v>
      </c>
      <c r="X632">
        <v>4</v>
      </c>
      <c r="Y632" t="s">
        <v>2695</v>
      </c>
      <c r="Z632" t="s">
        <v>2696</v>
      </c>
      <c r="AA632" t="s">
        <v>2697</v>
      </c>
      <c r="AB632" t="s">
        <v>2698</v>
      </c>
      <c r="AC632" t="s">
        <v>2697</v>
      </c>
      <c r="AD632" t="s">
        <v>44</v>
      </c>
      <c r="AE632" t="s">
        <v>43</v>
      </c>
      <c r="AF632" s="115">
        <v>462739</v>
      </c>
      <c r="AG632" s="167" t="s">
        <v>1576</v>
      </c>
      <c r="AH632" s="168" t="s">
        <v>313</v>
      </c>
      <c r="AI632" s="172">
        <v>14</v>
      </c>
      <c r="AJ632" s="173" t="s">
        <v>1462</v>
      </c>
      <c r="AL632" t="str">
        <f t="shared" si="44"/>
        <v>11.00.01.00</v>
      </c>
      <c r="AM632">
        <f t="shared" si="45"/>
        <v>532</v>
      </c>
      <c r="AN632">
        <f t="shared" si="46"/>
        <v>13</v>
      </c>
      <c r="AO632" s="118">
        <v>11</v>
      </c>
      <c r="AP632" s="118">
        <v>0</v>
      </c>
      <c r="AQ632" s="118">
        <v>1</v>
      </c>
      <c r="AR632" s="118">
        <v>0</v>
      </c>
      <c r="AS632" t="str">
        <f t="shared" si="47"/>
        <v>4.03.00.00</v>
      </c>
    </row>
    <row r="633" spans="1:45" customFormat="1" ht="93.6">
      <c r="A633">
        <v>2021</v>
      </c>
      <c r="B633">
        <v>530</v>
      </c>
      <c r="C633" t="s">
        <v>434</v>
      </c>
      <c r="D633" t="s">
        <v>1281</v>
      </c>
      <c r="E633" t="s">
        <v>1300</v>
      </c>
      <c r="F633" t="s">
        <v>2660</v>
      </c>
      <c r="G633" t="s">
        <v>2661</v>
      </c>
      <c r="H633">
        <v>12</v>
      </c>
      <c r="I633" t="s">
        <v>2153</v>
      </c>
      <c r="J633">
        <v>1</v>
      </c>
      <c r="K633" t="s">
        <v>2580</v>
      </c>
      <c r="L633">
        <v>4</v>
      </c>
      <c r="M633" t="s">
        <v>2184</v>
      </c>
      <c r="N633">
        <v>0</v>
      </c>
      <c r="O633" t="s">
        <v>2149</v>
      </c>
      <c r="P633">
        <v>0</v>
      </c>
      <c r="Q633" t="s">
        <v>2149</v>
      </c>
      <c r="R633">
        <v>30</v>
      </c>
      <c r="S633" t="s">
        <v>2163</v>
      </c>
      <c r="T633">
        <v>37</v>
      </c>
      <c r="U633" t="s">
        <v>2224</v>
      </c>
      <c r="V633">
        <v>0</v>
      </c>
      <c r="W633" t="s">
        <v>79</v>
      </c>
      <c r="X633">
        <v>1</v>
      </c>
      <c r="Y633" t="s">
        <v>2662</v>
      </c>
      <c r="Z633" t="s">
        <v>2663</v>
      </c>
      <c r="AA633" t="s">
        <v>2664</v>
      </c>
      <c r="AB633" t="s">
        <v>2665</v>
      </c>
      <c r="AC633" t="s">
        <v>2666</v>
      </c>
      <c r="AD633" t="s">
        <v>23</v>
      </c>
      <c r="AE633" t="s">
        <v>24</v>
      </c>
      <c r="AF633" s="115">
        <v>8435634</v>
      </c>
      <c r="AG633" s="167" t="s">
        <v>1655</v>
      </c>
      <c r="AH633" s="168" t="s">
        <v>778</v>
      </c>
      <c r="AI633" s="172">
        <v>12</v>
      </c>
      <c r="AJ633" s="173" t="s">
        <v>2782</v>
      </c>
      <c r="AL633" t="str">
        <f t="shared" si="44"/>
        <v>01.04.00.00</v>
      </c>
      <c r="AM633">
        <f t="shared" si="45"/>
        <v>530</v>
      </c>
      <c r="AN633">
        <f t="shared" si="46"/>
        <v>12</v>
      </c>
      <c r="AO633" s="118">
        <v>1</v>
      </c>
      <c r="AP633" s="118">
        <v>4</v>
      </c>
      <c r="AQ633" s="118">
        <v>0</v>
      </c>
      <c r="AR633" s="118">
        <v>0</v>
      </c>
      <c r="AS633" t="str">
        <f t="shared" si="47"/>
        <v>1.01.01.00</v>
      </c>
    </row>
    <row r="634" spans="1:45" customFormat="1" ht="93.6">
      <c r="A634">
        <v>2021</v>
      </c>
      <c r="B634">
        <v>530</v>
      </c>
      <c r="C634" t="s">
        <v>434</v>
      </c>
      <c r="D634" t="s">
        <v>1281</v>
      </c>
      <c r="E634" t="s">
        <v>1300</v>
      </c>
      <c r="F634" t="s">
        <v>2660</v>
      </c>
      <c r="G634" t="s">
        <v>2661</v>
      </c>
      <c r="H634">
        <v>11</v>
      </c>
      <c r="I634" t="s">
        <v>25</v>
      </c>
      <c r="J634">
        <v>1</v>
      </c>
      <c r="K634" t="s">
        <v>2580</v>
      </c>
      <c r="L634">
        <v>0</v>
      </c>
      <c r="M634" t="s">
        <v>2149</v>
      </c>
      <c r="N634">
        <v>0</v>
      </c>
      <c r="O634" t="s">
        <v>2149</v>
      </c>
      <c r="P634">
        <v>0</v>
      </c>
      <c r="Q634" t="s">
        <v>2149</v>
      </c>
      <c r="R634">
        <v>30</v>
      </c>
      <c r="S634" t="s">
        <v>2163</v>
      </c>
      <c r="T634">
        <v>37</v>
      </c>
      <c r="U634" t="s">
        <v>2224</v>
      </c>
      <c r="V634">
        <v>0</v>
      </c>
      <c r="W634" t="s">
        <v>79</v>
      </c>
      <c r="X634">
        <v>1</v>
      </c>
      <c r="Y634" t="s">
        <v>2662</v>
      </c>
      <c r="Z634" t="s">
        <v>2663</v>
      </c>
      <c r="AA634" t="s">
        <v>2664</v>
      </c>
      <c r="AB634" t="s">
        <v>2665</v>
      </c>
      <c r="AC634" t="s">
        <v>2666</v>
      </c>
      <c r="AD634" t="s">
        <v>23</v>
      </c>
      <c r="AE634" t="s">
        <v>24</v>
      </c>
      <c r="AF634" s="115">
        <v>101416190</v>
      </c>
      <c r="AG634" s="36" t="s">
        <v>1683</v>
      </c>
      <c r="AH634" s="127" t="s">
        <v>25</v>
      </c>
      <c r="AI634" s="172">
        <v>12</v>
      </c>
      <c r="AJ634" s="173" t="s">
        <v>2782</v>
      </c>
      <c r="AL634" t="str">
        <f t="shared" si="44"/>
        <v>01.00.00.00</v>
      </c>
      <c r="AM634">
        <f t="shared" si="45"/>
        <v>530</v>
      </c>
      <c r="AN634">
        <f t="shared" si="46"/>
        <v>11</v>
      </c>
      <c r="AO634" s="118">
        <v>1</v>
      </c>
      <c r="AP634" s="118">
        <v>0</v>
      </c>
      <c r="AQ634" s="118">
        <v>0</v>
      </c>
      <c r="AR634" s="118">
        <v>0</v>
      </c>
      <c r="AS634" t="str">
        <f t="shared" si="47"/>
        <v>1.01.01.00</v>
      </c>
    </row>
    <row r="635" spans="1:45" customFormat="1" ht="93.6">
      <c r="A635">
        <v>2021</v>
      </c>
      <c r="B635">
        <v>530</v>
      </c>
      <c r="C635" t="s">
        <v>434</v>
      </c>
      <c r="D635" t="s">
        <v>1281</v>
      </c>
      <c r="E635" t="s">
        <v>1300</v>
      </c>
      <c r="F635" t="s">
        <v>2660</v>
      </c>
      <c r="G635" t="s">
        <v>2661</v>
      </c>
      <c r="H635">
        <v>12</v>
      </c>
      <c r="I635" t="s">
        <v>2153</v>
      </c>
      <c r="J635">
        <v>1</v>
      </c>
      <c r="K635" t="s">
        <v>2580</v>
      </c>
      <c r="L635">
        <v>1</v>
      </c>
      <c r="M635" t="s">
        <v>2801</v>
      </c>
      <c r="N635">
        <v>0</v>
      </c>
      <c r="O635" t="s">
        <v>2149</v>
      </c>
      <c r="P635">
        <v>0</v>
      </c>
      <c r="Q635" t="s">
        <v>2149</v>
      </c>
      <c r="R635">
        <v>30</v>
      </c>
      <c r="S635" t="s">
        <v>2163</v>
      </c>
      <c r="T635">
        <v>37</v>
      </c>
      <c r="U635" t="s">
        <v>2224</v>
      </c>
      <c r="V635">
        <v>0</v>
      </c>
      <c r="W635" t="s">
        <v>79</v>
      </c>
      <c r="X635">
        <v>1</v>
      </c>
      <c r="Y635" t="s">
        <v>2662</v>
      </c>
      <c r="Z635" t="s">
        <v>2663</v>
      </c>
      <c r="AA635" t="s">
        <v>2664</v>
      </c>
      <c r="AB635" t="s">
        <v>2665</v>
      </c>
      <c r="AC635" t="s">
        <v>2666</v>
      </c>
      <c r="AD635" t="s">
        <v>23</v>
      </c>
      <c r="AE635" t="s">
        <v>24</v>
      </c>
      <c r="AF635" s="115">
        <v>97972175</v>
      </c>
      <c r="AG635" s="167" t="s">
        <v>1652</v>
      </c>
      <c r="AH635" s="168" t="s">
        <v>219</v>
      </c>
      <c r="AI635" s="172">
        <v>12</v>
      </c>
      <c r="AJ635" s="173" t="s">
        <v>2782</v>
      </c>
      <c r="AL635" t="str">
        <f t="shared" si="44"/>
        <v>01.01.00.00</v>
      </c>
      <c r="AM635">
        <f t="shared" si="45"/>
        <v>530</v>
      </c>
      <c r="AN635">
        <f t="shared" si="46"/>
        <v>12</v>
      </c>
      <c r="AO635" s="118">
        <v>1</v>
      </c>
      <c r="AP635" s="118">
        <v>1</v>
      </c>
      <c r="AQ635" s="118">
        <v>0</v>
      </c>
      <c r="AR635" s="118">
        <v>0</v>
      </c>
      <c r="AS635" t="str">
        <f t="shared" si="47"/>
        <v>1.01.01.00</v>
      </c>
    </row>
    <row r="636" spans="1:45" customFormat="1" ht="93.6">
      <c r="A636">
        <v>2021</v>
      </c>
      <c r="B636">
        <v>530</v>
      </c>
      <c r="C636" t="s">
        <v>434</v>
      </c>
      <c r="D636" t="s">
        <v>1281</v>
      </c>
      <c r="E636" t="s">
        <v>1300</v>
      </c>
      <c r="F636" t="s">
        <v>2660</v>
      </c>
      <c r="G636" t="s">
        <v>2661</v>
      </c>
      <c r="H636">
        <v>12</v>
      </c>
      <c r="I636" t="s">
        <v>2153</v>
      </c>
      <c r="J636">
        <v>1</v>
      </c>
      <c r="K636" t="s">
        <v>2580</v>
      </c>
      <c r="L636">
        <v>4</v>
      </c>
      <c r="M636" t="s">
        <v>2184</v>
      </c>
      <c r="N636">
        <v>0</v>
      </c>
      <c r="O636" t="s">
        <v>2149</v>
      </c>
      <c r="P636">
        <v>0</v>
      </c>
      <c r="Q636" t="s">
        <v>2149</v>
      </c>
      <c r="R636">
        <v>30</v>
      </c>
      <c r="S636" t="s">
        <v>2163</v>
      </c>
      <c r="T636">
        <v>37</v>
      </c>
      <c r="U636" t="s">
        <v>2224</v>
      </c>
      <c r="V636">
        <v>0</v>
      </c>
      <c r="W636" t="s">
        <v>79</v>
      </c>
      <c r="X636">
        <v>1</v>
      </c>
      <c r="Y636" t="s">
        <v>2662</v>
      </c>
      <c r="Z636" t="s">
        <v>2663</v>
      </c>
      <c r="AA636" t="s">
        <v>2664</v>
      </c>
      <c r="AB636" t="s">
        <v>2665</v>
      </c>
      <c r="AC636" t="s">
        <v>2666</v>
      </c>
      <c r="AD636" t="s">
        <v>23</v>
      </c>
      <c r="AE636" t="s">
        <v>24</v>
      </c>
      <c r="AF636" s="115">
        <v>1213992</v>
      </c>
      <c r="AG636" s="167" t="s">
        <v>1663</v>
      </c>
      <c r="AH636" s="168" t="s">
        <v>776</v>
      </c>
      <c r="AI636" s="172">
        <v>12</v>
      </c>
      <c r="AJ636" s="173" t="s">
        <v>2782</v>
      </c>
      <c r="AL636" t="str">
        <f t="shared" si="44"/>
        <v>01.04.00.00</v>
      </c>
      <c r="AM636">
        <f t="shared" si="45"/>
        <v>530</v>
      </c>
      <c r="AN636">
        <f t="shared" si="46"/>
        <v>12</v>
      </c>
      <c r="AO636" s="118">
        <v>1</v>
      </c>
      <c r="AP636" s="118">
        <v>4</v>
      </c>
      <c r="AQ636" s="118">
        <v>0</v>
      </c>
      <c r="AR636" s="118">
        <v>0</v>
      </c>
      <c r="AS636" t="str">
        <f t="shared" si="47"/>
        <v>1.01.01.00</v>
      </c>
    </row>
    <row r="637" spans="1:45" customFormat="1" ht="93.6">
      <c r="A637">
        <v>2021</v>
      </c>
      <c r="B637">
        <v>530</v>
      </c>
      <c r="C637" t="s">
        <v>434</v>
      </c>
      <c r="D637" t="s">
        <v>1281</v>
      </c>
      <c r="E637" t="s">
        <v>1300</v>
      </c>
      <c r="F637" t="s">
        <v>2660</v>
      </c>
      <c r="G637" t="s">
        <v>2661</v>
      </c>
      <c r="H637">
        <v>12</v>
      </c>
      <c r="I637" t="s">
        <v>2153</v>
      </c>
      <c r="J637">
        <v>1</v>
      </c>
      <c r="K637" t="s">
        <v>2580</v>
      </c>
      <c r="L637">
        <v>4</v>
      </c>
      <c r="M637" t="s">
        <v>2184</v>
      </c>
      <c r="N637">
        <v>0</v>
      </c>
      <c r="O637" t="s">
        <v>2149</v>
      </c>
      <c r="P637">
        <v>0</v>
      </c>
      <c r="Q637" t="s">
        <v>2149</v>
      </c>
      <c r="R637">
        <v>30</v>
      </c>
      <c r="S637" t="s">
        <v>2163</v>
      </c>
      <c r="T637">
        <v>37</v>
      </c>
      <c r="U637" t="s">
        <v>2224</v>
      </c>
      <c r="V637">
        <v>0</v>
      </c>
      <c r="W637" t="s">
        <v>79</v>
      </c>
      <c r="X637">
        <v>1</v>
      </c>
      <c r="Y637" t="s">
        <v>2662</v>
      </c>
      <c r="Z637" t="s">
        <v>2663</v>
      </c>
      <c r="AA637" t="s">
        <v>2664</v>
      </c>
      <c r="AB637" t="s">
        <v>2667</v>
      </c>
      <c r="AC637" t="s">
        <v>2668</v>
      </c>
      <c r="AD637" t="s">
        <v>26</v>
      </c>
      <c r="AE637" t="s">
        <v>27</v>
      </c>
      <c r="AF637" s="115">
        <v>17067530</v>
      </c>
      <c r="AG637" s="167" t="s">
        <v>1655</v>
      </c>
      <c r="AH637" s="168" t="s">
        <v>778</v>
      </c>
      <c r="AI637" s="172">
        <v>12</v>
      </c>
      <c r="AJ637" s="173" t="s">
        <v>2782</v>
      </c>
      <c r="AL637" t="str">
        <f t="shared" si="44"/>
        <v>01.04.00.00</v>
      </c>
      <c r="AM637">
        <f t="shared" si="45"/>
        <v>530</v>
      </c>
      <c r="AN637">
        <f t="shared" si="46"/>
        <v>12</v>
      </c>
      <c r="AO637" s="118">
        <v>1</v>
      </c>
      <c r="AP637" s="118">
        <v>4</v>
      </c>
      <c r="AQ637" s="118">
        <v>0</v>
      </c>
      <c r="AR637" s="118">
        <v>0</v>
      </c>
      <c r="AS637" t="str">
        <f t="shared" si="47"/>
        <v>1.01.04.00</v>
      </c>
    </row>
    <row r="638" spans="1:45" customFormat="1" ht="93.6">
      <c r="A638">
        <v>2021</v>
      </c>
      <c r="B638">
        <v>530</v>
      </c>
      <c r="C638" t="s">
        <v>434</v>
      </c>
      <c r="D638" t="s">
        <v>1281</v>
      </c>
      <c r="E638" t="s">
        <v>1300</v>
      </c>
      <c r="F638" t="s">
        <v>2660</v>
      </c>
      <c r="G638" t="s">
        <v>2661</v>
      </c>
      <c r="H638">
        <v>12</v>
      </c>
      <c r="I638" t="s">
        <v>2153</v>
      </c>
      <c r="J638">
        <v>1</v>
      </c>
      <c r="K638" t="s">
        <v>2580</v>
      </c>
      <c r="L638">
        <v>4</v>
      </c>
      <c r="M638" t="s">
        <v>2184</v>
      </c>
      <c r="N638">
        <v>0</v>
      </c>
      <c r="O638" t="s">
        <v>2149</v>
      </c>
      <c r="P638">
        <v>0</v>
      </c>
      <c r="Q638" t="s">
        <v>2149</v>
      </c>
      <c r="R638">
        <v>30</v>
      </c>
      <c r="S638" t="s">
        <v>2163</v>
      </c>
      <c r="T638">
        <v>37</v>
      </c>
      <c r="U638" t="s">
        <v>2224</v>
      </c>
      <c r="V638">
        <v>0</v>
      </c>
      <c r="W638" t="s">
        <v>79</v>
      </c>
      <c r="X638">
        <v>1</v>
      </c>
      <c r="Y638" t="s">
        <v>2662</v>
      </c>
      <c r="Z638" t="s">
        <v>2663</v>
      </c>
      <c r="AA638" t="s">
        <v>2664</v>
      </c>
      <c r="AB638" t="s">
        <v>2669</v>
      </c>
      <c r="AC638" t="s">
        <v>2670</v>
      </c>
      <c r="AD638" t="s">
        <v>28</v>
      </c>
      <c r="AE638" t="s">
        <v>29</v>
      </c>
      <c r="AF638" s="115">
        <v>46413431</v>
      </c>
      <c r="AG638" s="167" t="s">
        <v>1655</v>
      </c>
      <c r="AH638" s="168" t="s">
        <v>778</v>
      </c>
      <c r="AI638" s="172">
        <v>12</v>
      </c>
      <c r="AJ638" s="173" t="s">
        <v>2782</v>
      </c>
      <c r="AL638" t="str">
        <f t="shared" si="44"/>
        <v>01.04.00.00</v>
      </c>
      <c r="AM638">
        <f t="shared" si="45"/>
        <v>530</v>
      </c>
      <c r="AN638">
        <f t="shared" si="46"/>
        <v>12</v>
      </c>
      <c r="AO638" s="118">
        <v>1</v>
      </c>
      <c r="AP638" s="118">
        <v>4</v>
      </c>
      <c r="AQ638" s="118">
        <v>0</v>
      </c>
      <c r="AR638" s="118">
        <v>0</v>
      </c>
      <c r="AS638" t="str">
        <f t="shared" si="47"/>
        <v>1.01.06.00</v>
      </c>
    </row>
    <row r="639" spans="1:45" customFormat="1" ht="93.6">
      <c r="A639">
        <v>2021</v>
      </c>
      <c r="B639">
        <v>530</v>
      </c>
      <c r="C639" t="s">
        <v>434</v>
      </c>
      <c r="D639" t="s">
        <v>1281</v>
      </c>
      <c r="E639" t="s">
        <v>1300</v>
      </c>
      <c r="F639" t="s">
        <v>2660</v>
      </c>
      <c r="G639" t="s">
        <v>2661</v>
      </c>
      <c r="H639">
        <v>12</v>
      </c>
      <c r="I639" t="s">
        <v>2153</v>
      </c>
      <c r="J639">
        <v>1</v>
      </c>
      <c r="K639" t="s">
        <v>2580</v>
      </c>
      <c r="L639">
        <v>4</v>
      </c>
      <c r="M639" t="s">
        <v>2184</v>
      </c>
      <c r="N639">
        <v>0</v>
      </c>
      <c r="O639" t="s">
        <v>2149</v>
      </c>
      <c r="P639">
        <v>0</v>
      </c>
      <c r="Q639" t="s">
        <v>2149</v>
      </c>
      <c r="R639">
        <v>30</v>
      </c>
      <c r="S639" t="s">
        <v>2163</v>
      </c>
      <c r="T639">
        <v>37</v>
      </c>
      <c r="U639" t="s">
        <v>2224</v>
      </c>
      <c r="V639">
        <v>0</v>
      </c>
      <c r="W639" t="s">
        <v>79</v>
      </c>
      <c r="X639">
        <v>1</v>
      </c>
      <c r="Y639" t="s">
        <v>2662</v>
      </c>
      <c r="Z639" t="s">
        <v>2672</v>
      </c>
      <c r="AA639" t="s">
        <v>2673</v>
      </c>
      <c r="AB639" t="s">
        <v>2674</v>
      </c>
      <c r="AC639" t="s">
        <v>2666</v>
      </c>
      <c r="AD639" t="s">
        <v>32</v>
      </c>
      <c r="AE639" t="s">
        <v>24</v>
      </c>
      <c r="AF639" s="115">
        <v>378715</v>
      </c>
      <c r="AG639" s="167" t="s">
        <v>1655</v>
      </c>
      <c r="AH639" s="168" t="s">
        <v>778</v>
      </c>
      <c r="AI639" s="172">
        <v>12</v>
      </c>
      <c r="AJ639" s="173" t="s">
        <v>2782</v>
      </c>
      <c r="AL639" t="str">
        <f t="shared" si="44"/>
        <v>01.04.00.00</v>
      </c>
      <c r="AM639">
        <f t="shared" si="45"/>
        <v>530</v>
      </c>
      <c r="AN639">
        <f t="shared" si="46"/>
        <v>12</v>
      </c>
      <c r="AO639" s="118">
        <v>1</v>
      </c>
      <c r="AP639" s="118">
        <v>4</v>
      </c>
      <c r="AQ639" s="118">
        <v>0</v>
      </c>
      <c r="AR639" s="118">
        <v>0</v>
      </c>
      <c r="AS639" t="str">
        <f t="shared" si="47"/>
        <v>1.02.01.00</v>
      </c>
    </row>
    <row r="640" spans="1:45" customFormat="1" ht="93.6">
      <c r="A640">
        <v>2021</v>
      </c>
      <c r="B640">
        <v>530</v>
      </c>
      <c r="C640" t="s">
        <v>434</v>
      </c>
      <c r="D640" t="s">
        <v>1281</v>
      </c>
      <c r="E640" t="s">
        <v>1300</v>
      </c>
      <c r="F640" t="s">
        <v>2660</v>
      </c>
      <c r="G640" t="s">
        <v>2661</v>
      </c>
      <c r="H640">
        <v>12</v>
      </c>
      <c r="I640" t="s">
        <v>2153</v>
      </c>
      <c r="J640">
        <v>1</v>
      </c>
      <c r="K640" t="s">
        <v>2580</v>
      </c>
      <c r="L640">
        <v>4</v>
      </c>
      <c r="M640" t="s">
        <v>2184</v>
      </c>
      <c r="N640">
        <v>0</v>
      </c>
      <c r="O640" t="s">
        <v>2149</v>
      </c>
      <c r="P640">
        <v>0</v>
      </c>
      <c r="Q640" t="s">
        <v>2149</v>
      </c>
      <c r="R640">
        <v>30</v>
      </c>
      <c r="S640" t="s">
        <v>2163</v>
      </c>
      <c r="T640">
        <v>37</v>
      </c>
      <c r="U640" t="s">
        <v>2224</v>
      </c>
      <c r="V640">
        <v>0</v>
      </c>
      <c r="W640" t="s">
        <v>79</v>
      </c>
      <c r="X640">
        <v>1</v>
      </c>
      <c r="Y640" t="s">
        <v>2662</v>
      </c>
      <c r="Z640" t="s">
        <v>2672</v>
      </c>
      <c r="AA640" t="s">
        <v>2673</v>
      </c>
      <c r="AB640" t="s">
        <v>2675</v>
      </c>
      <c r="AC640" t="s">
        <v>2668</v>
      </c>
      <c r="AD640" t="s">
        <v>33</v>
      </c>
      <c r="AE640" t="s">
        <v>27</v>
      </c>
      <c r="AF640" s="115">
        <v>31559</v>
      </c>
      <c r="AG640" s="167" t="s">
        <v>1655</v>
      </c>
      <c r="AH640" s="168" t="s">
        <v>778</v>
      </c>
      <c r="AI640" s="172">
        <v>12</v>
      </c>
      <c r="AJ640" s="173" t="s">
        <v>2782</v>
      </c>
      <c r="AL640" t="str">
        <f t="shared" si="44"/>
        <v>01.04.00.00</v>
      </c>
      <c r="AM640">
        <f t="shared" si="45"/>
        <v>530</v>
      </c>
      <c r="AN640">
        <f t="shared" si="46"/>
        <v>12</v>
      </c>
      <c r="AO640" s="118">
        <v>1</v>
      </c>
      <c r="AP640" s="118">
        <v>4</v>
      </c>
      <c r="AQ640" s="118">
        <v>0</v>
      </c>
      <c r="AR640" s="118">
        <v>0</v>
      </c>
      <c r="AS640" t="str">
        <f t="shared" si="47"/>
        <v>1.02.03.00</v>
      </c>
    </row>
    <row r="641" spans="1:45" customFormat="1" ht="93.6">
      <c r="A641">
        <v>2021</v>
      </c>
      <c r="B641">
        <v>530</v>
      </c>
      <c r="C641" t="s">
        <v>434</v>
      </c>
      <c r="D641" t="s">
        <v>1281</v>
      </c>
      <c r="E641" t="s">
        <v>1300</v>
      </c>
      <c r="F641" t="s">
        <v>2660</v>
      </c>
      <c r="G641" t="s">
        <v>2661</v>
      </c>
      <c r="H641">
        <v>12</v>
      </c>
      <c r="I641" t="s">
        <v>2153</v>
      </c>
      <c r="J641">
        <v>1</v>
      </c>
      <c r="K641" t="s">
        <v>2580</v>
      </c>
      <c r="L641">
        <v>4</v>
      </c>
      <c r="M641" t="s">
        <v>2184</v>
      </c>
      <c r="N641">
        <v>0</v>
      </c>
      <c r="O641" t="s">
        <v>2149</v>
      </c>
      <c r="P641">
        <v>0</v>
      </c>
      <c r="Q641" t="s">
        <v>2149</v>
      </c>
      <c r="R641">
        <v>30</v>
      </c>
      <c r="S641" t="s">
        <v>2163</v>
      </c>
      <c r="T641">
        <v>37</v>
      </c>
      <c r="U641" t="s">
        <v>2224</v>
      </c>
      <c r="V641">
        <v>0</v>
      </c>
      <c r="W641" t="s">
        <v>79</v>
      </c>
      <c r="X641">
        <v>1</v>
      </c>
      <c r="Y641" t="s">
        <v>2662</v>
      </c>
      <c r="Z641" t="s">
        <v>2672</v>
      </c>
      <c r="AA641" t="s">
        <v>2673</v>
      </c>
      <c r="AB641" t="s">
        <v>2676</v>
      </c>
      <c r="AC641" t="s">
        <v>2670</v>
      </c>
      <c r="AD641" t="s">
        <v>34</v>
      </c>
      <c r="AE641" t="s">
        <v>29</v>
      </c>
      <c r="AF641" s="115">
        <v>93122</v>
      </c>
      <c r="AG641" s="167" t="s">
        <v>1655</v>
      </c>
      <c r="AH641" s="168" t="s">
        <v>778</v>
      </c>
      <c r="AI641" s="172">
        <v>12</v>
      </c>
      <c r="AJ641" s="173" t="s">
        <v>2782</v>
      </c>
      <c r="AL641" t="str">
        <f t="shared" si="44"/>
        <v>01.04.00.00</v>
      </c>
      <c r="AM641">
        <f t="shared" si="45"/>
        <v>530</v>
      </c>
      <c r="AN641">
        <f t="shared" si="46"/>
        <v>12</v>
      </c>
      <c r="AO641" s="118">
        <v>1</v>
      </c>
      <c r="AP641" s="118">
        <v>4</v>
      </c>
      <c r="AQ641" s="118">
        <v>0</v>
      </c>
      <c r="AR641" s="118">
        <v>0</v>
      </c>
      <c r="AS641" t="str">
        <f t="shared" si="47"/>
        <v>1.02.05.00</v>
      </c>
    </row>
    <row r="642" spans="1:45" customFormat="1" ht="93.6">
      <c r="A642">
        <v>2021</v>
      </c>
      <c r="B642">
        <v>530</v>
      </c>
      <c r="C642" t="s">
        <v>434</v>
      </c>
      <c r="D642" t="s">
        <v>1281</v>
      </c>
      <c r="E642" t="s">
        <v>1300</v>
      </c>
      <c r="F642" t="s">
        <v>2660</v>
      </c>
      <c r="G642" t="s">
        <v>2661</v>
      </c>
      <c r="H642">
        <v>12</v>
      </c>
      <c r="I642" t="s">
        <v>2153</v>
      </c>
      <c r="J642">
        <v>1</v>
      </c>
      <c r="K642" t="s">
        <v>2580</v>
      </c>
      <c r="L642">
        <v>4</v>
      </c>
      <c r="M642" t="s">
        <v>2184</v>
      </c>
      <c r="N642">
        <v>0</v>
      </c>
      <c r="O642" t="s">
        <v>2149</v>
      </c>
      <c r="P642">
        <v>0</v>
      </c>
      <c r="Q642" t="s">
        <v>2149</v>
      </c>
      <c r="R642">
        <v>30</v>
      </c>
      <c r="S642" t="s">
        <v>2163</v>
      </c>
      <c r="T642">
        <v>37</v>
      </c>
      <c r="U642" t="s">
        <v>2224</v>
      </c>
      <c r="V642">
        <v>0</v>
      </c>
      <c r="W642" t="s">
        <v>79</v>
      </c>
      <c r="X642">
        <v>1</v>
      </c>
      <c r="Y642" t="s">
        <v>2662</v>
      </c>
      <c r="Z642" t="s">
        <v>2677</v>
      </c>
      <c r="AA642" t="s">
        <v>2678</v>
      </c>
      <c r="AB642" t="s">
        <v>2679</v>
      </c>
      <c r="AC642" t="s">
        <v>2678</v>
      </c>
      <c r="AD642" t="s">
        <v>35</v>
      </c>
      <c r="AE642" t="s">
        <v>36</v>
      </c>
      <c r="AF642" s="115">
        <v>6451411</v>
      </c>
      <c r="AG642" s="167" t="s">
        <v>1655</v>
      </c>
      <c r="AH642" s="168" t="s">
        <v>778</v>
      </c>
      <c r="AI642" s="172">
        <v>12</v>
      </c>
      <c r="AJ642" s="173" t="s">
        <v>2782</v>
      </c>
      <c r="AL642" t="str">
        <f t="shared" si="44"/>
        <v>01.04.00.00</v>
      </c>
      <c r="AM642">
        <f t="shared" si="45"/>
        <v>530</v>
      </c>
      <c r="AN642">
        <f t="shared" si="46"/>
        <v>12</v>
      </c>
      <c r="AO642" s="118">
        <v>1</v>
      </c>
      <c r="AP642" s="118">
        <v>4</v>
      </c>
      <c r="AQ642" s="118">
        <v>0</v>
      </c>
      <c r="AR642" s="118">
        <v>0</v>
      </c>
      <c r="AS642" t="str">
        <f t="shared" si="47"/>
        <v>1.04.00.00</v>
      </c>
    </row>
    <row r="643" spans="1:45" customFormat="1" ht="93.6">
      <c r="A643">
        <v>2021</v>
      </c>
      <c r="B643">
        <v>530</v>
      </c>
      <c r="C643" t="s">
        <v>434</v>
      </c>
      <c r="D643" t="s">
        <v>1281</v>
      </c>
      <c r="E643" t="s">
        <v>1300</v>
      </c>
      <c r="F643" t="s">
        <v>2660</v>
      </c>
      <c r="G643" t="s">
        <v>2661</v>
      </c>
      <c r="H643">
        <v>12</v>
      </c>
      <c r="I643" t="s">
        <v>2153</v>
      </c>
      <c r="J643">
        <v>1</v>
      </c>
      <c r="K643" t="s">
        <v>2580</v>
      </c>
      <c r="L643">
        <v>4</v>
      </c>
      <c r="M643" t="s">
        <v>2184</v>
      </c>
      <c r="N643">
        <v>0</v>
      </c>
      <c r="O643" t="s">
        <v>2149</v>
      </c>
      <c r="P643">
        <v>0</v>
      </c>
      <c r="Q643" t="s">
        <v>2149</v>
      </c>
      <c r="R643">
        <v>30</v>
      </c>
      <c r="S643" t="s">
        <v>2163</v>
      </c>
      <c r="T643">
        <v>37</v>
      </c>
      <c r="U643" t="s">
        <v>2224</v>
      </c>
      <c r="V643">
        <v>0</v>
      </c>
      <c r="W643" t="s">
        <v>79</v>
      </c>
      <c r="X643">
        <v>2</v>
      </c>
      <c r="Y643" t="s">
        <v>2687</v>
      </c>
      <c r="Z643" t="s">
        <v>2688</v>
      </c>
      <c r="AA643" t="s">
        <v>2687</v>
      </c>
      <c r="AB643" t="s">
        <v>2689</v>
      </c>
      <c r="AC643" t="s">
        <v>2687</v>
      </c>
      <c r="AD643" t="s">
        <v>39</v>
      </c>
      <c r="AE643" t="s">
        <v>40</v>
      </c>
      <c r="AF643" s="115">
        <v>14850000</v>
      </c>
      <c r="AG643" s="167" t="s">
        <v>1655</v>
      </c>
      <c r="AH643" s="168" t="s">
        <v>778</v>
      </c>
      <c r="AI643" s="172">
        <v>12</v>
      </c>
      <c r="AJ643" s="173" t="s">
        <v>2782</v>
      </c>
      <c r="AL643" t="str">
        <f t="shared" ref="AL643:AL706" si="48">CONCATENATE(TEXT(AO643,"00"),".",TEXT(AP643,"00"),".",TEXT(AQ643,"00"),".",TEXT(AR643,"00"))</f>
        <v>01.04.00.00</v>
      </c>
      <c r="AM643">
        <f t="shared" ref="AM643:AM706" si="49">+B643</f>
        <v>530</v>
      </c>
      <c r="AN643">
        <f t="shared" ref="AN643:AN706" si="50">+H643</f>
        <v>12</v>
      </c>
      <c r="AO643" s="118">
        <v>1</v>
      </c>
      <c r="AP643" s="118">
        <v>4</v>
      </c>
      <c r="AQ643" s="118">
        <v>0</v>
      </c>
      <c r="AR643" s="118">
        <v>0</v>
      </c>
      <c r="AS643" t="str">
        <f t="shared" ref="AS643:AS706" si="51">+AD643</f>
        <v>2.00.00.00</v>
      </c>
    </row>
    <row r="644" spans="1:45" customFormat="1" ht="93.6">
      <c r="A644">
        <v>2021</v>
      </c>
      <c r="B644">
        <v>530</v>
      </c>
      <c r="C644" t="s">
        <v>434</v>
      </c>
      <c r="D644" t="s">
        <v>1281</v>
      </c>
      <c r="E644" t="s">
        <v>1300</v>
      </c>
      <c r="F644" t="s">
        <v>2660</v>
      </c>
      <c r="G644" t="s">
        <v>2661</v>
      </c>
      <c r="H644">
        <v>12</v>
      </c>
      <c r="I644" t="s">
        <v>2153</v>
      </c>
      <c r="J644">
        <v>1</v>
      </c>
      <c r="K644" t="s">
        <v>2580</v>
      </c>
      <c r="L644">
        <v>4</v>
      </c>
      <c r="M644" t="s">
        <v>2184</v>
      </c>
      <c r="N644">
        <v>0</v>
      </c>
      <c r="O644" t="s">
        <v>2149</v>
      </c>
      <c r="P644">
        <v>0</v>
      </c>
      <c r="Q644" t="s">
        <v>2149</v>
      </c>
      <c r="R644">
        <v>30</v>
      </c>
      <c r="S644" t="s">
        <v>2163</v>
      </c>
      <c r="T644">
        <v>37</v>
      </c>
      <c r="U644" t="s">
        <v>2224</v>
      </c>
      <c r="V644">
        <v>0</v>
      </c>
      <c r="W644" t="s">
        <v>79</v>
      </c>
      <c r="X644">
        <v>3</v>
      </c>
      <c r="Y644" t="s">
        <v>2690</v>
      </c>
      <c r="Z644" t="s">
        <v>2691</v>
      </c>
      <c r="AA644" t="s">
        <v>2690</v>
      </c>
      <c r="AB644" t="s">
        <v>2692</v>
      </c>
      <c r="AC644" t="s">
        <v>2690</v>
      </c>
      <c r="AD644" t="s">
        <v>41</v>
      </c>
      <c r="AE644" t="s">
        <v>42</v>
      </c>
      <c r="AF644" s="115">
        <v>31050000</v>
      </c>
      <c r="AG644" s="167" t="s">
        <v>1655</v>
      </c>
      <c r="AH644" s="168" t="s">
        <v>778</v>
      </c>
      <c r="AI644" s="172">
        <v>12</v>
      </c>
      <c r="AJ644" s="173" t="s">
        <v>2782</v>
      </c>
      <c r="AL644" t="str">
        <f t="shared" si="48"/>
        <v>01.04.00.00</v>
      </c>
      <c r="AM644">
        <f t="shared" si="49"/>
        <v>530</v>
      </c>
      <c r="AN644">
        <f t="shared" si="50"/>
        <v>12</v>
      </c>
      <c r="AO644" s="118">
        <v>1</v>
      </c>
      <c r="AP644" s="118">
        <v>4</v>
      </c>
      <c r="AQ644" s="118">
        <v>0</v>
      </c>
      <c r="AR644" s="118">
        <v>0</v>
      </c>
      <c r="AS644" t="str">
        <f t="shared" si="51"/>
        <v>3.00.00.00</v>
      </c>
    </row>
    <row r="645" spans="1:45" customFormat="1" ht="93.6">
      <c r="A645">
        <v>2021</v>
      </c>
      <c r="B645">
        <v>530</v>
      </c>
      <c r="C645" t="s">
        <v>434</v>
      </c>
      <c r="D645" t="s">
        <v>1281</v>
      </c>
      <c r="E645" t="s">
        <v>1300</v>
      </c>
      <c r="F645" t="s">
        <v>2693</v>
      </c>
      <c r="G645" t="s">
        <v>2694</v>
      </c>
      <c r="H645">
        <v>12</v>
      </c>
      <c r="I645" t="s">
        <v>2153</v>
      </c>
      <c r="J645">
        <v>1</v>
      </c>
      <c r="K645" t="s">
        <v>2580</v>
      </c>
      <c r="L645">
        <v>1</v>
      </c>
      <c r="M645" t="s">
        <v>2801</v>
      </c>
      <c r="N645">
        <v>14</v>
      </c>
      <c r="O645" t="s">
        <v>2232</v>
      </c>
      <c r="P645">
        <v>5</v>
      </c>
      <c r="Q645" t="s">
        <v>2300</v>
      </c>
      <c r="R645">
        <v>30</v>
      </c>
      <c r="S645" t="s">
        <v>2163</v>
      </c>
      <c r="T645">
        <v>37</v>
      </c>
      <c r="U645" t="s">
        <v>2224</v>
      </c>
      <c r="V645">
        <v>0</v>
      </c>
      <c r="W645" t="s">
        <v>79</v>
      </c>
      <c r="X645">
        <v>4</v>
      </c>
      <c r="Y645" t="s">
        <v>2695</v>
      </c>
      <c r="Z645" t="s">
        <v>2764</v>
      </c>
      <c r="AA645" t="s">
        <v>2257</v>
      </c>
      <c r="AB645" t="s">
        <v>2765</v>
      </c>
      <c r="AC645" t="s">
        <v>2257</v>
      </c>
      <c r="AD645" t="s">
        <v>2256</v>
      </c>
      <c r="AE645" t="s">
        <v>2257</v>
      </c>
      <c r="AF645" s="115">
        <v>8400000</v>
      </c>
      <c r="AG645" s="167" t="s">
        <v>1652</v>
      </c>
      <c r="AH645" s="168" t="s">
        <v>219</v>
      </c>
      <c r="AI645" s="172">
        <v>12</v>
      </c>
      <c r="AJ645" s="173" t="s">
        <v>2782</v>
      </c>
      <c r="AL645" t="str">
        <f t="shared" si="48"/>
        <v>01.01.14.05</v>
      </c>
      <c r="AM645">
        <f t="shared" si="49"/>
        <v>530</v>
      </c>
      <c r="AN645">
        <f t="shared" si="50"/>
        <v>12</v>
      </c>
      <c r="AO645" s="118">
        <v>1</v>
      </c>
      <c r="AP645" s="118">
        <v>1</v>
      </c>
      <c r="AQ645" s="118">
        <v>14</v>
      </c>
      <c r="AR645" s="118">
        <v>5</v>
      </c>
      <c r="AS645" t="str">
        <f t="shared" si="51"/>
        <v>4.02.00.00</v>
      </c>
    </row>
    <row r="646" spans="1:45" customFormat="1" ht="93.6">
      <c r="A646">
        <v>2021</v>
      </c>
      <c r="B646">
        <v>530</v>
      </c>
      <c r="C646" t="s">
        <v>434</v>
      </c>
      <c r="D646" t="s">
        <v>1281</v>
      </c>
      <c r="E646" t="s">
        <v>1300</v>
      </c>
      <c r="F646" t="s">
        <v>2693</v>
      </c>
      <c r="G646" t="s">
        <v>2694</v>
      </c>
      <c r="H646">
        <v>12</v>
      </c>
      <c r="I646" t="s">
        <v>2153</v>
      </c>
      <c r="J646">
        <v>1</v>
      </c>
      <c r="K646" t="s">
        <v>2580</v>
      </c>
      <c r="L646">
        <v>1</v>
      </c>
      <c r="M646" t="s">
        <v>2801</v>
      </c>
      <c r="N646">
        <v>9</v>
      </c>
      <c r="O646" t="s">
        <v>2161</v>
      </c>
      <c r="P646">
        <v>2</v>
      </c>
      <c r="Q646" t="s">
        <v>2802</v>
      </c>
      <c r="R646">
        <v>30</v>
      </c>
      <c r="S646" t="s">
        <v>2163</v>
      </c>
      <c r="T646">
        <v>37</v>
      </c>
      <c r="U646" t="s">
        <v>2224</v>
      </c>
      <c r="V646">
        <v>0</v>
      </c>
      <c r="W646" t="s">
        <v>79</v>
      </c>
      <c r="X646">
        <v>4</v>
      </c>
      <c r="Y646" t="s">
        <v>2695</v>
      </c>
      <c r="Z646" t="s">
        <v>2764</v>
      </c>
      <c r="AA646" t="s">
        <v>2257</v>
      </c>
      <c r="AB646" t="s">
        <v>2765</v>
      </c>
      <c r="AC646" t="s">
        <v>2257</v>
      </c>
      <c r="AD646" t="s">
        <v>2256</v>
      </c>
      <c r="AE646" t="s">
        <v>2257</v>
      </c>
      <c r="AF646" s="115">
        <v>9000000</v>
      </c>
      <c r="AG646" s="167" t="s">
        <v>1652</v>
      </c>
      <c r="AH646" s="168" t="s">
        <v>219</v>
      </c>
      <c r="AI646" s="172">
        <v>12</v>
      </c>
      <c r="AJ646" s="173" t="s">
        <v>2782</v>
      </c>
      <c r="AL646" t="str">
        <f t="shared" si="48"/>
        <v>01.01.09.02</v>
      </c>
      <c r="AM646">
        <f t="shared" si="49"/>
        <v>530</v>
      </c>
      <c r="AN646">
        <f t="shared" si="50"/>
        <v>12</v>
      </c>
      <c r="AO646" s="118">
        <v>1</v>
      </c>
      <c r="AP646" s="118">
        <v>1</v>
      </c>
      <c r="AQ646" s="118">
        <v>9</v>
      </c>
      <c r="AR646" s="118">
        <v>2</v>
      </c>
      <c r="AS646" t="str">
        <f t="shared" si="51"/>
        <v>4.02.00.00</v>
      </c>
    </row>
    <row r="647" spans="1:45" customFormat="1" ht="93.6">
      <c r="A647">
        <v>2021</v>
      </c>
      <c r="B647">
        <v>530</v>
      </c>
      <c r="C647" t="s">
        <v>434</v>
      </c>
      <c r="D647" t="s">
        <v>1281</v>
      </c>
      <c r="E647" t="s">
        <v>1300</v>
      </c>
      <c r="F647" t="s">
        <v>2693</v>
      </c>
      <c r="G647" t="s">
        <v>2694</v>
      </c>
      <c r="H647">
        <v>12</v>
      </c>
      <c r="I647" t="s">
        <v>2153</v>
      </c>
      <c r="J647">
        <v>1</v>
      </c>
      <c r="K647" t="s">
        <v>2580</v>
      </c>
      <c r="L647">
        <v>1</v>
      </c>
      <c r="M647" t="s">
        <v>2801</v>
      </c>
      <c r="N647">
        <v>6</v>
      </c>
      <c r="O647" t="s">
        <v>2289</v>
      </c>
      <c r="P647">
        <v>2</v>
      </c>
      <c r="Q647" t="s">
        <v>2454</v>
      </c>
      <c r="R647">
        <v>30</v>
      </c>
      <c r="S647" t="s">
        <v>2163</v>
      </c>
      <c r="T647">
        <v>37</v>
      </c>
      <c r="U647" t="s">
        <v>2224</v>
      </c>
      <c r="V647">
        <v>0</v>
      </c>
      <c r="W647" t="s">
        <v>79</v>
      </c>
      <c r="X647">
        <v>4</v>
      </c>
      <c r="Y647" t="s">
        <v>2695</v>
      </c>
      <c r="Z647" t="s">
        <v>2764</v>
      </c>
      <c r="AA647" t="s">
        <v>2257</v>
      </c>
      <c r="AB647" t="s">
        <v>2765</v>
      </c>
      <c r="AC647" t="s">
        <v>2257</v>
      </c>
      <c r="AD647" t="s">
        <v>2256</v>
      </c>
      <c r="AE647" t="s">
        <v>2257</v>
      </c>
      <c r="AF647" s="115">
        <v>6800000</v>
      </c>
      <c r="AG647" s="167" t="s">
        <v>1652</v>
      </c>
      <c r="AH647" s="168" t="s">
        <v>219</v>
      </c>
      <c r="AI647" s="172">
        <v>12</v>
      </c>
      <c r="AJ647" s="173" t="s">
        <v>2782</v>
      </c>
      <c r="AL647" t="str">
        <f t="shared" si="48"/>
        <v>01.01.06.02</v>
      </c>
      <c r="AM647">
        <f t="shared" si="49"/>
        <v>530</v>
      </c>
      <c r="AN647">
        <f t="shared" si="50"/>
        <v>12</v>
      </c>
      <c r="AO647" s="118">
        <v>1</v>
      </c>
      <c r="AP647" s="118">
        <v>1</v>
      </c>
      <c r="AQ647" s="118">
        <v>6</v>
      </c>
      <c r="AR647" s="118">
        <v>2</v>
      </c>
      <c r="AS647" t="str">
        <f t="shared" si="51"/>
        <v>4.02.00.00</v>
      </c>
    </row>
    <row r="648" spans="1:45" customFormat="1" ht="93.6">
      <c r="A648">
        <v>2021</v>
      </c>
      <c r="B648">
        <v>530</v>
      </c>
      <c r="C648" t="s">
        <v>434</v>
      </c>
      <c r="D648" t="s">
        <v>1281</v>
      </c>
      <c r="E648" t="s">
        <v>1300</v>
      </c>
      <c r="F648" t="s">
        <v>2693</v>
      </c>
      <c r="G648" t="s">
        <v>2694</v>
      </c>
      <c r="H648">
        <v>12</v>
      </c>
      <c r="I648" t="s">
        <v>2153</v>
      </c>
      <c r="J648">
        <v>1</v>
      </c>
      <c r="K648" t="s">
        <v>2580</v>
      </c>
      <c r="L648">
        <v>1</v>
      </c>
      <c r="M648" t="s">
        <v>2801</v>
      </c>
      <c r="N648">
        <v>1</v>
      </c>
      <c r="O648" t="s">
        <v>2286</v>
      </c>
      <c r="P648">
        <v>4</v>
      </c>
      <c r="Q648" t="s">
        <v>2803</v>
      </c>
      <c r="R648">
        <v>30</v>
      </c>
      <c r="S648" t="s">
        <v>2163</v>
      </c>
      <c r="T648">
        <v>37</v>
      </c>
      <c r="U648" t="s">
        <v>2224</v>
      </c>
      <c r="V648">
        <v>0</v>
      </c>
      <c r="W648" t="s">
        <v>79</v>
      </c>
      <c r="X648">
        <v>4</v>
      </c>
      <c r="Y648" t="s">
        <v>2695</v>
      </c>
      <c r="Z648" t="s">
        <v>2764</v>
      </c>
      <c r="AA648" t="s">
        <v>2257</v>
      </c>
      <c r="AB648" t="s">
        <v>2765</v>
      </c>
      <c r="AC648" t="s">
        <v>2257</v>
      </c>
      <c r="AD648" t="s">
        <v>2256</v>
      </c>
      <c r="AE648" t="s">
        <v>2257</v>
      </c>
      <c r="AF648" s="115">
        <v>45000000</v>
      </c>
      <c r="AG648" s="167" t="s">
        <v>1652</v>
      </c>
      <c r="AH648" s="168" t="s">
        <v>219</v>
      </c>
      <c r="AI648" s="172">
        <v>12</v>
      </c>
      <c r="AJ648" s="173" t="s">
        <v>2782</v>
      </c>
      <c r="AL648" t="str">
        <f t="shared" si="48"/>
        <v>01.01.01.04</v>
      </c>
      <c r="AM648">
        <f t="shared" si="49"/>
        <v>530</v>
      </c>
      <c r="AN648">
        <f t="shared" si="50"/>
        <v>12</v>
      </c>
      <c r="AO648" s="118">
        <v>1</v>
      </c>
      <c r="AP648" s="118">
        <v>1</v>
      </c>
      <c r="AQ648" s="118">
        <v>1</v>
      </c>
      <c r="AR648" s="118">
        <v>4</v>
      </c>
      <c r="AS648" t="str">
        <f t="shared" si="51"/>
        <v>4.02.00.00</v>
      </c>
    </row>
    <row r="649" spans="1:45" customFormat="1" ht="93.6">
      <c r="A649">
        <v>2021</v>
      </c>
      <c r="B649">
        <v>530</v>
      </c>
      <c r="C649" t="s">
        <v>434</v>
      </c>
      <c r="D649" t="s">
        <v>1281</v>
      </c>
      <c r="E649" t="s">
        <v>1300</v>
      </c>
      <c r="F649" t="s">
        <v>2693</v>
      </c>
      <c r="G649" t="s">
        <v>2694</v>
      </c>
      <c r="H649">
        <v>12</v>
      </c>
      <c r="I649" t="s">
        <v>2153</v>
      </c>
      <c r="J649">
        <v>1</v>
      </c>
      <c r="K649" t="s">
        <v>2580</v>
      </c>
      <c r="L649">
        <v>1</v>
      </c>
      <c r="M649" t="s">
        <v>2801</v>
      </c>
      <c r="N649">
        <v>15</v>
      </c>
      <c r="O649" t="s">
        <v>2212</v>
      </c>
      <c r="P649">
        <v>2</v>
      </c>
      <c r="Q649" t="s">
        <v>2454</v>
      </c>
      <c r="R649">
        <v>30</v>
      </c>
      <c r="S649" t="s">
        <v>2163</v>
      </c>
      <c r="T649">
        <v>37</v>
      </c>
      <c r="U649" t="s">
        <v>2224</v>
      </c>
      <c r="V649">
        <v>0</v>
      </c>
      <c r="W649" t="s">
        <v>79</v>
      </c>
      <c r="X649">
        <v>4</v>
      </c>
      <c r="Y649" t="s">
        <v>2695</v>
      </c>
      <c r="Z649" t="s">
        <v>2764</v>
      </c>
      <c r="AA649" t="s">
        <v>2257</v>
      </c>
      <c r="AB649" t="s">
        <v>2765</v>
      </c>
      <c r="AC649" t="s">
        <v>2257</v>
      </c>
      <c r="AD649" t="s">
        <v>2256</v>
      </c>
      <c r="AE649" t="s">
        <v>2257</v>
      </c>
      <c r="AF649" s="115">
        <v>2800000</v>
      </c>
      <c r="AG649" s="167" t="s">
        <v>1652</v>
      </c>
      <c r="AH649" s="168" t="s">
        <v>219</v>
      </c>
      <c r="AI649" s="172">
        <v>12</v>
      </c>
      <c r="AJ649" s="173" t="s">
        <v>2782</v>
      </c>
      <c r="AL649" t="str">
        <f t="shared" si="48"/>
        <v>01.01.15.02</v>
      </c>
      <c r="AM649">
        <f t="shared" si="49"/>
        <v>530</v>
      </c>
      <c r="AN649">
        <f t="shared" si="50"/>
        <v>12</v>
      </c>
      <c r="AO649" s="118">
        <v>1</v>
      </c>
      <c r="AP649" s="118">
        <v>1</v>
      </c>
      <c r="AQ649" s="118">
        <v>15</v>
      </c>
      <c r="AR649" s="118">
        <v>2</v>
      </c>
      <c r="AS649" t="str">
        <f t="shared" si="51"/>
        <v>4.02.00.00</v>
      </c>
    </row>
    <row r="650" spans="1:45" customFormat="1" ht="93.6">
      <c r="A650">
        <v>2021</v>
      </c>
      <c r="B650">
        <v>530</v>
      </c>
      <c r="C650" t="s">
        <v>434</v>
      </c>
      <c r="D650" t="s">
        <v>1281</v>
      </c>
      <c r="E650" t="s">
        <v>1300</v>
      </c>
      <c r="F650" t="s">
        <v>2693</v>
      </c>
      <c r="G650" t="s">
        <v>2694</v>
      </c>
      <c r="H650">
        <v>12</v>
      </c>
      <c r="I650" t="s">
        <v>2153</v>
      </c>
      <c r="J650">
        <v>1</v>
      </c>
      <c r="K650" t="s">
        <v>2580</v>
      </c>
      <c r="L650">
        <v>1</v>
      </c>
      <c r="M650" t="s">
        <v>2801</v>
      </c>
      <c r="N650">
        <v>18</v>
      </c>
      <c r="O650" t="s">
        <v>2192</v>
      </c>
      <c r="P650">
        <v>2</v>
      </c>
      <c r="Q650" t="s">
        <v>2454</v>
      </c>
      <c r="R650">
        <v>30</v>
      </c>
      <c r="S650" t="s">
        <v>2163</v>
      </c>
      <c r="T650">
        <v>37</v>
      </c>
      <c r="U650" t="s">
        <v>2224</v>
      </c>
      <c r="V650">
        <v>0</v>
      </c>
      <c r="W650" t="s">
        <v>79</v>
      </c>
      <c r="X650">
        <v>4</v>
      </c>
      <c r="Y650" t="s">
        <v>2695</v>
      </c>
      <c r="Z650" t="s">
        <v>2764</v>
      </c>
      <c r="AA650" t="s">
        <v>2257</v>
      </c>
      <c r="AB650" t="s">
        <v>2765</v>
      </c>
      <c r="AC650" t="s">
        <v>2257</v>
      </c>
      <c r="AD650" t="s">
        <v>2256</v>
      </c>
      <c r="AE650" t="s">
        <v>2257</v>
      </c>
      <c r="AF650" s="115">
        <v>5600000</v>
      </c>
      <c r="AG650" s="167" t="s">
        <v>1652</v>
      </c>
      <c r="AH650" s="168" t="s">
        <v>219</v>
      </c>
      <c r="AI650" s="172">
        <v>12</v>
      </c>
      <c r="AJ650" s="173" t="s">
        <v>2782</v>
      </c>
      <c r="AL650" t="str">
        <f t="shared" si="48"/>
        <v>01.01.18.02</v>
      </c>
      <c r="AM650">
        <f t="shared" si="49"/>
        <v>530</v>
      </c>
      <c r="AN650">
        <f t="shared" si="50"/>
        <v>12</v>
      </c>
      <c r="AO650" s="118">
        <v>1</v>
      </c>
      <c r="AP650" s="118">
        <v>1</v>
      </c>
      <c r="AQ650" s="118">
        <v>18</v>
      </c>
      <c r="AR650" s="118">
        <v>2</v>
      </c>
      <c r="AS650" t="str">
        <f t="shared" si="51"/>
        <v>4.02.00.00</v>
      </c>
    </row>
    <row r="651" spans="1:45" customFormat="1" ht="93.6">
      <c r="A651">
        <v>2021</v>
      </c>
      <c r="B651">
        <v>530</v>
      </c>
      <c r="C651" t="s">
        <v>434</v>
      </c>
      <c r="D651" t="s">
        <v>1281</v>
      </c>
      <c r="E651" t="s">
        <v>1300</v>
      </c>
      <c r="F651" t="s">
        <v>2693</v>
      </c>
      <c r="G651" t="s">
        <v>2694</v>
      </c>
      <c r="H651">
        <v>12</v>
      </c>
      <c r="I651" t="s">
        <v>2153</v>
      </c>
      <c r="J651">
        <v>1</v>
      </c>
      <c r="K651" t="s">
        <v>2580</v>
      </c>
      <c r="L651">
        <v>1</v>
      </c>
      <c r="M651" t="s">
        <v>2801</v>
      </c>
      <c r="N651">
        <v>14</v>
      </c>
      <c r="O651" t="s">
        <v>2232</v>
      </c>
      <c r="P651">
        <v>1</v>
      </c>
      <c r="Q651" t="s">
        <v>2804</v>
      </c>
      <c r="R651">
        <v>30</v>
      </c>
      <c r="S651" t="s">
        <v>2163</v>
      </c>
      <c r="T651">
        <v>37</v>
      </c>
      <c r="U651" t="s">
        <v>2224</v>
      </c>
      <c r="V651">
        <v>0</v>
      </c>
      <c r="W651" t="s">
        <v>79</v>
      </c>
      <c r="X651">
        <v>4</v>
      </c>
      <c r="Y651" t="s">
        <v>2695</v>
      </c>
      <c r="Z651" t="s">
        <v>2764</v>
      </c>
      <c r="AA651" t="s">
        <v>2257</v>
      </c>
      <c r="AB651" t="s">
        <v>2765</v>
      </c>
      <c r="AC651" t="s">
        <v>2257</v>
      </c>
      <c r="AD651" t="s">
        <v>2256</v>
      </c>
      <c r="AE651" t="s">
        <v>2257</v>
      </c>
      <c r="AF651" s="115">
        <v>5000000</v>
      </c>
      <c r="AG651" s="167" t="s">
        <v>1652</v>
      </c>
      <c r="AH651" s="168" t="s">
        <v>219</v>
      </c>
      <c r="AI651" s="172">
        <v>12</v>
      </c>
      <c r="AJ651" s="173" t="s">
        <v>2782</v>
      </c>
      <c r="AL651" t="str">
        <f t="shared" si="48"/>
        <v>01.01.14.01</v>
      </c>
      <c r="AM651">
        <f t="shared" si="49"/>
        <v>530</v>
      </c>
      <c r="AN651">
        <f t="shared" si="50"/>
        <v>12</v>
      </c>
      <c r="AO651" s="118">
        <v>1</v>
      </c>
      <c r="AP651" s="118">
        <v>1</v>
      </c>
      <c r="AQ651" s="118">
        <v>14</v>
      </c>
      <c r="AR651" s="118">
        <v>1</v>
      </c>
      <c r="AS651" t="str">
        <f t="shared" si="51"/>
        <v>4.02.00.00</v>
      </c>
    </row>
    <row r="652" spans="1:45" customFormat="1" ht="93.6">
      <c r="A652">
        <v>2021</v>
      </c>
      <c r="B652">
        <v>530</v>
      </c>
      <c r="C652" t="s">
        <v>434</v>
      </c>
      <c r="D652" t="s">
        <v>1281</v>
      </c>
      <c r="E652" t="s">
        <v>1300</v>
      </c>
      <c r="F652" t="s">
        <v>2693</v>
      </c>
      <c r="G652" t="s">
        <v>2694</v>
      </c>
      <c r="H652">
        <v>12</v>
      </c>
      <c r="I652" t="s">
        <v>2153</v>
      </c>
      <c r="J652">
        <v>1</v>
      </c>
      <c r="K652" t="s">
        <v>2580</v>
      </c>
      <c r="L652">
        <v>1</v>
      </c>
      <c r="M652" t="s">
        <v>2801</v>
      </c>
      <c r="N652">
        <v>4</v>
      </c>
      <c r="O652" t="s">
        <v>2262</v>
      </c>
      <c r="P652">
        <v>2</v>
      </c>
      <c r="Q652" t="s">
        <v>2805</v>
      </c>
      <c r="R652">
        <v>30</v>
      </c>
      <c r="S652" t="s">
        <v>2163</v>
      </c>
      <c r="T652">
        <v>37</v>
      </c>
      <c r="U652" t="s">
        <v>2224</v>
      </c>
      <c r="V652">
        <v>0</v>
      </c>
      <c r="W652" t="s">
        <v>79</v>
      </c>
      <c r="X652">
        <v>4</v>
      </c>
      <c r="Y652" t="s">
        <v>2695</v>
      </c>
      <c r="Z652" t="s">
        <v>2764</v>
      </c>
      <c r="AA652" t="s">
        <v>2257</v>
      </c>
      <c r="AB652" t="s">
        <v>2765</v>
      </c>
      <c r="AC652" t="s">
        <v>2257</v>
      </c>
      <c r="AD652" t="s">
        <v>2256</v>
      </c>
      <c r="AE652" t="s">
        <v>2257</v>
      </c>
      <c r="AF652" s="115">
        <v>8000000</v>
      </c>
      <c r="AG652" s="167" t="s">
        <v>1652</v>
      </c>
      <c r="AH652" s="168" t="s">
        <v>219</v>
      </c>
      <c r="AI652" s="172">
        <v>12</v>
      </c>
      <c r="AJ652" s="173" t="s">
        <v>2782</v>
      </c>
      <c r="AL652" t="str">
        <f t="shared" si="48"/>
        <v>01.01.04.02</v>
      </c>
      <c r="AM652">
        <f t="shared" si="49"/>
        <v>530</v>
      </c>
      <c r="AN652">
        <f t="shared" si="50"/>
        <v>12</v>
      </c>
      <c r="AO652" s="118">
        <v>1</v>
      </c>
      <c r="AP652" s="118">
        <v>1</v>
      </c>
      <c r="AQ652" s="118">
        <v>4</v>
      </c>
      <c r="AR652" s="118">
        <v>2</v>
      </c>
      <c r="AS652" t="str">
        <f t="shared" si="51"/>
        <v>4.02.00.00</v>
      </c>
    </row>
    <row r="653" spans="1:45" customFormat="1" ht="93.6">
      <c r="A653">
        <v>2021</v>
      </c>
      <c r="B653">
        <v>530</v>
      </c>
      <c r="C653" t="s">
        <v>434</v>
      </c>
      <c r="D653" t="s">
        <v>1281</v>
      </c>
      <c r="E653" t="s">
        <v>1300</v>
      </c>
      <c r="F653" t="s">
        <v>2693</v>
      </c>
      <c r="G653" t="s">
        <v>2694</v>
      </c>
      <c r="H653">
        <v>12</v>
      </c>
      <c r="I653" t="s">
        <v>2153</v>
      </c>
      <c r="J653">
        <v>1</v>
      </c>
      <c r="K653" t="s">
        <v>2580</v>
      </c>
      <c r="L653">
        <v>1</v>
      </c>
      <c r="M653" t="s">
        <v>2801</v>
      </c>
      <c r="N653">
        <v>2</v>
      </c>
      <c r="O653" t="s">
        <v>2175</v>
      </c>
      <c r="P653">
        <v>1</v>
      </c>
      <c r="Q653" t="s">
        <v>2596</v>
      </c>
      <c r="R653">
        <v>30</v>
      </c>
      <c r="S653" t="s">
        <v>2163</v>
      </c>
      <c r="T653">
        <v>37</v>
      </c>
      <c r="U653" t="s">
        <v>2224</v>
      </c>
      <c r="V653">
        <v>0</v>
      </c>
      <c r="W653" t="s">
        <v>79</v>
      </c>
      <c r="X653">
        <v>4</v>
      </c>
      <c r="Y653" t="s">
        <v>2695</v>
      </c>
      <c r="Z653" t="s">
        <v>2764</v>
      </c>
      <c r="AA653" t="s">
        <v>2257</v>
      </c>
      <c r="AB653" t="s">
        <v>2765</v>
      </c>
      <c r="AC653" t="s">
        <v>2257</v>
      </c>
      <c r="AD653" t="s">
        <v>2256</v>
      </c>
      <c r="AE653" t="s">
        <v>2257</v>
      </c>
      <c r="AF653" s="115">
        <v>4400736</v>
      </c>
      <c r="AG653" s="167" t="s">
        <v>1652</v>
      </c>
      <c r="AH653" s="168" t="s">
        <v>219</v>
      </c>
      <c r="AI653" s="172">
        <v>12</v>
      </c>
      <c r="AJ653" s="173" t="s">
        <v>2782</v>
      </c>
      <c r="AL653" t="str">
        <f t="shared" si="48"/>
        <v>01.01.02.01</v>
      </c>
      <c r="AM653">
        <f t="shared" si="49"/>
        <v>530</v>
      </c>
      <c r="AN653">
        <f t="shared" si="50"/>
        <v>12</v>
      </c>
      <c r="AO653" s="118">
        <v>1</v>
      </c>
      <c r="AP653" s="118">
        <v>1</v>
      </c>
      <c r="AQ653" s="118">
        <v>2</v>
      </c>
      <c r="AR653" s="118">
        <v>1</v>
      </c>
      <c r="AS653" t="str">
        <f t="shared" si="51"/>
        <v>4.02.00.00</v>
      </c>
    </row>
    <row r="654" spans="1:45" customFormat="1" ht="93.6">
      <c r="A654">
        <v>2021</v>
      </c>
      <c r="B654">
        <v>530</v>
      </c>
      <c r="C654" t="s">
        <v>434</v>
      </c>
      <c r="D654" t="s">
        <v>1281</v>
      </c>
      <c r="E654" t="s">
        <v>1300</v>
      </c>
      <c r="F654" t="s">
        <v>2693</v>
      </c>
      <c r="G654" t="s">
        <v>2694</v>
      </c>
      <c r="H654">
        <v>12</v>
      </c>
      <c r="I654" t="s">
        <v>2153</v>
      </c>
      <c r="J654">
        <v>1</v>
      </c>
      <c r="K654" t="s">
        <v>2580</v>
      </c>
      <c r="L654">
        <v>1</v>
      </c>
      <c r="M654" t="s">
        <v>2801</v>
      </c>
      <c r="N654">
        <v>15</v>
      </c>
      <c r="O654" t="s">
        <v>2212</v>
      </c>
      <c r="P654">
        <v>6</v>
      </c>
      <c r="Q654" t="s">
        <v>2806</v>
      </c>
      <c r="R654">
        <v>30</v>
      </c>
      <c r="S654" t="s">
        <v>2163</v>
      </c>
      <c r="T654">
        <v>37</v>
      </c>
      <c r="U654" t="s">
        <v>2224</v>
      </c>
      <c r="V654">
        <v>0</v>
      </c>
      <c r="W654" t="s">
        <v>79</v>
      </c>
      <c r="X654">
        <v>4</v>
      </c>
      <c r="Y654" t="s">
        <v>2695</v>
      </c>
      <c r="Z654" t="s">
        <v>2764</v>
      </c>
      <c r="AA654" t="s">
        <v>2257</v>
      </c>
      <c r="AB654" t="s">
        <v>2765</v>
      </c>
      <c r="AC654" t="s">
        <v>2257</v>
      </c>
      <c r="AD654" t="s">
        <v>2256</v>
      </c>
      <c r="AE654" t="s">
        <v>2257</v>
      </c>
      <c r="AF654" s="115">
        <v>2800000</v>
      </c>
      <c r="AG654" s="167" t="s">
        <v>1652</v>
      </c>
      <c r="AH654" s="168" t="s">
        <v>219</v>
      </c>
      <c r="AI654" s="172">
        <v>12</v>
      </c>
      <c r="AJ654" s="173" t="s">
        <v>2782</v>
      </c>
      <c r="AL654" t="str">
        <f t="shared" si="48"/>
        <v>01.01.15.06</v>
      </c>
      <c r="AM654">
        <f t="shared" si="49"/>
        <v>530</v>
      </c>
      <c r="AN654">
        <f t="shared" si="50"/>
        <v>12</v>
      </c>
      <c r="AO654" s="118">
        <v>1</v>
      </c>
      <c r="AP654" s="118">
        <v>1</v>
      </c>
      <c r="AQ654" s="118">
        <v>15</v>
      </c>
      <c r="AR654" s="118">
        <v>6</v>
      </c>
      <c r="AS654" t="str">
        <f t="shared" si="51"/>
        <v>4.02.00.00</v>
      </c>
    </row>
    <row r="655" spans="1:45" customFormat="1" ht="93.6">
      <c r="A655">
        <v>2021</v>
      </c>
      <c r="B655">
        <v>530</v>
      </c>
      <c r="C655" t="s">
        <v>434</v>
      </c>
      <c r="D655" t="s">
        <v>1281</v>
      </c>
      <c r="E655" t="s">
        <v>1300</v>
      </c>
      <c r="F655" t="s">
        <v>2693</v>
      </c>
      <c r="G655" t="s">
        <v>2694</v>
      </c>
      <c r="H655">
        <v>12</v>
      </c>
      <c r="I655" t="s">
        <v>2153</v>
      </c>
      <c r="J655">
        <v>1</v>
      </c>
      <c r="K655" t="s">
        <v>2580</v>
      </c>
      <c r="L655">
        <v>1</v>
      </c>
      <c r="M655" t="s">
        <v>2801</v>
      </c>
      <c r="N655">
        <v>4</v>
      </c>
      <c r="O655" t="s">
        <v>2262</v>
      </c>
      <c r="P655">
        <v>4</v>
      </c>
      <c r="Q655" t="s">
        <v>2454</v>
      </c>
      <c r="R655">
        <v>30</v>
      </c>
      <c r="S655" t="s">
        <v>2163</v>
      </c>
      <c r="T655">
        <v>37</v>
      </c>
      <c r="U655" t="s">
        <v>2224</v>
      </c>
      <c r="V655">
        <v>0</v>
      </c>
      <c r="W655" t="s">
        <v>79</v>
      </c>
      <c r="X655">
        <v>4</v>
      </c>
      <c r="Y655" t="s">
        <v>2695</v>
      </c>
      <c r="Z655" t="s">
        <v>2764</v>
      </c>
      <c r="AA655" t="s">
        <v>2257</v>
      </c>
      <c r="AB655" t="s">
        <v>2765</v>
      </c>
      <c r="AC655" t="s">
        <v>2257</v>
      </c>
      <c r="AD655" t="s">
        <v>2256</v>
      </c>
      <c r="AE655" t="s">
        <v>2257</v>
      </c>
      <c r="AF655" s="115">
        <v>12750000</v>
      </c>
      <c r="AG655" s="167" t="s">
        <v>1652</v>
      </c>
      <c r="AH655" s="168" t="s">
        <v>219</v>
      </c>
      <c r="AI655" s="172">
        <v>12</v>
      </c>
      <c r="AJ655" s="173" t="s">
        <v>2782</v>
      </c>
      <c r="AL655" t="str">
        <f t="shared" si="48"/>
        <v>01.01.04.04</v>
      </c>
      <c r="AM655">
        <f t="shared" si="49"/>
        <v>530</v>
      </c>
      <c r="AN655">
        <f t="shared" si="50"/>
        <v>12</v>
      </c>
      <c r="AO655" s="118">
        <v>1</v>
      </c>
      <c r="AP655" s="118">
        <v>1</v>
      </c>
      <c r="AQ655" s="118">
        <v>4</v>
      </c>
      <c r="AR655" s="118">
        <v>4</v>
      </c>
      <c r="AS655" t="str">
        <f t="shared" si="51"/>
        <v>4.02.00.00</v>
      </c>
    </row>
    <row r="656" spans="1:45" customFormat="1" ht="93.6">
      <c r="A656">
        <v>2021</v>
      </c>
      <c r="B656">
        <v>530</v>
      </c>
      <c r="C656" t="s">
        <v>434</v>
      </c>
      <c r="D656" t="s">
        <v>1281</v>
      </c>
      <c r="E656" t="s">
        <v>1300</v>
      </c>
      <c r="F656" t="s">
        <v>2693</v>
      </c>
      <c r="G656" t="s">
        <v>2694</v>
      </c>
      <c r="H656">
        <v>12</v>
      </c>
      <c r="I656" t="s">
        <v>2153</v>
      </c>
      <c r="J656">
        <v>1</v>
      </c>
      <c r="K656" t="s">
        <v>2580</v>
      </c>
      <c r="L656">
        <v>1</v>
      </c>
      <c r="M656" t="s">
        <v>2801</v>
      </c>
      <c r="N656">
        <v>6</v>
      </c>
      <c r="O656" t="s">
        <v>2289</v>
      </c>
      <c r="P656">
        <v>1</v>
      </c>
      <c r="Q656" t="s">
        <v>2805</v>
      </c>
      <c r="R656">
        <v>30</v>
      </c>
      <c r="S656" t="s">
        <v>2163</v>
      </c>
      <c r="T656">
        <v>37</v>
      </c>
      <c r="U656" t="s">
        <v>2224</v>
      </c>
      <c r="V656">
        <v>0</v>
      </c>
      <c r="W656" t="s">
        <v>79</v>
      </c>
      <c r="X656">
        <v>4</v>
      </c>
      <c r="Y656" t="s">
        <v>2695</v>
      </c>
      <c r="Z656" t="s">
        <v>2764</v>
      </c>
      <c r="AA656" t="s">
        <v>2257</v>
      </c>
      <c r="AB656" t="s">
        <v>2765</v>
      </c>
      <c r="AC656" t="s">
        <v>2257</v>
      </c>
      <c r="AD656" t="s">
        <v>2256</v>
      </c>
      <c r="AE656" t="s">
        <v>2257</v>
      </c>
      <c r="AF656" s="115">
        <v>4800000</v>
      </c>
      <c r="AG656" s="167" t="s">
        <v>1652</v>
      </c>
      <c r="AH656" s="168" t="s">
        <v>219</v>
      </c>
      <c r="AI656" s="172">
        <v>12</v>
      </c>
      <c r="AJ656" s="173" t="s">
        <v>2782</v>
      </c>
      <c r="AL656" t="str">
        <f t="shared" si="48"/>
        <v>01.01.06.01</v>
      </c>
      <c r="AM656">
        <f t="shared" si="49"/>
        <v>530</v>
      </c>
      <c r="AN656">
        <f t="shared" si="50"/>
        <v>12</v>
      </c>
      <c r="AO656" s="118">
        <v>1</v>
      </c>
      <c r="AP656" s="118">
        <v>1</v>
      </c>
      <c r="AQ656" s="118">
        <v>6</v>
      </c>
      <c r="AR656" s="118">
        <v>1</v>
      </c>
      <c r="AS656" t="str">
        <f t="shared" si="51"/>
        <v>4.02.00.00</v>
      </c>
    </row>
    <row r="657" spans="1:45" customFormat="1" ht="93.6">
      <c r="A657">
        <v>2021</v>
      </c>
      <c r="B657">
        <v>530</v>
      </c>
      <c r="C657" t="s">
        <v>434</v>
      </c>
      <c r="D657" t="s">
        <v>1281</v>
      </c>
      <c r="E657" t="s">
        <v>1300</v>
      </c>
      <c r="F657" t="s">
        <v>2693</v>
      </c>
      <c r="G657" t="s">
        <v>2694</v>
      </c>
      <c r="H657">
        <v>12</v>
      </c>
      <c r="I657" t="s">
        <v>2153</v>
      </c>
      <c r="J657">
        <v>1</v>
      </c>
      <c r="K657" t="s">
        <v>2580</v>
      </c>
      <c r="L657">
        <v>1</v>
      </c>
      <c r="M657" t="s">
        <v>2801</v>
      </c>
      <c r="N657">
        <v>12</v>
      </c>
      <c r="O657" t="s">
        <v>2278</v>
      </c>
      <c r="P657">
        <v>1</v>
      </c>
      <c r="Q657" t="s">
        <v>2807</v>
      </c>
      <c r="R657">
        <v>30</v>
      </c>
      <c r="S657" t="s">
        <v>2163</v>
      </c>
      <c r="T657">
        <v>37</v>
      </c>
      <c r="U657" t="s">
        <v>2224</v>
      </c>
      <c r="V657">
        <v>0</v>
      </c>
      <c r="W657" t="s">
        <v>79</v>
      </c>
      <c r="X657">
        <v>4</v>
      </c>
      <c r="Y657" t="s">
        <v>2695</v>
      </c>
      <c r="Z657" t="s">
        <v>2764</v>
      </c>
      <c r="AA657" t="s">
        <v>2257</v>
      </c>
      <c r="AB657" t="s">
        <v>2765</v>
      </c>
      <c r="AC657" t="s">
        <v>2257</v>
      </c>
      <c r="AD657" t="s">
        <v>2256</v>
      </c>
      <c r="AE657" t="s">
        <v>2257</v>
      </c>
      <c r="AF657" s="115">
        <v>8000000</v>
      </c>
      <c r="AG657" s="167" t="s">
        <v>1652</v>
      </c>
      <c r="AH657" s="168" t="s">
        <v>219</v>
      </c>
      <c r="AI657" s="172">
        <v>12</v>
      </c>
      <c r="AJ657" s="173" t="s">
        <v>2782</v>
      </c>
      <c r="AL657" t="str">
        <f t="shared" si="48"/>
        <v>01.01.12.01</v>
      </c>
      <c r="AM657">
        <f t="shared" si="49"/>
        <v>530</v>
      </c>
      <c r="AN657">
        <f t="shared" si="50"/>
        <v>12</v>
      </c>
      <c r="AO657" s="118">
        <v>1</v>
      </c>
      <c r="AP657" s="118">
        <v>1</v>
      </c>
      <c r="AQ657" s="118">
        <v>12</v>
      </c>
      <c r="AR657" s="118">
        <v>1</v>
      </c>
      <c r="AS657" t="str">
        <f t="shared" si="51"/>
        <v>4.02.00.00</v>
      </c>
    </row>
    <row r="658" spans="1:45" customFormat="1" ht="93.6">
      <c r="A658">
        <v>2021</v>
      </c>
      <c r="B658">
        <v>530</v>
      </c>
      <c r="C658" t="s">
        <v>434</v>
      </c>
      <c r="D658" t="s">
        <v>1281</v>
      </c>
      <c r="E658" t="s">
        <v>1300</v>
      </c>
      <c r="F658" t="s">
        <v>2693</v>
      </c>
      <c r="G658" t="s">
        <v>2694</v>
      </c>
      <c r="H658">
        <v>12</v>
      </c>
      <c r="I658" t="s">
        <v>2153</v>
      </c>
      <c r="J658">
        <v>1</v>
      </c>
      <c r="K658" t="s">
        <v>2580</v>
      </c>
      <c r="L658">
        <v>1</v>
      </c>
      <c r="M658" t="s">
        <v>2801</v>
      </c>
      <c r="N658">
        <v>10</v>
      </c>
      <c r="O658" t="s">
        <v>2808</v>
      </c>
      <c r="P658">
        <v>2</v>
      </c>
      <c r="Q658" t="s">
        <v>2802</v>
      </c>
      <c r="R658">
        <v>30</v>
      </c>
      <c r="S658" t="s">
        <v>2163</v>
      </c>
      <c r="T658">
        <v>37</v>
      </c>
      <c r="U658" t="s">
        <v>2224</v>
      </c>
      <c r="V658">
        <v>0</v>
      </c>
      <c r="W658" t="s">
        <v>79</v>
      </c>
      <c r="X658">
        <v>4</v>
      </c>
      <c r="Y658" t="s">
        <v>2695</v>
      </c>
      <c r="Z658" t="s">
        <v>2764</v>
      </c>
      <c r="AA658" t="s">
        <v>2257</v>
      </c>
      <c r="AB658" t="s">
        <v>2765</v>
      </c>
      <c r="AC658" t="s">
        <v>2257</v>
      </c>
      <c r="AD658" t="s">
        <v>2256</v>
      </c>
      <c r="AE658" t="s">
        <v>2257</v>
      </c>
      <c r="AF658" s="115">
        <v>11000000</v>
      </c>
      <c r="AG658" s="167" t="s">
        <v>1652</v>
      </c>
      <c r="AH658" s="168" t="s">
        <v>219</v>
      </c>
      <c r="AI658" s="172">
        <v>12</v>
      </c>
      <c r="AJ658" s="173" t="s">
        <v>2782</v>
      </c>
      <c r="AL658" t="str">
        <f t="shared" si="48"/>
        <v>01.01.10.02</v>
      </c>
      <c r="AM658">
        <f t="shared" si="49"/>
        <v>530</v>
      </c>
      <c r="AN658">
        <f t="shared" si="50"/>
        <v>12</v>
      </c>
      <c r="AO658" s="118">
        <v>1</v>
      </c>
      <c r="AP658" s="118">
        <v>1</v>
      </c>
      <c r="AQ658" s="118">
        <v>10</v>
      </c>
      <c r="AR658" s="118">
        <v>2</v>
      </c>
      <c r="AS658" t="str">
        <f t="shared" si="51"/>
        <v>4.02.00.00</v>
      </c>
    </row>
    <row r="659" spans="1:45" customFormat="1" ht="93.6">
      <c r="A659">
        <v>2021</v>
      </c>
      <c r="B659">
        <v>530</v>
      </c>
      <c r="C659" t="s">
        <v>434</v>
      </c>
      <c r="D659" t="s">
        <v>1281</v>
      </c>
      <c r="E659" t="s">
        <v>1300</v>
      </c>
      <c r="F659" t="s">
        <v>2693</v>
      </c>
      <c r="G659" t="s">
        <v>2694</v>
      </c>
      <c r="H659">
        <v>12</v>
      </c>
      <c r="I659" t="s">
        <v>2153</v>
      </c>
      <c r="J659">
        <v>1</v>
      </c>
      <c r="K659" t="s">
        <v>2580</v>
      </c>
      <c r="L659">
        <v>1</v>
      </c>
      <c r="M659" t="s">
        <v>2801</v>
      </c>
      <c r="N659">
        <v>5</v>
      </c>
      <c r="O659" t="s">
        <v>2228</v>
      </c>
      <c r="P659">
        <v>3</v>
      </c>
      <c r="Q659" t="s">
        <v>2300</v>
      </c>
      <c r="R659">
        <v>30</v>
      </c>
      <c r="S659" t="s">
        <v>2163</v>
      </c>
      <c r="T659">
        <v>37</v>
      </c>
      <c r="U659" t="s">
        <v>2224</v>
      </c>
      <c r="V659">
        <v>0</v>
      </c>
      <c r="W659" t="s">
        <v>79</v>
      </c>
      <c r="X659">
        <v>4</v>
      </c>
      <c r="Y659" t="s">
        <v>2695</v>
      </c>
      <c r="Z659" t="s">
        <v>2764</v>
      </c>
      <c r="AA659" t="s">
        <v>2257</v>
      </c>
      <c r="AB659" t="s">
        <v>2765</v>
      </c>
      <c r="AC659" t="s">
        <v>2257</v>
      </c>
      <c r="AD659" t="s">
        <v>2256</v>
      </c>
      <c r="AE659" t="s">
        <v>2257</v>
      </c>
      <c r="AF659" s="115">
        <v>18480000</v>
      </c>
      <c r="AG659" s="167" t="s">
        <v>1652</v>
      </c>
      <c r="AH659" s="168" t="s">
        <v>219</v>
      </c>
      <c r="AI659" s="172">
        <v>12</v>
      </c>
      <c r="AJ659" s="173" t="s">
        <v>2782</v>
      </c>
      <c r="AL659" t="str">
        <f t="shared" si="48"/>
        <v>01.01.05.03</v>
      </c>
      <c r="AM659">
        <f t="shared" si="49"/>
        <v>530</v>
      </c>
      <c r="AN659">
        <f t="shared" si="50"/>
        <v>12</v>
      </c>
      <c r="AO659" s="118">
        <v>1</v>
      </c>
      <c r="AP659" s="118">
        <v>1</v>
      </c>
      <c r="AQ659" s="118">
        <v>5</v>
      </c>
      <c r="AR659" s="118">
        <v>3</v>
      </c>
      <c r="AS659" t="str">
        <f t="shared" si="51"/>
        <v>4.02.00.00</v>
      </c>
    </row>
    <row r="660" spans="1:45" customFormat="1" ht="93.6">
      <c r="A660">
        <v>2021</v>
      </c>
      <c r="B660">
        <v>530</v>
      </c>
      <c r="C660" t="s">
        <v>434</v>
      </c>
      <c r="D660" t="s">
        <v>1281</v>
      </c>
      <c r="E660" t="s">
        <v>1300</v>
      </c>
      <c r="F660" t="s">
        <v>2693</v>
      </c>
      <c r="G660" t="s">
        <v>2694</v>
      </c>
      <c r="H660">
        <v>11</v>
      </c>
      <c r="I660" t="s">
        <v>25</v>
      </c>
      <c r="J660">
        <v>1</v>
      </c>
      <c r="K660" t="s">
        <v>2580</v>
      </c>
      <c r="L660">
        <v>2</v>
      </c>
      <c r="M660" t="s">
        <v>2809</v>
      </c>
      <c r="N660">
        <v>1</v>
      </c>
      <c r="O660" t="s">
        <v>2286</v>
      </c>
      <c r="P660">
        <v>3</v>
      </c>
      <c r="Q660" t="s">
        <v>2810</v>
      </c>
      <c r="R660">
        <v>30</v>
      </c>
      <c r="S660" t="s">
        <v>2163</v>
      </c>
      <c r="T660">
        <v>37</v>
      </c>
      <c r="U660" t="s">
        <v>2224</v>
      </c>
      <c r="V660">
        <v>0</v>
      </c>
      <c r="W660" t="s">
        <v>79</v>
      </c>
      <c r="X660">
        <v>4</v>
      </c>
      <c r="Y660" t="s">
        <v>2695</v>
      </c>
      <c r="Z660" t="s">
        <v>2764</v>
      </c>
      <c r="AA660" t="s">
        <v>2257</v>
      </c>
      <c r="AB660" t="s">
        <v>2765</v>
      </c>
      <c r="AC660" t="s">
        <v>2257</v>
      </c>
      <c r="AD660" t="s">
        <v>2256</v>
      </c>
      <c r="AE660" t="s">
        <v>2257</v>
      </c>
      <c r="AF660" s="115">
        <v>12145588</v>
      </c>
      <c r="AG660" s="36" t="s">
        <v>1683</v>
      </c>
      <c r="AH660" s="127" t="s">
        <v>25</v>
      </c>
      <c r="AI660" s="172">
        <v>12</v>
      </c>
      <c r="AJ660" s="173" t="s">
        <v>2782</v>
      </c>
      <c r="AL660" t="str">
        <f t="shared" si="48"/>
        <v>01.02.01.03</v>
      </c>
      <c r="AM660">
        <f t="shared" si="49"/>
        <v>530</v>
      </c>
      <c r="AN660">
        <f t="shared" si="50"/>
        <v>11</v>
      </c>
      <c r="AO660" s="118">
        <v>1</v>
      </c>
      <c r="AP660" s="118">
        <v>2</v>
      </c>
      <c r="AQ660" s="118">
        <v>1</v>
      </c>
      <c r="AR660" s="118">
        <v>3</v>
      </c>
      <c r="AS660" t="str">
        <f t="shared" si="51"/>
        <v>4.02.00.00</v>
      </c>
    </row>
    <row r="661" spans="1:45" customFormat="1" ht="93.6">
      <c r="A661">
        <v>2021</v>
      </c>
      <c r="B661">
        <v>530</v>
      </c>
      <c r="C661" t="s">
        <v>434</v>
      </c>
      <c r="D661" t="s">
        <v>1281</v>
      </c>
      <c r="E661" t="s">
        <v>1300</v>
      </c>
      <c r="F661" t="s">
        <v>2693</v>
      </c>
      <c r="G661" t="s">
        <v>2694</v>
      </c>
      <c r="H661">
        <v>11</v>
      </c>
      <c r="I661" t="s">
        <v>25</v>
      </c>
      <c r="J661">
        <v>1</v>
      </c>
      <c r="K661" t="s">
        <v>2580</v>
      </c>
      <c r="L661">
        <v>2</v>
      </c>
      <c r="M661" t="s">
        <v>2809</v>
      </c>
      <c r="N661">
        <v>1</v>
      </c>
      <c r="O661" t="s">
        <v>2286</v>
      </c>
      <c r="P661">
        <v>9</v>
      </c>
      <c r="Q661" t="s">
        <v>2811</v>
      </c>
      <c r="R661">
        <v>30</v>
      </c>
      <c r="S661" t="s">
        <v>2163</v>
      </c>
      <c r="T661">
        <v>37</v>
      </c>
      <c r="U661" t="s">
        <v>2224</v>
      </c>
      <c r="V661">
        <v>0</v>
      </c>
      <c r="W661" t="s">
        <v>79</v>
      </c>
      <c r="X661">
        <v>4</v>
      </c>
      <c r="Y661" t="s">
        <v>2695</v>
      </c>
      <c r="Z661" t="s">
        <v>2764</v>
      </c>
      <c r="AA661" t="s">
        <v>2257</v>
      </c>
      <c r="AB661" t="s">
        <v>2765</v>
      </c>
      <c r="AC661" t="s">
        <v>2257</v>
      </c>
      <c r="AD661" t="s">
        <v>2256</v>
      </c>
      <c r="AE661" t="s">
        <v>2257</v>
      </c>
      <c r="AF661" s="115">
        <v>13330403</v>
      </c>
      <c r="AG661" s="36" t="s">
        <v>1683</v>
      </c>
      <c r="AH661" s="127" t="s">
        <v>25</v>
      </c>
      <c r="AI661" s="172">
        <v>12</v>
      </c>
      <c r="AJ661" s="173" t="s">
        <v>2782</v>
      </c>
      <c r="AL661" t="str">
        <f t="shared" si="48"/>
        <v>01.02.01.09</v>
      </c>
      <c r="AM661">
        <f t="shared" si="49"/>
        <v>530</v>
      </c>
      <c r="AN661">
        <f t="shared" si="50"/>
        <v>11</v>
      </c>
      <c r="AO661" s="118">
        <v>1</v>
      </c>
      <c r="AP661" s="118">
        <v>2</v>
      </c>
      <c r="AQ661" s="118">
        <v>1</v>
      </c>
      <c r="AR661" s="118">
        <v>9</v>
      </c>
      <c r="AS661" t="str">
        <f t="shared" si="51"/>
        <v>4.02.00.00</v>
      </c>
    </row>
    <row r="662" spans="1:45" customFormat="1" ht="93.6">
      <c r="A662">
        <v>2021</v>
      </c>
      <c r="B662">
        <v>530</v>
      </c>
      <c r="C662" t="s">
        <v>434</v>
      </c>
      <c r="D662" t="s">
        <v>1281</v>
      </c>
      <c r="E662" t="s">
        <v>1300</v>
      </c>
      <c r="F662" t="s">
        <v>2693</v>
      </c>
      <c r="G662" t="s">
        <v>2694</v>
      </c>
      <c r="H662">
        <v>11</v>
      </c>
      <c r="I662" t="s">
        <v>25</v>
      </c>
      <c r="J662">
        <v>1</v>
      </c>
      <c r="K662" t="s">
        <v>2580</v>
      </c>
      <c r="L662">
        <v>2</v>
      </c>
      <c r="M662" t="s">
        <v>2809</v>
      </c>
      <c r="N662">
        <v>2</v>
      </c>
      <c r="O662" t="s">
        <v>2175</v>
      </c>
      <c r="P662">
        <v>6</v>
      </c>
      <c r="Q662" t="s">
        <v>2279</v>
      </c>
      <c r="R662">
        <v>30</v>
      </c>
      <c r="S662" t="s">
        <v>2163</v>
      </c>
      <c r="T662">
        <v>37</v>
      </c>
      <c r="U662" t="s">
        <v>2224</v>
      </c>
      <c r="V662">
        <v>0</v>
      </c>
      <c r="W662" t="s">
        <v>79</v>
      </c>
      <c r="X662">
        <v>4</v>
      </c>
      <c r="Y662" t="s">
        <v>2695</v>
      </c>
      <c r="Z662" t="s">
        <v>2764</v>
      </c>
      <c r="AA662" t="s">
        <v>2257</v>
      </c>
      <c r="AB662" t="s">
        <v>2765</v>
      </c>
      <c r="AC662" t="s">
        <v>2257</v>
      </c>
      <c r="AD662" t="s">
        <v>2256</v>
      </c>
      <c r="AE662" t="s">
        <v>2257</v>
      </c>
      <c r="AF662" s="115">
        <v>46200000</v>
      </c>
      <c r="AG662" s="36" t="s">
        <v>1683</v>
      </c>
      <c r="AH662" s="127" t="s">
        <v>25</v>
      </c>
      <c r="AI662" s="172">
        <v>12</v>
      </c>
      <c r="AJ662" s="173" t="s">
        <v>2782</v>
      </c>
      <c r="AL662" t="str">
        <f t="shared" si="48"/>
        <v>01.02.02.06</v>
      </c>
      <c r="AM662">
        <f t="shared" si="49"/>
        <v>530</v>
      </c>
      <c r="AN662">
        <f t="shared" si="50"/>
        <v>11</v>
      </c>
      <c r="AO662" s="118">
        <v>1</v>
      </c>
      <c r="AP662" s="118">
        <v>2</v>
      </c>
      <c r="AQ662" s="118">
        <v>2</v>
      </c>
      <c r="AR662" s="118">
        <v>6</v>
      </c>
      <c r="AS662" t="str">
        <f t="shared" si="51"/>
        <v>4.02.00.00</v>
      </c>
    </row>
    <row r="663" spans="1:45" customFormat="1" ht="93.6">
      <c r="A663">
        <v>2021</v>
      </c>
      <c r="B663">
        <v>530</v>
      </c>
      <c r="C663" t="s">
        <v>434</v>
      </c>
      <c r="D663" t="s">
        <v>1281</v>
      </c>
      <c r="E663" t="s">
        <v>1300</v>
      </c>
      <c r="F663" t="s">
        <v>2693</v>
      </c>
      <c r="G663" t="s">
        <v>2694</v>
      </c>
      <c r="H663">
        <v>11</v>
      </c>
      <c r="I663" t="s">
        <v>25</v>
      </c>
      <c r="J663">
        <v>1</v>
      </c>
      <c r="K663" t="s">
        <v>2580</v>
      </c>
      <c r="L663">
        <v>2</v>
      </c>
      <c r="M663" t="s">
        <v>2809</v>
      </c>
      <c r="N663">
        <v>22</v>
      </c>
      <c r="O663" t="s">
        <v>2812</v>
      </c>
      <c r="P663">
        <v>1</v>
      </c>
      <c r="Q663" t="s">
        <v>2813</v>
      </c>
      <c r="R663">
        <v>30</v>
      </c>
      <c r="S663" t="s">
        <v>2163</v>
      </c>
      <c r="T663">
        <v>37</v>
      </c>
      <c r="U663" t="s">
        <v>2224</v>
      </c>
      <c r="V663">
        <v>0</v>
      </c>
      <c r="W663" t="s">
        <v>79</v>
      </c>
      <c r="X663">
        <v>4</v>
      </c>
      <c r="Y663" t="s">
        <v>2695</v>
      </c>
      <c r="Z663" t="s">
        <v>2764</v>
      </c>
      <c r="AA663" t="s">
        <v>2257</v>
      </c>
      <c r="AB663" t="s">
        <v>2765</v>
      </c>
      <c r="AC663" t="s">
        <v>2257</v>
      </c>
      <c r="AD663" t="s">
        <v>2256</v>
      </c>
      <c r="AE663" t="s">
        <v>2257</v>
      </c>
      <c r="AF663" s="115">
        <v>13339193</v>
      </c>
      <c r="AG663" s="36" t="s">
        <v>1683</v>
      </c>
      <c r="AH663" s="127" t="s">
        <v>25</v>
      </c>
      <c r="AI663" s="172">
        <v>12</v>
      </c>
      <c r="AJ663" s="173" t="s">
        <v>2782</v>
      </c>
      <c r="AL663" t="str">
        <f t="shared" si="48"/>
        <v>01.02.22.01</v>
      </c>
      <c r="AM663">
        <f t="shared" si="49"/>
        <v>530</v>
      </c>
      <c r="AN663">
        <f t="shared" si="50"/>
        <v>11</v>
      </c>
      <c r="AO663" s="118">
        <v>1</v>
      </c>
      <c r="AP663" s="118">
        <v>2</v>
      </c>
      <c r="AQ663" s="118">
        <v>22</v>
      </c>
      <c r="AR663" s="118">
        <v>1</v>
      </c>
      <c r="AS663" t="str">
        <f t="shared" si="51"/>
        <v>4.02.00.00</v>
      </c>
    </row>
    <row r="664" spans="1:45" customFormat="1" ht="93.6">
      <c r="A664">
        <v>2021</v>
      </c>
      <c r="B664">
        <v>530</v>
      </c>
      <c r="C664" t="s">
        <v>434</v>
      </c>
      <c r="D664" t="s">
        <v>1281</v>
      </c>
      <c r="E664" t="s">
        <v>1300</v>
      </c>
      <c r="F664" t="s">
        <v>2693</v>
      </c>
      <c r="G664" t="s">
        <v>2694</v>
      </c>
      <c r="H664">
        <v>11</v>
      </c>
      <c r="I664" t="s">
        <v>25</v>
      </c>
      <c r="J664">
        <v>1</v>
      </c>
      <c r="K664" t="s">
        <v>2580</v>
      </c>
      <c r="L664">
        <v>2</v>
      </c>
      <c r="M664" t="s">
        <v>2809</v>
      </c>
      <c r="N664">
        <v>1</v>
      </c>
      <c r="O664" t="s">
        <v>2286</v>
      </c>
      <c r="P664">
        <v>5</v>
      </c>
      <c r="Q664" t="s">
        <v>2814</v>
      </c>
      <c r="R664">
        <v>30</v>
      </c>
      <c r="S664" t="s">
        <v>2163</v>
      </c>
      <c r="T664">
        <v>37</v>
      </c>
      <c r="U664" t="s">
        <v>2224</v>
      </c>
      <c r="V664">
        <v>0</v>
      </c>
      <c r="W664" t="s">
        <v>79</v>
      </c>
      <c r="X664">
        <v>4</v>
      </c>
      <c r="Y664" t="s">
        <v>2695</v>
      </c>
      <c r="Z664" t="s">
        <v>2764</v>
      </c>
      <c r="AA664" t="s">
        <v>2257</v>
      </c>
      <c r="AB664" t="s">
        <v>2765</v>
      </c>
      <c r="AC664" t="s">
        <v>2257</v>
      </c>
      <c r="AD664" t="s">
        <v>2256</v>
      </c>
      <c r="AE664" t="s">
        <v>2257</v>
      </c>
      <c r="AF664" s="115">
        <v>10549969</v>
      </c>
      <c r="AG664" s="36" t="s">
        <v>1683</v>
      </c>
      <c r="AH664" s="127" t="s">
        <v>25</v>
      </c>
      <c r="AI664" s="172">
        <v>12</v>
      </c>
      <c r="AJ664" s="173" t="s">
        <v>2782</v>
      </c>
      <c r="AL664" t="str">
        <f t="shared" si="48"/>
        <v>01.02.01.05</v>
      </c>
      <c r="AM664">
        <f t="shared" si="49"/>
        <v>530</v>
      </c>
      <c r="AN664">
        <f t="shared" si="50"/>
        <v>11</v>
      </c>
      <c r="AO664" s="118">
        <v>1</v>
      </c>
      <c r="AP664" s="118">
        <v>2</v>
      </c>
      <c r="AQ664" s="118">
        <v>1</v>
      </c>
      <c r="AR664" s="118">
        <v>5</v>
      </c>
      <c r="AS664" t="str">
        <f t="shared" si="51"/>
        <v>4.02.00.00</v>
      </c>
    </row>
    <row r="665" spans="1:45" customFormat="1" ht="93.6">
      <c r="A665">
        <v>2021</v>
      </c>
      <c r="B665">
        <v>530</v>
      </c>
      <c r="C665" t="s">
        <v>434</v>
      </c>
      <c r="D665" t="s">
        <v>1281</v>
      </c>
      <c r="E665" t="s">
        <v>1300</v>
      </c>
      <c r="F665" t="s">
        <v>2693</v>
      </c>
      <c r="G665" t="s">
        <v>2694</v>
      </c>
      <c r="H665">
        <v>11</v>
      </c>
      <c r="I665" t="s">
        <v>25</v>
      </c>
      <c r="J665">
        <v>1</v>
      </c>
      <c r="K665" t="s">
        <v>2580</v>
      </c>
      <c r="L665">
        <v>2</v>
      </c>
      <c r="M665" t="s">
        <v>2809</v>
      </c>
      <c r="N665">
        <v>1</v>
      </c>
      <c r="O665" t="s">
        <v>2286</v>
      </c>
      <c r="P665">
        <v>7</v>
      </c>
      <c r="Q665" t="s">
        <v>2815</v>
      </c>
      <c r="R665">
        <v>30</v>
      </c>
      <c r="S665" t="s">
        <v>2163</v>
      </c>
      <c r="T665">
        <v>37</v>
      </c>
      <c r="U665" t="s">
        <v>2224</v>
      </c>
      <c r="V665">
        <v>0</v>
      </c>
      <c r="W665" t="s">
        <v>79</v>
      </c>
      <c r="X665">
        <v>4</v>
      </c>
      <c r="Y665" t="s">
        <v>2695</v>
      </c>
      <c r="Z665" t="s">
        <v>2764</v>
      </c>
      <c r="AA665" t="s">
        <v>2257</v>
      </c>
      <c r="AB665" t="s">
        <v>2765</v>
      </c>
      <c r="AC665" t="s">
        <v>2257</v>
      </c>
      <c r="AD665" t="s">
        <v>2256</v>
      </c>
      <c r="AE665" t="s">
        <v>2257</v>
      </c>
      <c r="AF665" s="115">
        <v>20000000</v>
      </c>
      <c r="AG665" s="36" t="s">
        <v>1683</v>
      </c>
      <c r="AH665" s="127" t="s">
        <v>25</v>
      </c>
      <c r="AI665" s="172">
        <v>12</v>
      </c>
      <c r="AJ665" s="173" t="s">
        <v>2782</v>
      </c>
      <c r="AL665" t="str">
        <f t="shared" si="48"/>
        <v>01.02.01.07</v>
      </c>
      <c r="AM665">
        <f t="shared" si="49"/>
        <v>530</v>
      </c>
      <c r="AN665">
        <f t="shared" si="50"/>
        <v>11</v>
      </c>
      <c r="AO665" s="118">
        <v>1</v>
      </c>
      <c r="AP665" s="118">
        <v>2</v>
      </c>
      <c r="AQ665" s="118">
        <v>1</v>
      </c>
      <c r="AR665" s="118">
        <v>7</v>
      </c>
      <c r="AS665" t="str">
        <f t="shared" si="51"/>
        <v>4.02.00.00</v>
      </c>
    </row>
    <row r="666" spans="1:45" customFormat="1" ht="93.6">
      <c r="A666">
        <v>2021</v>
      </c>
      <c r="B666">
        <v>530</v>
      </c>
      <c r="C666" t="s">
        <v>434</v>
      </c>
      <c r="D666" t="s">
        <v>1281</v>
      </c>
      <c r="E666" t="s">
        <v>1300</v>
      </c>
      <c r="F666" t="s">
        <v>2693</v>
      </c>
      <c r="G666" t="s">
        <v>2694</v>
      </c>
      <c r="H666">
        <v>11</v>
      </c>
      <c r="I666" t="s">
        <v>25</v>
      </c>
      <c r="J666">
        <v>1</v>
      </c>
      <c r="K666" t="s">
        <v>2580</v>
      </c>
      <c r="L666">
        <v>2</v>
      </c>
      <c r="M666" t="s">
        <v>2809</v>
      </c>
      <c r="N666">
        <v>1</v>
      </c>
      <c r="O666" t="s">
        <v>2286</v>
      </c>
      <c r="P666">
        <v>2</v>
      </c>
      <c r="Q666" t="s">
        <v>2816</v>
      </c>
      <c r="R666">
        <v>30</v>
      </c>
      <c r="S666" t="s">
        <v>2163</v>
      </c>
      <c r="T666">
        <v>37</v>
      </c>
      <c r="U666" t="s">
        <v>2224</v>
      </c>
      <c r="V666">
        <v>0</v>
      </c>
      <c r="W666" t="s">
        <v>79</v>
      </c>
      <c r="X666">
        <v>4</v>
      </c>
      <c r="Y666" t="s">
        <v>2695</v>
      </c>
      <c r="Z666" t="s">
        <v>2764</v>
      </c>
      <c r="AA666" t="s">
        <v>2257</v>
      </c>
      <c r="AB666" t="s">
        <v>2765</v>
      </c>
      <c r="AC666" t="s">
        <v>2257</v>
      </c>
      <c r="AD666" t="s">
        <v>2256</v>
      </c>
      <c r="AE666" t="s">
        <v>2257</v>
      </c>
      <c r="AF666" s="115">
        <v>30000000</v>
      </c>
      <c r="AG666" s="36" t="s">
        <v>1683</v>
      </c>
      <c r="AH666" s="127" t="s">
        <v>25</v>
      </c>
      <c r="AI666" s="172">
        <v>12</v>
      </c>
      <c r="AJ666" s="173" t="s">
        <v>2782</v>
      </c>
      <c r="AL666" t="str">
        <f t="shared" si="48"/>
        <v>01.02.01.02</v>
      </c>
      <c r="AM666">
        <f t="shared" si="49"/>
        <v>530</v>
      </c>
      <c r="AN666">
        <f t="shared" si="50"/>
        <v>11</v>
      </c>
      <c r="AO666" s="118">
        <v>1</v>
      </c>
      <c r="AP666" s="118">
        <v>2</v>
      </c>
      <c r="AQ666" s="118">
        <v>1</v>
      </c>
      <c r="AR666" s="118">
        <v>2</v>
      </c>
      <c r="AS666" t="str">
        <f t="shared" si="51"/>
        <v>4.02.00.00</v>
      </c>
    </row>
    <row r="667" spans="1:45" customFormat="1" ht="93.6">
      <c r="A667">
        <v>2021</v>
      </c>
      <c r="B667">
        <v>530</v>
      </c>
      <c r="C667" t="s">
        <v>434</v>
      </c>
      <c r="D667" t="s">
        <v>1281</v>
      </c>
      <c r="E667" t="s">
        <v>1300</v>
      </c>
      <c r="F667" t="s">
        <v>2693</v>
      </c>
      <c r="G667" t="s">
        <v>2694</v>
      </c>
      <c r="H667">
        <v>11</v>
      </c>
      <c r="I667" t="s">
        <v>25</v>
      </c>
      <c r="J667">
        <v>1</v>
      </c>
      <c r="K667" t="s">
        <v>2580</v>
      </c>
      <c r="L667">
        <v>2</v>
      </c>
      <c r="M667" t="s">
        <v>2809</v>
      </c>
      <c r="N667">
        <v>1</v>
      </c>
      <c r="O667" t="s">
        <v>2286</v>
      </c>
      <c r="P667">
        <v>8</v>
      </c>
      <c r="Q667" t="s">
        <v>2817</v>
      </c>
      <c r="R667">
        <v>30</v>
      </c>
      <c r="S667" t="s">
        <v>2163</v>
      </c>
      <c r="T667">
        <v>37</v>
      </c>
      <c r="U667" t="s">
        <v>2224</v>
      </c>
      <c r="V667">
        <v>0</v>
      </c>
      <c r="W667" t="s">
        <v>79</v>
      </c>
      <c r="X667">
        <v>4</v>
      </c>
      <c r="Y667" t="s">
        <v>2695</v>
      </c>
      <c r="Z667" t="s">
        <v>2764</v>
      </c>
      <c r="AA667" t="s">
        <v>2257</v>
      </c>
      <c r="AB667" t="s">
        <v>2765</v>
      </c>
      <c r="AC667" t="s">
        <v>2257</v>
      </c>
      <c r="AD667" t="s">
        <v>2256</v>
      </c>
      <c r="AE667" t="s">
        <v>2257</v>
      </c>
      <c r="AF667" s="115">
        <v>25000000</v>
      </c>
      <c r="AG667" s="36" t="s">
        <v>1683</v>
      </c>
      <c r="AH667" s="127" t="s">
        <v>25</v>
      </c>
      <c r="AI667" s="172">
        <v>12</v>
      </c>
      <c r="AJ667" s="173" t="s">
        <v>2782</v>
      </c>
      <c r="AL667" t="str">
        <f t="shared" si="48"/>
        <v>01.02.01.08</v>
      </c>
      <c r="AM667">
        <f t="shared" si="49"/>
        <v>530</v>
      </c>
      <c r="AN667">
        <f t="shared" si="50"/>
        <v>11</v>
      </c>
      <c r="AO667" s="118">
        <v>1</v>
      </c>
      <c r="AP667" s="118">
        <v>2</v>
      </c>
      <c r="AQ667" s="118">
        <v>1</v>
      </c>
      <c r="AR667" s="118">
        <v>8</v>
      </c>
      <c r="AS667" t="str">
        <f t="shared" si="51"/>
        <v>4.02.00.00</v>
      </c>
    </row>
    <row r="668" spans="1:45" customFormat="1" ht="93.6">
      <c r="A668">
        <v>2021</v>
      </c>
      <c r="B668">
        <v>530</v>
      </c>
      <c r="C668" t="s">
        <v>434</v>
      </c>
      <c r="D668" t="s">
        <v>1281</v>
      </c>
      <c r="E668" t="s">
        <v>1300</v>
      </c>
      <c r="F668" t="s">
        <v>2693</v>
      </c>
      <c r="G668" t="s">
        <v>2694</v>
      </c>
      <c r="H668">
        <v>11</v>
      </c>
      <c r="I668" t="s">
        <v>25</v>
      </c>
      <c r="J668">
        <v>1</v>
      </c>
      <c r="K668" t="s">
        <v>2580</v>
      </c>
      <c r="L668">
        <v>2</v>
      </c>
      <c r="M668" t="s">
        <v>2809</v>
      </c>
      <c r="N668">
        <v>1</v>
      </c>
      <c r="O668" t="s">
        <v>2286</v>
      </c>
      <c r="P668">
        <v>6</v>
      </c>
      <c r="Q668" t="s">
        <v>2818</v>
      </c>
      <c r="R668">
        <v>30</v>
      </c>
      <c r="S668" t="s">
        <v>2163</v>
      </c>
      <c r="T668">
        <v>37</v>
      </c>
      <c r="U668" t="s">
        <v>2224</v>
      </c>
      <c r="V668">
        <v>0</v>
      </c>
      <c r="W668" t="s">
        <v>79</v>
      </c>
      <c r="X668">
        <v>4</v>
      </c>
      <c r="Y668" t="s">
        <v>2695</v>
      </c>
      <c r="Z668" t="s">
        <v>2764</v>
      </c>
      <c r="AA668" t="s">
        <v>2257</v>
      </c>
      <c r="AB668" t="s">
        <v>2765</v>
      </c>
      <c r="AC668" t="s">
        <v>2257</v>
      </c>
      <c r="AD668" t="s">
        <v>2256</v>
      </c>
      <c r="AE668" t="s">
        <v>2257</v>
      </c>
      <c r="AF668" s="115">
        <v>67200000</v>
      </c>
      <c r="AG668" s="36" t="s">
        <v>1683</v>
      </c>
      <c r="AH668" s="127" t="s">
        <v>25</v>
      </c>
      <c r="AI668" s="172">
        <v>12</v>
      </c>
      <c r="AJ668" s="173" t="s">
        <v>2782</v>
      </c>
      <c r="AL668" t="str">
        <f t="shared" si="48"/>
        <v>01.02.01.06</v>
      </c>
      <c r="AM668">
        <f t="shared" si="49"/>
        <v>530</v>
      </c>
      <c r="AN668">
        <f t="shared" si="50"/>
        <v>11</v>
      </c>
      <c r="AO668" s="118">
        <v>1</v>
      </c>
      <c r="AP668" s="118">
        <v>2</v>
      </c>
      <c r="AQ668" s="118">
        <v>1</v>
      </c>
      <c r="AR668" s="118">
        <v>6</v>
      </c>
      <c r="AS668" t="str">
        <f t="shared" si="51"/>
        <v>4.02.00.00</v>
      </c>
    </row>
    <row r="669" spans="1:45" customFormat="1" ht="93.6">
      <c r="A669">
        <v>2021</v>
      </c>
      <c r="B669">
        <v>530</v>
      </c>
      <c r="C669" t="s">
        <v>434</v>
      </c>
      <c r="D669" t="s">
        <v>1281</v>
      </c>
      <c r="E669" t="s">
        <v>1300</v>
      </c>
      <c r="F669" t="s">
        <v>2693</v>
      </c>
      <c r="G669" t="s">
        <v>2694</v>
      </c>
      <c r="H669">
        <v>11</v>
      </c>
      <c r="I669" t="s">
        <v>25</v>
      </c>
      <c r="J669">
        <v>1</v>
      </c>
      <c r="K669" t="s">
        <v>2580</v>
      </c>
      <c r="L669">
        <v>2</v>
      </c>
      <c r="M669" t="s">
        <v>2809</v>
      </c>
      <c r="N669">
        <v>1</v>
      </c>
      <c r="O669" t="s">
        <v>2286</v>
      </c>
      <c r="P669">
        <v>1</v>
      </c>
      <c r="Q669" t="s">
        <v>2819</v>
      </c>
      <c r="R669">
        <v>30</v>
      </c>
      <c r="S669" t="s">
        <v>2163</v>
      </c>
      <c r="T669">
        <v>37</v>
      </c>
      <c r="U669" t="s">
        <v>2224</v>
      </c>
      <c r="V669">
        <v>0</v>
      </c>
      <c r="W669" t="s">
        <v>79</v>
      </c>
      <c r="X669">
        <v>4</v>
      </c>
      <c r="Y669" t="s">
        <v>2695</v>
      </c>
      <c r="Z669" t="s">
        <v>2764</v>
      </c>
      <c r="AA669" t="s">
        <v>2257</v>
      </c>
      <c r="AB669" t="s">
        <v>2765</v>
      </c>
      <c r="AC669" t="s">
        <v>2257</v>
      </c>
      <c r="AD669" t="s">
        <v>2256</v>
      </c>
      <c r="AE669" t="s">
        <v>2257</v>
      </c>
      <c r="AF669" s="115">
        <v>40000000</v>
      </c>
      <c r="AG669" s="36" t="s">
        <v>1683</v>
      </c>
      <c r="AH669" s="127" t="s">
        <v>25</v>
      </c>
      <c r="AI669" s="172">
        <v>12</v>
      </c>
      <c r="AJ669" s="173" t="s">
        <v>2782</v>
      </c>
      <c r="AL669" t="str">
        <f t="shared" si="48"/>
        <v>01.02.01.01</v>
      </c>
      <c r="AM669">
        <f t="shared" si="49"/>
        <v>530</v>
      </c>
      <c r="AN669">
        <f t="shared" si="50"/>
        <v>11</v>
      </c>
      <c r="AO669" s="118">
        <v>1</v>
      </c>
      <c r="AP669" s="118">
        <v>2</v>
      </c>
      <c r="AQ669" s="118">
        <v>1</v>
      </c>
      <c r="AR669" s="118">
        <v>1</v>
      </c>
      <c r="AS669" t="str">
        <f t="shared" si="51"/>
        <v>4.02.00.00</v>
      </c>
    </row>
    <row r="670" spans="1:45" customFormat="1" ht="93.6">
      <c r="A670">
        <v>2021</v>
      </c>
      <c r="B670">
        <v>530</v>
      </c>
      <c r="C670" t="s">
        <v>434</v>
      </c>
      <c r="D670" t="s">
        <v>1281</v>
      </c>
      <c r="E670" t="s">
        <v>1300</v>
      </c>
      <c r="F670" t="s">
        <v>2693</v>
      </c>
      <c r="G670" t="s">
        <v>2694</v>
      </c>
      <c r="H670">
        <v>11</v>
      </c>
      <c r="I670" t="s">
        <v>25</v>
      </c>
      <c r="J670">
        <v>1</v>
      </c>
      <c r="K670" t="s">
        <v>2580</v>
      </c>
      <c r="L670">
        <v>2</v>
      </c>
      <c r="M670" t="s">
        <v>2809</v>
      </c>
      <c r="N670">
        <v>1</v>
      </c>
      <c r="O670" t="s">
        <v>2286</v>
      </c>
      <c r="P670">
        <v>10</v>
      </c>
      <c r="Q670" t="s">
        <v>2820</v>
      </c>
      <c r="R670">
        <v>30</v>
      </c>
      <c r="S670" t="s">
        <v>2163</v>
      </c>
      <c r="T670">
        <v>37</v>
      </c>
      <c r="U670" t="s">
        <v>2224</v>
      </c>
      <c r="V670">
        <v>0</v>
      </c>
      <c r="W670" t="s">
        <v>79</v>
      </c>
      <c r="X670">
        <v>4</v>
      </c>
      <c r="Y670" t="s">
        <v>2695</v>
      </c>
      <c r="Z670" t="s">
        <v>2764</v>
      </c>
      <c r="AA670" t="s">
        <v>2257</v>
      </c>
      <c r="AB670" t="s">
        <v>2765</v>
      </c>
      <c r="AC670" t="s">
        <v>2257</v>
      </c>
      <c r="AD670" t="s">
        <v>2256</v>
      </c>
      <c r="AE670" t="s">
        <v>2257</v>
      </c>
      <c r="AF670" s="115">
        <v>13330403</v>
      </c>
      <c r="AG670" s="36" t="s">
        <v>1683</v>
      </c>
      <c r="AH670" s="127" t="s">
        <v>25</v>
      </c>
      <c r="AI670" s="172">
        <v>12</v>
      </c>
      <c r="AJ670" s="173" t="s">
        <v>2782</v>
      </c>
      <c r="AL670" t="str">
        <f t="shared" si="48"/>
        <v>01.02.01.10</v>
      </c>
      <c r="AM670">
        <f t="shared" si="49"/>
        <v>530</v>
      </c>
      <c r="AN670">
        <f t="shared" si="50"/>
        <v>11</v>
      </c>
      <c r="AO670" s="118">
        <v>1</v>
      </c>
      <c r="AP670" s="118">
        <v>2</v>
      </c>
      <c r="AQ670" s="118">
        <v>1</v>
      </c>
      <c r="AR670" s="118">
        <v>10</v>
      </c>
      <c r="AS670" t="str">
        <f t="shared" si="51"/>
        <v>4.02.00.00</v>
      </c>
    </row>
    <row r="671" spans="1:45" customFormat="1" ht="93.6">
      <c r="A671">
        <v>2021</v>
      </c>
      <c r="B671">
        <v>530</v>
      </c>
      <c r="C671" t="s">
        <v>434</v>
      </c>
      <c r="D671" t="s">
        <v>1281</v>
      </c>
      <c r="E671" t="s">
        <v>1300</v>
      </c>
      <c r="F671" t="s">
        <v>2693</v>
      </c>
      <c r="G671" t="s">
        <v>2694</v>
      </c>
      <c r="H671">
        <v>11</v>
      </c>
      <c r="I671" t="s">
        <v>25</v>
      </c>
      <c r="J671">
        <v>1</v>
      </c>
      <c r="K671" t="s">
        <v>2580</v>
      </c>
      <c r="L671">
        <v>2</v>
      </c>
      <c r="M671" t="s">
        <v>2809</v>
      </c>
      <c r="N671">
        <v>12</v>
      </c>
      <c r="O671" t="s">
        <v>2278</v>
      </c>
      <c r="P671">
        <v>2</v>
      </c>
      <c r="Q671" t="s">
        <v>2821</v>
      </c>
      <c r="R671">
        <v>30</v>
      </c>
      <c r="S671" t="s">
        <v>2163</v>
      </c>
      <c r="T671">
        <v>37</v>
      </c>
      <c r="U671" t="s">
        <v>2224</v>
      </c>
      <c r="V671">
        <v>0</v>
      </c>
      <c r="W671" t="s">
        <v>79</v>
      </c>
      <c r="X671">
        <v>4</v>
      </c>
      <c r="Y671" t="s">
        <v>2695</v>
      </c>
      <c r="Z671" t="s">
        <v>2764</v>
      </c>
      <c r="AA671" t="s">
        <v>2257</v>
      </c>
      <c r="AB671" t="s">
        <v>2765</v>
      </c>
      <c r="AC671" t="s">
        <v>2257</v>
      </c>
      <c r="AD671" t="s">
        <v>2256</v>
      </c>
      <c r="AE671" t="s">
        <v>2257</v>
      </c>
      <c r="AF671" s="115">
        <v>10000000</v>
      </c>
      <c r="AG671" s="36" t="s">
        <v>1683</v>
      </c>
      <c r="AH671" s="127" t="s">
        <v>25</v>
      </c>
      <c r="AI671" s="172">
        <v>12</v>
      </c>
      <c r="AJ671" s="173" t="s">
        <v>2782</v>
      </c>
      <c r="AL671" t="str">
        <f t="shared" si="48"/>
        <v>01.02.12.02</v>
      </c>
      <c r="AM671">
        <f t="shared" si="49"/>
        <v>530</v>
      </c>
      <c r="AN671">
        <f t="shared" si="50"/>
        <v>11</v>
      </c>
      <c r="AO671" s="118">
        <v>1</v>
      </c>
      <c r="AP671" s="118">
        <v>2</v>
      </c>
      <c r="AQ671" s="118">
        <v>12</v>
      </c>
      <c r="AR671" s="118">
        <v>2</v>
      </c>
      <c r="AS671" t="str">
        <f t="shared" si="51"/>
        <v>4.02.00.00</v>
      </c>
    </row>
    <row r="672" spans="1:45" customFormat="1" ht="93.6">
      <c r="A672">
        <v>2021</v>
      </c>
      <c r="B672">
        <v>530</v>
      </c>
      <c r="C672" t="s">
        <v>434</v>
      </c>
      <c r="D672" t="s">
        <v>1281</v>
      </c>
      <c r="E672" t="s">
        <v>1300</v>
      </c>
      <c r="F672" t="s">
        <v>2693</v>
      </c>
      <c r="G672" t="s">
        <v>2694</v>
      </c>
      <c r="H672">
        <v>14</v>
      </c>
      <c r="I672" t="s">
        <v>20</v>
      </c>
      <c r="J672">
        <v>1</v>
      </c>
      <c r="K672" t="s">
        <v>2580</v>
      </c>
      <c r="L672">
        <v>5</v>
      </c>
      <c r="M672" t="s">
        <v>2822</v>
      </c>
      <c r="N672">
        <v>4</v>
      </c>
      <c r="O672" t="s">
        <v>2262</v>
      </c>
      <c r="P672">
        <v>1</v>
      </c>
      <c r="Q672" t="s">
        <v>2823</v>
      </c>
      <c r="R672">
        <v>30</v>
      </c>
      <c r="S672" t="s">
        <v>2163</v>
      </c>
      <c r="T672">
        <v>37</v>
      </c>
      <c r="U672" t="s">
        <v>2224</v>
      </c>
      <c r="V672">
        <v>0</v>
      </c>
      <c r="W672" t="s">
        <v>79</v>
      </c>
      <c r="X672">
        <v>4</v>
      </c>
      <c r="Y672" t="s">
        <v>2695</v>
      </c>
      <c r="Z672" t="s">
        <v>2764</v>
      </c>
      <c r="AA672" t="s">
        <v>2257</v>
      </c>
      <c r="AB672" t="s">
        <v>2765</v>
      </c>
      <c r="AC672" t="s">
        <v>2257</v>
      </c>
      <c r="AD672" t="s">
        <v>2256</v>
      </c>
      <c r="AE672" t="s">
        <v>2257</v>
      </c>
      <c r="AF672" s="115">
        <v>20196126</v>
      </c>
      <c r="AG672" s="167" t="s">
        <v>1406</v>
      </c>
      <c r="AH672" s="168" t="s">
        <v>696</v>
      </c>
      <c r="AI672" s="172">
        <v>12</v>
      </c>
      <c r="AJ672" s="173" t="s">
        <v>2782</v>
      </c>
      <c r="AL672" t="str">
        <f t="shared" si="48"/>
        <v>01.05.04.01</v>
      </c>
      <c r="AM672">
        <f t="shared" si="49"/>
        <v>530</v>
      </c>
      <c r="AN672">
        <f t="shared" si="50"/>
        <v>14</v>
      </c>
      <c r="AO672" s="118">
        <v>1</v>
      </c>
      <c r="AP672" s="118">
        <v>5</v>
      </c>
      <c r="AQ672" s="118">
        <v>4</v>
      </c>
      <c r="AR672" s="118">
        <v>1</v>
      </c>
      <c r="AS672" t="str">
        <f t="shared" si="51"/>
        <v>4.02.00.00</v>
      </c>
    </row>
    <row r="673" spans="1:45" customFormat="1" ht="93.6">
      <c r="A673">
        <v>2021</v>
      </c>
      <c r="B673">
        <v>530</v>
      </c>
      <c r="C673" t="s">
        <v>434</v>
      </c>
      <c r="D673" t="s">
        <v>1281</v>
      </c>
      <c r="E673" t="s">
        <v>1300</v>
      </c>
      <c r="F673" t="s">
        <v>2693</v>
      </c>
      <c r="G673" t="s">
        <v>2694</v>
      </c>
      <c r="H673">
        <v>11</v>
      </c>
      <c r="I673" t="s">
        <v>25</v>
      </c>
      <c r="J673">
        <v>1</v>
      </c>
      <c r="K673" t="s">
        <v>2580</v>
      </c>
      <c r="L673">
        <v>2</v>
      </c>
      <c r="M673" t="s">
        <v>2809</v>
      </c>
      <c r="N673">
        <v>7</v>
      </c>
      <c r="O673" t="s">
        <v>2188</v>
      </c>
      <c r="P673">
        <v>1</v>
      </c>
      <c r="Q673" t="s">
        <v>2824</v>
      </c>
      <c r="R673">
        <v>30</v>
      </c>
      <c r="S673" t="s">
        <v>2163</v>
      </c>
      <c r="T673">
        <v>37</v>
      </c>
      <c r="U673" t="s">
        <v>2224</v>
      </c>
      <c r="V673">
        <v>0</v>
      </c>
      <c r="W673" t="s">
        <v>79</v>
      </c>
      <c r="X673">
        <v>4</v>
      </c>
      <c r="Y673" t="s">
        <v>2695</v>
      </c>
      <c r="Z673" t="s">
        <v>2764</v>
      </c>
      <c r="AA673" t="s">
        <v>2257</v>
      </c>
      <c r="AB673" t="s">
        <v>2765</v>
      </c>
      <c r="AC673" t="s">
        <v>2257</v>
      </c>
      <c r="AD673" t="s">
        <v>2256</v>
      </c>
      <c r="AE673" t="s">
        <v>2257</v>
      </c>
      <c r="AF673" s="115">
        <v>27720000</v>
      </c>
      <c r="AG673" s="36" t="s">
        <v>1683</v>
      </c>
      <c r="AH673" s="127" t="s">
        <v>25</v>
      </c>
      <c r="AI673" s="172">
        <v>12</v>
      </c>
      <c r="AJ673" s="173" t="s">
        <v>2782</v>
      </c>
      <c r="AL673" t="str">
        <f t="shared" si="48"/>
        <v>01.02.07.01</v>
      </c>
      <c r="AM673">
        <f t="shared" si="49"/>
        <v>530</v>
      </c>
      <c r="AN673">
        <f t="shared" si="50"/>
        <v>11</v>
      </c>
      <c r="AO673" s="118">
        <v>1</v>
      </c>
      <c r="AP673" s="118">
        <v>2</v>
      </c>
      <c r="AQ673" s="118">
        <v>7</v>
      </c>
      <c r="AR673" s="118">
        <v>1</v>
      </c>
      <c r="AS673" t="str">
        <f t="shared" si="51"/>
        <v>4.02.00.00</v>
      </c>
    </row>
    <row r="674" spans="1:45" customFormat="1" ht="93.6">
      <c r="A674">
        <v>2021</v>
      </c>
      <c r="B674">
        <v>530</v>
      </c>
      <c r="C674" t="s">
        <v>434</v>
      </c>
      <c r="D674" t="s">
        <v>1281</v>
      </c>
      <c r="E674" t="s">
        <v>1300</v>
      </c>
      <c r="F674" t="s">
        <v>2693</v>
      </c>
      <c r="G674" t="s">
        <v>2694</v>
      </c>
      <c r="H674">
        <v>11</v>
      </c>
      <c r="I674" t="s">
        <v>25</v>
      </c>
      <c r="J674">
        <v>1</v>
      </c>
      <c r="K674" t="s">
        <v>2580</v>
      </c>
      <c r="L674">
        <v>2</v>
      </c>
      <c r="M674" t="s">
        <v>2809</v>
      </c>
      <c r="N674">
        <v>4</v>
      </c>
      <c r="O674" t="s">
        <v>2262</v>
      </c>
      <c r="P674">
        <v>1</v>
      </c>
      <c r="Q674" t="s">
        <v>2825</v>
      </c>
      <c r="R674">
        <v>30</v>
      </c>
      <c r="S674" t="s">
        <v>2163</v>
      </c>
      <c r="T674">
        <v>37</v>
      </c>
      <c r="U674" t="s">
        <v>2224</v>
      </c>
      <c r="V674">
        <v>0</v>
      </c>
      <c r="W674" t="s">
        <v>79</v>
      </c>
      <c r="X674">
        <v>4</v>
      </c>
      <c r="Y674" t="s">
        <v>2695</v>
      </c>
      <c r="Z674" t="s">
        <v>2764</v>
      </c>
      <c r="AA674" t="s">
        <v>2257</v>
      </c>
      <c r="AB674" t="s">
        <v>2765</v>
      </c>
      <c r="AC674" t="s">
        <v>2257</v>
      </c>
      <c r="AD674" t="s">
        <v>2256</v>
      </c>
      <c r="AE674" t="s">
        <v>2257</v>
      </c>
      <c r="AF674" s="115">
        <v>10000000</v>
      </c>
      <c r="AG674" s="36" t="s">
        <v>1683</v>
      </c>
      <c r="AH674" s="127" t="s">
        <v>25</v>
      </c>
      <c r="AI674" s="172">
        <v>12</v>
      </c>
      <c r="AJ674" s="173" t="s">
        <v>2782</v>
      </c>
      <c r="AL674" t="str">
        <f t="shared" si="48"/>
        <v>01.02.04.01</v>
      </c>
      <c r="AM674">
        <f t="shared" si="49"/>
        <v>530</v>
      </c>
      <c r="AN674">
        <f t="shared" si="50"/>
        <v>11</v>
      </c>
      <c r="AO674" s="118">
        <v>1</v>
      </c>
      <c r="AP674" s="118">
        <v>2</v>
      </c>
      <c r="AQ674" s="118">
        <v>4</v>
      </c>
      <c r="AR674" s="118">
        <v>1</v>
      </c>
      <c r="AS674" t="str">
        <f t="shared" si="51"/>
        <v>4.02.00.00</v>
      </c>
    </row>
    <row r="675" spans="1:45" customFormat="1" ht="93.6">
      <c r="A675">
        <v>2021</v>
      </c>
      <c r="B675">
        <v>530</v>
      </c>
      <c r="C675" t="s">
        <v>434</v>
      </c>
      <c r="D675" t="s">
        <v>1281</v>
      </c>
      <c r="E675" t="s">
        <v>1300</v>
      </c>
      <c r="F675" t="s">
        <v>2693</v>
      </c>
      <c r="G675" t="s">
        <v>2694</v>
      </c>
      <c r="H675">
        <v>11</v>
      </c>
      <c r="I675" t="s">
        <v>25</v>
      </c>
      <c r="J675">
        <v>1</v>
      </c>
      <c r="K675" t="s">
        <v>2580</v>
      </c>
      <c r="L675">
        <v>3</v>
      </c>
      <c r="M675" t="s">
        <v>2826</v>
      </c>
      <c r="N675">
        <v>1</v>
      </c>
      <c r="O675" t="s">
        <v>2286</v>
      </c>
      <c r="P675">
        <v>3</v>
      </c>
      <c r="Q675" t="s">
        <v>2600</v>
      </c>
      <c r="R675">
        <v>30</v>
      </c>
      <c r="S675" t="s">
        <v>2163</v>
      </c>
      <c r="T675">
        <v>37</v>
      </c>
      <c r="U675" t="s">
        <v>2224</v>
      </c>
      <c r="V675">
        <v>0</v>
      </c>
      <c r="W675" t="s">
        <v>79</v>
      </c>
      <c r="X675">
        <v>4</v>
      </c>
      <c r="Y675" t="s">
        <v>2695</v>
      </c>
      <c r="Z675" t="s">
        <v>2764</v>
      </c>
      <c r="AA675" t="s">
        <v>2257</v>
      </c>
      <c r="AB675" t="s">
        <v>2765</v>
      </c>
      <c r="AC675" t="s">
        <v>2257</v>
      </c>
      <c r="AD675" t="s">
        <v>2256</v>
      </c>
      <c r="AE675" t="s">
        <v>2257</v>
      </c>
      <c r="AF675" s="178">
        <v>13216691</v>
      </c>
      <c r="AG675" s="167" t="s">
        <v>1921</v>
      </c>
      <c r="AH675" s="168" t="s">
        <v>714</v>
      </c>
      <c r="AI675" s="172">
        <v>12</v>
      </c>
      <c r="AJ675" s="173" t="s">
        <v>2782</v>
      </c>
      <c r="AL675" t="str">
        <f t="shared" si="48"/>
        <v>01.03.01.03</v>
      </c>
      <c r="AM675">
        <f t="shared" si="49"/>
        <v>530</v>
      </c>
      <c r="AN675">
        <f t="shared" si="50"/>
        <v>11</v>
      </c>
      <c r="AO675" s="118">
        <v>1</v>
      </c>
      <c r="AP675" s="118">
        <v>3</v>
      </c>
      <c r="AQ675" s="118">
        <v>1</v>
      </c>
      <c r="AR675" s="118">
        <v>3</v>
      </c>
      <c r="AS675" t="str">
        <f t="shared" si="51"/>
        <v>4.02.00.00</v>
      </c>
    </row>
    <row r="676" spans="1:45" customFormat="1" ht="93.6">
      <c r="A676">
        <v>2021</v>
      </c>
      <c r="B676">
        <v>530</v>
      </c>
      <c r="C676" t="s">
        <v>434</v>
      </c>
      <c r="D676" t="s">
        <v>1281</v>
      </c>
      <c r="E676" t="s">
        <v>1300</v>
      </c>
      <c r="F676" t="s">
        <v>2693</v>
      </c>
      <c r="G676" t="s">
        <v>2694</v>
      </c>
      <c r="H676">
        <v>11</v>
      </c>
      <c r="I676" t="s">
        <v>25</v>
      </c>
      <c r="J676">
        <v>1</v>
      </c>
      <c r="K676" t="s">
        <v>2580</v>
      </c>
      <c r="L676">
        <v>2</v>
      </c>
      <c r="M676" t="s">
        <v>2809</v>
      </c>
      <c r="N676">
        <v>1</v>
      </c>
      <c r="O676" t="s">
        <v>2286</v>
      </c>
      <c r="P676">
        <v>4</v>
      </c>
      <c r="Q676" t="s">
        <v>2827</v>
      </c>
      <c r="R676">
        <v>30</v>
      </c>
      <c r="S676" t="s">
        <v>2163</v>
      </c>
      <c r="T676">
        <v>37</v>
      </c>
      <c r="U676" t="s">
        <v>2224</v>
      </c>
      <c r="V676">
        <v>0</v>
      </c>
      <c r="W676" t="s">
        <v>79</v>
      </c>
      <c r="X676">
        <v>4</v>
      </c>
      <c r="Y676" t="s">
        <v>2695</v>
      </c>
      <c r="Z676" t="s">
        <v>2764</v>
      </c>
      <c r="AA676" t="s">
        <v>2257</v>
      </c>
      <c r="AB676" t="s">
        <v>2765</v>
      </c>
      <c r="AC676" t="s">
        <v>2257</v>
      </c>
      <c r="AD676" t="s">
        <v>2256</v>
      </c>
      <c r="AE676" t="s">
        <v>2257</v>
      </c>
      <c r="AF676" s="115">
        <v>13940896</v>
      </c>
      <c r="AG676" s="36" t="s">
        <v>1683</v>
      </c>
      <c r="AH676" s="127" t="s">
        <v>25</v>
      </c>
      <c r="AI676" s="172">
        <v>12</v>
      </c>
      <c r="AJ676" s="173" t="s">
        <v>2782</v>
      </c>
      <c r="AL676" t="str">
        <f t="shared" si="48"/>
        <v>01.02.01.04</v>
      </c>
      <c r="AM676">
        <f t="shared" si="49"/>
        <v>530</v>
      </c>
      <c r="AN676">
        <f t="shared" si="50"/>
        <v>11</v>
      </c>
      <c r="AO676" s="118">
        <v>1</v>
      </c>
      <c r="AP676" s="118">
        <v>2</v>
      </c>
      <c r="AQ676" s="118">
        <v>1</v>
      </c>
      <c r="AR676" s="118">
        <v>4</v>
      </c>
      <c r="AS676" t="str">
        <f t="shared" si="51"/>
        <v>4.02.00.00</v>
      </c>
    </row>
    <row r="677" spans="1:45" customFormat="1" ht="93.6">
      <c r="A677">
        <v>2021</v>
      </c>
      <c r="B677">
        <v>530</v>
      </c>
      <c r="C677" t="s">
        <v>434</v>
      </c>
      <c r="D677" t="s">
        <v>1281</v>
      </c>
      <c r="E677" t="s">
        <v>1300</v>
      </c>
      <c r="F677" t="s">
        <v>2693</v>
      </c>
      <c r="G677" t="s">
        <v>2694</v>
      </c>
      <c r="H677">
        <v>11</v>
      </c>
      <c r="I677" t="s">
        <v>25</v>
      </c>
      <c r="J677">
        <v>1</v>
      </c>
      <c r="K677" t="s">
        <v>2580</v>
      </c>
      <c r="L677">
        <v>3</v>
      </c>
      <c r="M677" t="s">
        <v>2826</v>
      </c>
      <c r="N677">
        <v>1</v>
      </c>
      <c r="O677" t="s">
        <v>2286</v>
      </c>
      <c r="P677">
        <v>2</v>
      </c>
      <c r="Q677" t="s">
        <v>2599</v>
      </c>
      <c r="R677">
        <v>30</v>
      </c>
      <c r="S677" t="s">
        <v>2163</v>
      </c>
      <c r="T677">
        <v>37</v>
      </c>
      <c r="U677" t="s">
        <v>2224</v>
      </c>
      <c r="V677">
        <v>0</v>
      </c>
      <c r="W677" t="s">
        <v>79</v>
      </c>
      <c r="X677">
        <v>4</v>
      </c>
      <c r="Y677" t="s">
        <v>2695</v>
      </c>
      <c r="Z677" t="s">
        <v>2764</v>
      </c>
      <c r="AA677" t="s">
        <v>2257</v>
      </c>
      <c r="AB677" t="s">
        <v>2765</v>
      </c>
      <c r="AC677" t="s">
        <v>2257</v>
      </c>
      <c r="AD677" t="s">
        <v>2256</v>
      </c>
      <c r="AE677" t="s">
        <v>2257</v>
      </c>
      <c r="AF677" s="178">
        <v>15802279</v>
      </c>
      <c r="AG677" s="167" t="s">
        <v>1921</v>
      </c>
      <c r="AH677" s="168" t="s">
        <v>714</v>
      </c>
      <c r="AI677" s="172">
        <v>12</v>
      </c>
      <c r="AJ677" s="173" t="s">
        <v>2782</v>
      </c>
      <c r="AL677" t="str">
        <f t="shared" si="48"/>
        <v>01.03.01.02</v>
      </c>
      <c r="AM677">
        <f t="shared" si="49"/>
        <v>530</v>
      </c>
      <c r="AN677">
        <f t="shared" si="50"/>
        <v>11</v>
      </c>
      <c r="AO677" s="118">
        <v>1</v>
      </c>
      <c r="AP677" s="118">
        <v>3</v>
      </c>
      <c r="AQ677" s="118">
        <v>1</v>
      </c>
      <c r="AR677" s="118">
        <v>2</v>
      </c>
      <c r="AS677" t="str">
        <f t="shared" si="51"/>
        <v>4.02.00.00</v>
      </c>
    </row>
    <row r="678" spans="1:45" customFormat="1" ht="93.6">
      <c r="A678">
        <v>2021</v>
      </c>
      <c r="B678">
        <v>530</v>
      </c>
      <c r="C678" t="s">
        <v>434</v>
      </c>
      <c r="D678" t="s">
        <v>1281</v>
      </c>
      <c r="E678" t="s">
        <v>1300</v>
      </c>
      <c r="F678" t="s">
        <v>2693</v>
      </c>
      <c r="G678" t="s">
        <v>2694</v>
      </c>
      <c r="H678">
        <v>12</v>
      </c>
      <c r="I678" t="s">
        <v>2153</v>
      </c>
      <c r="J678">
        <v>1</v>
      </c>
      <c r="K678" t="s">
        <v>2580</v>
      </c>
      <c r="L678">
        <v>1</v>
      </c>
      <c r="M678" t="s">
        <v>2801</v>
      </c>
      <c r="N678">
        <v>7</v>
      </c>
      <c r="O678" t="s">
        <v>2188</v>
      </c>
      <c r="P678">
        <v>1</v>
      </c>
      <c r="Q678" t="s">
        <v>2802</v>
      </c>
      <c r="R678">
        <v>30</v>
      </c>
      <c r="S678" t="s">
        <v>2163</v>
      </c>
      <c r="T678">
        <v>37</v>
      </c>
      <c r="U678" t="s">
        <v>2224</v>
      </c>
      <c r="V678">
        <v>0</v>
      </c>
      <c r="W678" t="s">
        <v>79</v>
      </c>
      <c r="X678">
        <v>4</v>
      </c>
      <c r="Y678" t="s">
        <v>2695</v>
      </c>
      <c r="Z678" t="s">
        <v>2764</v>
      </c>
      <c r="AA678" t="s">
        <v>2257</v>
      </c>
      <c r="AB678" t="s">
        <v>2765</v>
      </c>
      <c r="AC678" t="s">
        <v>2257</v>
      </c>
      <c r="AD678" t="s">
        <v>2256</v>
      </c>
      <c r="AE678" t="s">
        <v>2257</v>
      </c>
      <c r="AF678" s="115">
        <v>5500000</v>
      </c>
      <c r="AG678" s="167" t="s">
        <v>1652</v>
      </c>
      <c r="AH678" s="168" t="s">
        <v>219</v>
      </c>
      <c r="AI678" s="172">
        <v>12</v>
      </c>
      <c r="AJ678" s="173" t="s">
        <v>2782</v>
      </c>
      <c r="AL678" t="str">
        <f t="shared" si="48"/>
        <v>01.01.07.01</v>
      </c>
      <c r="AM678">
        <f t="shared" si="49"/>
        <v>530</v>
      </c>
      <c r="AN678">
        <f t="shared" si="50"/>
        <v>12</v>
      </c>
      <c r="AO678" s="118">
        <v>1</v>
      </c>
      <c r="AP678" s="118">
        <v>1</v>
      </c>
      <c r="AQ678" s="118">
        <v>7</v>
      </c>
      <c r="AR678" s="118">
        <v>1</v>
      </c>
      <c r="AS678" t="str">
        <f t="shared" si="51"/>
        <v>4.02.00.00</v>
      </c>
    </row>
    <row r="679" spans="1:45" customFormat="1" ht="93.6">
      <c r="A679">
        <v>2021</v>
      </c>
      <c r="B679">
        <v>530</v>
      </c>
      <c r="C679" t="s">
        <v>434</v>
      </c>
      <c r="D679" t="s">
        <v>1281</v>
      </c>
      <c r="E679" t="s">
        <v>1300</v>
      </c>
      <c r="F679" t="s">
        <v>2693</v>
      </c>
      <c r="G679" t="s">
        <v>2694</v>
      </c>
      <c r="H679">
        <v>12</v>
      </c>
      <c r="I679" t="s">
        <v>2153</v>
      </c>
      <c r="J679">
        <v>1</v>
      </c>
      <c r="K679" t="s">
        <v>2580</v>
      </c>
      <c r="L679">
        <v>1</v>
      </c>
      <c r="M679" t="s">
        <v>2801</v>
      </c>
      <c r="N679">
        <v>15</v>
      </c>
      <c r="O679" t="s">
        <v>2212</v>
      </c>
      <c r="P679">
        <v>1</v>
      </c>
      <c r="Q679" t="s">
        <v>2802</v>
      </c>
      <c r="R679">
        <v>30</v>
      </c>
      <c r="S679" t="s">
        <v>2163</v>
      </c>
      <c r="T679">
        <v>37</v>
      </c>
      <c r="U679" t="s">
        <v>2224</v>
      </c>
      <c r="V679">
        <v>0</v>
      </c>
      <c r="W679" t="s">
        <v>79</v>
      </c>
      <c r="X679">
        <v>4</v>
      </c>
      <c r="Y679" t="s">
        <v>2695</v>
      </c>
      <c r="Z679" t="s">
        <v>2764</v>
      </c>
      <c r="AA679" t="s">
        <v>2257</v>
      </c>
      <c r="AB679" t="s">
        <v>2765</v>
      </c>
      <c r="AC679" t="s">
        <v>2257</v>
      </c>
      <c r="AD679" t="s">
        <v>2256</v>
      </c>
      <c r="AE679" t="s">
        <v>2257</v>
      </c>
      <c r="AF679" s="115">
        <v>3300000</v>
      </c>
      <c r="AG679" s="167" t="s">
        <v>1652</v>
      </c>
      <c r="AH679" s="168" t="s">
        <v>219</v>
      </c>
      <c r="AI679" s="172">
        <v>12</v>
      </c>
      <c r="AJ679" s="173" t="s">
        <v>2782</v>
      </c>
      <c r="AL679" t="str">
        <f t="shared" si="48"/>
        <v>01.01.15.01</v>
      </c>
      <c r="AM679">
        <f t="shared" si="49"/>
        <v>530</v>
      </c>
      <c r="AN679">
        <f t="shared" si="50"/>
        <v>12</v>
      </c>
      <c r="AO679" s="118">
        <v>1</v>
      </c>
      <c r="AP679" s="118">
        <v>1</v>
      </c>
      <c r="AQ679" s="118">
        <v>15</v>
      </c>
      <c r="AR679" s="118">
        <v>1</v>
      </c>
      <c r="AS679" t="str">
        <f t="shared" si="51"/>
        <v>4.02.00.00</v>
      </c>
    </row>
    <row r="680" spans="1:45" customFormat="1" ht="93.6">
      <c r="A680">
        <v>2021</v>
      </c>
      <c r="B680">
        <v>530</v>
      </c>
      <c r="C680" t="s">
        <v>434</v>
      </c>
      <c r="D680" t="s">
        <v>1281</v>
      </c>
      <c r="E680" t="s">
        <v>1300</v>
      </c>
      <c r="F680" t="s">
        <v>2693</v>
      </c>
      <c r="G680" t="s">
        <v>2694</v>
      </c>
      <c r="H680">
        <v>12</v>
      </c>
      <c r="I680" t="s">
        <v>2153</v>
      </c>
      <c r="J680">
        <v>1</v>
      </c>
      <c r="K680" t="s">
        <v>2580</v>
      </c>
      <c r="L680">
        <v>1</v>
      </c>
      <c r="M680" t="s">
        <v>2801</v>
      </c>
      <c r="N680">
        <v>1</v>
      </c>
      <c r="O680" t="s">
        <v>2286</v>
      </c>
      <c r="P680">
        <v>2</v>
      </c>
      <c r="Q680" t="s">
        <v>2805</v>
      </c>
      <c r="R680">
        <v>30</v>
      </c>
      <c r="S680" t="s">
        <v>2163</v>
      </c>
      <c r="T680">
        <v>37</v>
      </c>
      <c r="U680" t="s">
        <v>2224</v>
      </c>
      <c r="V680">
        <v>0</v>
      </c>
      <c r="W680" t="s">
        <v>79</v>
      </c>
      <c r="X680">
        <v>4</v>
      </c>
      <c r="Y680" t="s">
        <v>2695</v>
      </c>
      <c r="Z680" t="s">
        <v>2764</v>
      </c>
      <c r="AA680" t="s">
        <v>2257</v>
      </c>
      <c r="AB680" t="s">
        <v>2765</v>
      </c>
      <c r="AC680" t="s">
        <v>2257</v>
      </c>
      <c r="AD680" t="s">
        <v>2256</v>
      </c>
      <c r="AE680" t="s">
        <v>2257</v>
      </c>
      <c r="AF680" s="115">
        <v>5500000</v>
      </c>
      <c r="AG680" s="167" t="s">
        <v>1652</v>
      </c>
      <c r="AH680" s="168" t="s">
        <v>219</v>
      </c>
      <c r="AI680" s="172">
        <v>12</v>
      </c>
      <c r="AJ680" s="173" t="s">
        <v>2782</v>
      </c>
      <c r="AL680" t="str">
        <f t="shared" si="48"/>
        <v>01.01.01.02</v>
      </c>
      <c r="AM680">
        <f t="shared" si="49"/>
        <v>530</v>
      </c>
      <c r="AN680">
        <f t="shared" si="50"/>
        <v>12</v>
      </c>
      <c r="AO680" s="118">
        <v>1</v>
      </c>
      <c r="AP680" s="118">
        <v>1</v>
      </c>
      <c r="AQ680" s="118">
        <v>1</v>
      </c>
      <c r="AR680" s="118">
        <v>2</v>
      </c>
      <c r="AS680" t="str">
        <f t="shared" si="51"/>
        <v>4.02.00.00</v>
      </c>
    </row>
    <row r="681" spans="1:45" customFormat="1" ht="93.6">
      <c r="A681">
        <v>2021</v>
      </c>
      <c r="B681">
        <v>530</v>
      </c>
      <c r="C681" t="s">
        <v>434</v>
      </c>
      <c r="D681" t="s">
        <v>1281</v>
      </c>
      <c r="E681" t="s">
        <v>1300</v>
      </c>
      <c r="F681" t="s">
        <v>2693</v>
      </c>
      <c r="G681" t="s">
        <v>2694</v>
      </c>
      <c r="H681">
        <v>12</v>
      </c>
      <c r="I681" t="s">
        <v>2153</v>
      </c>
      <c r="J681">
        <v>1</v>
      </c>
      <c r="K681" t="s">
        <v>2580</v>
      </c>
      <c r="L681">
        <v>1</v>
      </c>
      <c r="M681" t="s">
        <v>2801</v>
      </c>
      <c r="N681">
        <v>12</v>
      </c>
      <c r="O681" t="s">
        <v>2278</v>
      </c>
      <c r="P681">
        <v>2</v>
      </c>
      <c r="Q681" t="s">
        <v>2300</v>
      </c>
      <c r="R681">
        <v>30</v>
      </c>
      <c r="S681" t="s">
        <v>2163</v>
      </c>
      <c r="T681">
        <v>37</v>
      </c>
      <c r="U681" t="s">
        <v>2224</v>
      </c>
      <c r="V681">
        <v>0</v>
      </c>
      <c r="W681" t="s">
        <v>79</v>
      </c>
      <c r="X681">
        <v>4</v>
      </c>
      <c r="Y681" t="s">
        <v>2695</v>
      </c>
      <c r="Z681" t="s">
        <v>2764</v>
      </c>
      <c r="AA681" t="s">
        <v>2257</v>
      </c>
      <c r="AB681" t="s">
        <v>2765</v>
      </c>
      <c r="AC681" t="s">
        <v>2257</v>
      </c>
      <c r="AD681" t="s">
        <v>2256</v>
      </c>
      <c r="AE681" t="s">
        <v>2257</v>
      </c>
      <c r="AF681" s="115">
        <v>18480000</v>
      </c>
      <c r="AG681" s="167" t="s">
        <v>1652</v>
      </c>
      <c r="AH681" s="168" t="s">
        <v>219</v>
      </c>
      <c r="AI681" s="172">
        <v>12</v>
      </c>
      <c r="AJ681" s="173" t="s">
        <v>2782</v>
      </c>
      <c r="AL681" t="str">
        <f t="shared" si="48"/>
        <v>01.01.12.02</v>
      </c>
      <c r="AM681">
        <f t="shared" si="49"/>
        <v>530</v>
      </c>
      <c r="AN681">
        <f t="shared" si="50"/>
        <v>12</v>
      </c>
      <c r="AO681" s="118">
        <v>1</v>
      </c>
      <c r="AP681" s="118">
        <v>1</v>
      </c>
      <c r="AQ681" s="118">
        <v>12</v>
      </c>
      <c r="AR681" s="118">
        <v>2</v>
      </c>
      <c r="AS681" t="str">
        <f t="shared" si="51"/>
        <v>4.02.00.00</v>
      </c>
    </row>
    <row r="682" spans="1:45" customFormat="1" ht="93.6">
      <c r="A682">
        <v>2021</v>
      </c>
      <c r="B682">
        <v>530</v>
      </c>
      <c r="C682" t="s">
        <v>434</v>
      </c>
      <c r="D682" t="s">
        <v>1281</v>
      </c>
      <c r="E682" t="s">
        <v>1300</v>
      </c>
      <c r="F682" t="s">
        <v>2693</v>
      </c>
      <c r="G682" t="s">
        <v>2694</v>
      </c>
      <c r="H682">
        <v>12</v>
      </c>
      <c r="I682" t="s">
        <v>2153</v>
      </c>
      <c r="J682">
        <v>1</v>
      </c>
      <c r="K682" t="s">
        <v>2580</v>
      </c>
      <c r="L682">
        <v>1</v>
      </c>
      <c r="M682" t="s">
        <v>2801</v>
      </c>
      <c r="N682">
        <v>14</v>
      </c>
      <c r="O682" t="s">
        <v>2232</v>
      </c>
      <c r="P682">
        <v>3</v>
      </c>
      <c r="Q682" t="s">
        <v>2806</v>
      </c>
      <c r="R682">
        <v>30</v>
      </c>
      <c r="S682" t="s">
        <v>2163</v>
      </c>
      <c r="T682">
        <v>37</v>
      </c>
      <c r="U682" t="s">
        <v>2224</v>
      </c>
      <c r="V682">
        <v>0</v>
      </c>
      <c r="W682" t="s">
        <v>79</v>
      </c>
      <c r="X682">
        <v>4</v>
      </c>
      <c r="Y682" t="s">
        <v>2695</v>
      </c>
      <c r="Z682" t="s">
        <v>2764</v>
      </c>
      <c r="AA682" t="s">
        <v>2257</v>
      </c>
      <c r="AB682" t="s">
        <v>2765</v>
      </c>
      <c r="AC682" t="s">
        <v>2257</v>
      </c>
      <c r="AD682" t="s">
        <v>2256</v>
      </c>
      <c r="AE682" t="s">
        <v>2257</v>
      </c>
      <c r="AF682" s="115">
        <v>4000000</v>
      </c>
      <c r="AG682" s="167" t="s">
        <v>1652</v>
      </c>
      <c r="AH682" s="168" t="s">
        <v>219</v>
      </c>
      <c r="AI682" s="172">
        <v>12</v>
      </c>
      <c r="AJ682" s="173" t="s">
        <v>2782</v>
      </c>
      <c r="AL682" t="str">
        <f t="shared" si="48"/>
        <v>01.01.14.03</v>
      </c>
      <c r="AM682">
        <f t="shared" si="49"/>
        <v>530</v>
      </c>
      <c r="AN682">
        <f t="shared" si="50"/>
        <v>12</v>
      </c>
      <c r="AO682" s="118">
        <v>1</v>
      </c>
      <c r="AP682" s="118">
        <v>1</v>
      </c>
      <c r="AQ682" s="118">
        <v>14</v>
      </c>
      <c r="AR682" s="118">
        <v>3</v>
      </c>
      <c r="AS682" t="str">
        <f t="shared" si="51"/>
        <v>4.02.00.00</v>
      </c>
    </row>
    <row r="683" spans="1:45" customFormat="1" ht="93.6">
      <c r="A683">
        <v>2021</v>
      </c>
      <c r="B683">
        <v>530</v>
      </c>
      <c r="C683" t="s">
        <v>434</v>
      </c>
      <c r="D683" t="s">
        <v>1281</v>
      </c>
      <c r="E683" t="s">
        <v>1300</v>
      </c>
      <c r="F683" t="s">
        <v>2693</v>
      </c>
      <c r="G683" t="s">
        <v>2694</v>
      </c>
      <c r="H683">
        <v>12</v>
      </c>
      <c r="I683" t="s">
        <v>2153</v>
      </c>
      <c r="J683">
        <v>1</v>
      </c>
      <c r="K683" t="s">
        <v>2580</v>
      </c>
      <c r="L683">
        <v>1</v>
      </c>
      <c r="M683" t="s">
        <v>2801</v>
      </c>
      <c r="N683">
        <v>9</v>
      </c>
      <c r="O683" t="s">
        <v>2161</v>
      </c>
      <c r="P683">
        <v>6</v>
      </c>
      <c r="Q683" t="s">
        <v>2307</v>
      </c>
      <c r="R683">
        <v>30</v>
      </c>
      <c r="S683" t="s">
        <v>2163</v>
      </c>
      <c r="T683">
        <v>37</v>
      </c>
      <c r="U683" t="s">
        <v>2224</v>
      </c>
      <c r="V683">
        <v>0</v>
      </c>
      <c r="W683" t="s">
        <v>79</v>
      </c>
      <c r="X683">
        <v>4</v>
      </c>
      <c r="Y683" t="s">
        <v>2695</v>
      </c>
      <c r="Z683" t="s">
        <v>2764</v>
      </c>
      <c r="AA683" t="s">
        <v>2257</v>
      </c>
      <c r="AB683" t="s">
        <v>2765</v>
      </c>
      <c r="AC683" t="s">
        <v>2257</v>
      </c>
      <c r="AD683" t="s">
        <v>2256</v>
      </c>
      <c r="AE683" t="s">
        <v>2257</v>
      </c>
      <c r="AF683" s="115">
        <v>1800000</v>
      </c>
      <c r="AG683" s="167" t="s">
        <v>1652</v>
      </c>
      <c r="AH683" s="168" t="s">
        <v>219</v>
      </c>
      <c r="AI683" s="172">
        <v>12</v>
      </c>
      <c r="AJ683" s="173" t="s">
        <v>2782</v>
      </c>
      <c r="AL683" t="str">
        <f t="shared" si="48"/>
        <v>01.01.09.06</v>
      </c>
      <c r="AM683">
        <f t="shared" si="49"/>
        <v>530</v>
      </c>
      <c r="AN683">
        <f t="shared" si="50"/>
        <v>12</v>
      </c>
      <c r="AO683" s="118">
        <v>1</v>
      </c>
      <c r="AP683" s="118">
        <v>1</v>
      </c>
      <c r="AQ683" s="118">
        <v>9</v>
      </c>
      <c r="AR683" s="118">
        <v>6</v>
      </c>
      <c r="AS683" t="str">
        <f t="shared" si="51"/>
        <v>4.02.00.00</v>
      </c>
    </row>
    <row r="684" spans="1:45" customFormat="1" ht="93.6">
      <c r="A684">
        <v>2021</v>
      </c>
      <c r="B684">
        <v>530</v>
      </c>
      <c r="C684" t="s">
        <v>434</v>
      </c>
      <c r="D684" t="s">
        <v>1281</v>
      </c>
      <c r="E684" t="s">
        <v>1300</v>
      </c>
      <c r="F684" t="s">
        <v>2693</v>
      </c>
      <c r="G684" t="s">
        <v>2694</v>
      </c>
      <c r="H684">
        <v>12</v>
      </c>
      <c r="I684" t="s">
        <v>2153</v>
      </c>
      <c r="J684">
        <v>1</v>
      </c>
      <c r="K684" t="s">
        <v>2580</v>
      </c>
      <c r="L684">
        <v>1</v>
      </c>
      <c r="M684" t="s">
        <v>2801</v>
      </c>
      <c r="N684">
        <v>10</v>
      </c>
      <c r="O684" t="s">
        <v>2808</v>
      </c>
      <c r="P684">
        <v>4</v>
      </c>
      <c r="Q684" t="s">
        <v>2454</v>
      </c>
      <c r="R684">
        <v>30</v>
      </c>
      <c r="S684" t="s">
        <v>2163</v>
      </c>
      <c r="T684">
        <v>37</v>
      </c>
      <c r="U684" t="s">
        <v>2224</v>
      </c>
      <c r="V684">
        <v>0</v>
      </c>
      <c r="W684" t="s">
        <v>79</v>
      </c>
      <c r="X684">
        <v>4</v>
      </c>
      <c r="Y684" t="s">
        <v>2695</v>
      </c>
      <c r="Z684" t="s">
        <v>2764</v>
      </c>
      <c r="AA684" t="s">
        <v>2257</v>
      </c>
      <c r="AB684" t="s">
        <v>2765</v>
      </c>
      <c r="AC684" t="s">
        <v>2257</v>
      </c>
      <c r="AD684" t="s">
        <v>2256</v>
      </c>
      <c r="AE684" t="s">
        <v>2257</v>
      </c>
      <c r="AF684" s="115">
        <v>8500000</v>
      </c>
      <c r="AG684" s="167" t="s">
        <v>1652</v>
      </c>
      <c r="AH684" s="168" t="s">
        <v>219</v>
      </c>
      <c r="AI684" s="172">
        <v>12</v>
      </c>
      <c r="AJ684" s="173" t="s">
        <v>2782</v>
      </c>
      <c r="AL684" t="str">
        <f t="shared" si="48"/>
        <v>01.01.10.04</v>
      </c>
      <c r="AM684">
        <f t="shared" si="49"/>
        <v>530</v>
      </c>
      <c r="AN684">
        <f t="shared" si="50"/>
        <v>12</v>
      </c>
      <c r="AO684" s="118">
        <v>1</v>
      </c>
      <c r="AP684" s="118">
        <v>1</v>
      </c>
      <c r="AQ684" s="118">
        <v>10</v>
      </c>
      <c r="AR684" s="118">
        <v>4</v>
      </c>
      <c r="AS684" t="str">
        <f t="shared" si="51"/>
        <v>4.02.00.00</v>
      </c>
    </row>
    <row r="685" spans="1:45" customFormat="1" ht="93.6">
      <c r="A685">
        <v>2021</v>
      </c>
      <c r="B685">
        <v>530</v>
      </c>
      <c r="C685" t="s">
        <v>434</v>
      </c>
      <c r="D685" t="s">
        <v>1281</v>
      </c>
      <c r="E685" t="s">
        <v>1300</v>
      </c>
      <c r="F685" t="s">
        <v>2693</v>
      </c>
      <c r="G685" t="s">
        <v>2694</v>
      </c>
      <c r="H685">
        <v>12</v>
      </c>
      <c r="I685" t="s">
        <v>2153</v>
      </c>
      <c r="J685">
        <v>1</v>
      </c>
      <c r="K685" t="s">
        <v>2580</v>
      </c>
      <c r="L685">
        <v>1</v>
      </c>
      <c r="M685" t="s">
        <v>2801</v>
      </c>
      <c r="N685">
        <v>2</v>
      </c>
      <c r="O685" t="s">
        <v>2175</v>
      </c>
      <c r="P685">
        <v>2</v>
      </c>
      <c r="Q685" t="s">
        <v>2805</v>
      </c>
      <c r="R685">
        <v>30</v>
      </c>
      <c r="S685" t="s">
        <v>2163</v>
      </c>
      <c r="T685">
        <v>37</v>
      </c>
      <c r="U685" t="s">
        <v>2224</v>
      </c>
      <c r="V685">
        <v>0</v>
      </c>
      <c r="W685" t="s">
        <v>79</v>
      </c>
      <c r="X685">
        <v>4</v>
      </c>
      <c r="Y685" t="s">
        <v>2695</v>
      </c>
      <c r="Z685" t="s">
        <v>2764</v>
      </c>
      <c r="AA685" t="s">
        <v>2257</v>
      </c>
      <c r="AB685" t="s">
        <v>2765</v>
      </c>
      <c r="AC685" t="s">
        <v>2257</v>
      </c>
      <c r="AD685" t="s">
        <v>2256</v>
      </c>
      <c r="AE685" t="s">
        <v>2257</v>
      </c>
      <c r="AF685" s="115">
        <v>6000000</v>
      </c>
      <c r="AG685" s="167" t="s">
        <v>1652</v>
      </c>
      <c r="AH685" s="168" t="s">
        <v>219</v>
      </c>
      <c r="AI685" s="172">
        <v>12</v>
      </c>
      <c r="AJ685" s="173" t="s">
        <v>2782</v>
      </c>
      <c r="AL685" t="str">
        <f t="shared" si="48"/>
        <v>01.01.02.02</v>
      </c>
      <c r="AM685">
        <f t="shared" si="49"/>
        <v>530</v>
      </c>
      <c r="AN685">
        <f t="shared" si="50"/>
        <v>12</v>
      </c>
      <c r="AO685" s="118">
        <v>1</v>
      </c>
      <c r="AP685" s="118">
        <v>1</v>
      </c>
      <c r="AQ685" s="118">
        <v>2</v>
      </c>
      <c r="AR685" s="118">
        <v>2</v>
      </c>
      <c r="AS685" t="str">
        <f t="shared" si="51"/>
        <v>4.02.00.00</v>
      </c>
    </row>
    <row r="686" spans="1:45" customFormat="1" ht="93.6">
      <c r="A686">
        <v>2021</v>
      </c>
      <c r="B686">
        <v>530</v>
      </c>
      <c r="C686" t="s">
        <v>434</v>
      </c>
      <c r="D686" t="s">
        <v>1281</v>
      </c>
      <c r="E686" t="s">
        <v>1300</v>
      </c>
      <c r="F686" t="s">
        <v>2693</v>
      </c>
      <c r="G686" t="s">
        <v>2694</v>
      </c>
      <c r="H686">
        <v>12</v>
      </c>
      <c r="I686" t="s">
        <v>2153</v>
      </c>
      <c r="J686">
        <v>1</v>
      </c>
      <c r="K686" t="s">
        <v>2580</v>
      </c>
      <c r="L686">
        <v>1</v>
      </c>
      <c r="M686" t="s">
        <v>2801</v>
      </c>
      <c r="N686">
        <v>4</v>
      </c>
      <c r="O686" t="s">
        <v>2262</v>
      </c>
      <c r="P686">
        <v>5</v>
      </c>
      <c r="Q686" t="s">
        <v>2828</v>
      </c>
      <c r="R686">
        <v>30</v>
      </c>
      <c r="S686" t="s">
        <v>2163</v>
      </c>
      <c r="T686">
        <v>37</v>
      </c>
      <c r="U686" t="s">
        <v>2224</v>
      </c>
      <c r="V686">
        <v>0</v>
      </c>
      <c r="W686" t="s">
        <v>79</v>
      </c>
      <c r="X686">
        <v>4</v>
      </c>
      <c r="Y686" t="s">
        <v>2695</v>
      </c>
      <c r="Z686" t="s">
        <v>2764</v>
      </c>
      <c r="AA686" t="s">
        <v>2257</v>
      </c>
      <c r="AB686" t="s">
        <v>2765</v>
      </c>
      <c r="AC686" t="s">
        <v>2257</v>
      </c>
      <c r="AD686" t="s">
        <v>2256</v>
      </c>
      <c r="AE686" t="s">
        <v>2257</v>
      </c>
      <c r="AF686" s="115">
        <v>3312928</v>
      </c>
      <c r="AG686" s="167" t="s">
        <v>1652</v>
      </c>
      <c r="AH686" s="168" t="s">
        <v>219</v>
      </c>
      <c r="AI686" s="172">
        <v>12</v>
      </c>
      <c r="AJ686" s="173" t="s">
        <v>2782</v>
      </c>
      <c r="AL686" t="str">
        <f t="shared" si="48"/>
        <v>01.01.04.05</v>
      </c>
      <c r="AM686">
        <f t="shared" si="49"/>
        <v>530</v>
      </c>
      <c r="AN686">
        <f t="shared" si="50"/>
        <v>12</v>
      </c>
      <c r="AO686" s="118">
        <v>1</v>
      </c>
      <c r="AP686" s="118">
        <v>1</v>
      </c>
      <c r="AQ686" s="118">
        <v>4</v>
      </c>
      <c r="AR686" s="118">
        <v>5</v>
      </c>
      <c r="AS686" t="str">
        <f t="shared" si="51"/>
        <v>4.02.00.00</v>
      </c>
    </row>
    <row r="687" spans="1:45" customFormat="1" ht="93.6">
      <c r="A687">
        <v>2021</v>
      </c>
      <c r="B687">
        <v>530</v>
      </c>
      <c r="C687" t="s">
        <v>434</v>
      </c>
      <c r="D687" t="s">
        <v>1281</v>
      </c>
      <c r="E687" t="s">
        <v>1300</v>
      </c>
      <c r="F687" t="s">
        <v>2693</v>
      </c>
      <c r="G687" t="s">
        <v>2694</v>
      </c>
      <c r="H687">
        <v>12</v>
      </c>
      <c r="I687" t="s">
        <v>2153</v>
      </c>
      <c r="J687">
        <v>1</v>
      </c>
      <c r="K687" t="s">
        <v>2580</v>
      </c>
      <c r="L687">
        <v>1</v>
      </c>
      <c r="M687" t="s">
        <v>2801</v>
      </c>
      <c r="N687">
        <v>2</v>
      </c>
      <c r="O687" t="s">
        <v>2175</v>
      </c>
      <c r="P687">
        <v>4</v>
      </c>
      <c r="Q687" t="s">
        <v>2454</v>
      </c>
      <c r="R687">
        <v>30</v>
      </c>
      <c r="S687" t="s">
        <v>2163</v>
      </c>
      <c r="T687">
        <v>37</v>
      </c>
      <c r="U687" t="s">
        <v>2224</v>
      </c>
      <c r="V687">
        <v>0</v>
      </c>
      <c r="W687" t="s">
        <v>79</v>
      </c>
      <c r="X687">
        <v>4</v>
      </c>
      <c r="Y687" t="s">
        <v>2695</v>
      </c>
      <c r="Z687" t="s">
        <v>2764</v>
      </c>
      <c r="AA687" t="s">
        <v>2257</v>
      </c>
      <c r="AB687" t="s">
        <v>2765</v>
      </c>
      <c r="AC687" t="s">
        <v>2257</v>
      </c>
      <c r="AD687" t="s">
        <v>2256</v>
      </c>
      <c r="AE687" t="s">
        <v>2257</v>
      </c>
      <c r="AF687" s="115">
        <v>25500000</v>
      </c>
      <c r="AG687" s="167" t="s">
        <v>1652</v>
      </c>
      <c r="AH687" s="168" t="s">
        <v>219</v>
      </c>
      <c r="AI687" s="172">
        <v>12</v>
      </c>
      <c r="AJ687" s="173" t="s">
        <v>2782</v>
      </c>
      <c r="AL687" t="str">
        <f t="shared" si="48"/>
        <v>01.01.02.04</v>
      </c>
      <c r="AM687">
        <f t="shared" si="49"/>
        <v>530</v>
      </c>
      <c r="AN687">
        <f t="shared" si="50"/>
        <v>12</v>
      </c>
      <c r="AO687" s="118">
        <v>1</v>
      </c>
      <c r="AP687" s="118">
        <v>1</v>
      </c>
      <c r="AQ687" s="118">
        <v>2</v>
      </c>
      <c r="AR687" s="118">
        <v>4</v>
      </c>
      <c r="AS687" t="str">
        <f t="shared" si="51"/>
        <v>4.02.00.00</v>
      </c>
    </row>
    <row r="688" spans="1:45" customFormat="1" ht="93.6">
      <c r="A688">
        <v>2021</v>
      </c>
      <c r="B688">
        <v>530</v>
      </c>
      <c r="C688" t="s">
        <v>434</v>
      </c>
      <c r="D688" t="s">
        <v>1281</v>
      </c>
      <c r="E688" t="s">
        <v>1300</v>
      </c>
      <c r="F688" t="s">
        <v>2693</v>
      </c>
      <c r="G688" t="s">
        <v>2694</v>
      </c>
      <c r="H688">
        <v>12</v>
      </c>
      <c r="I688" t="s">
        <v>2153</v>
      </c>
      <c r="J688">
        <v>1</v>
      </c>
      <c r="K688" t="s">
        <v>2580</v>
      </c>
      <c r="L688">
        <v>1</v>
      </c>
      <c r="M688" t="s">
        <v>2801</v>
      </c>
      <c r="N688">
        <v>15</v>
      </c>
      <c r="O688" t="s">
        <v>2212</v>
      </c>
      <c r="P688">
        <v>9</v>
      </c>
      <c r="Q688" t="s">
        <v>2829</v>
      </c>
      <c r="R688">
        <v>30</v>
      </c>
      <c r="S688" t="s">
        <v>2163</v>
      </c>
      <c r="T688">
        <v>37</v>
      </c>
      <c r="U688" t="s">
        <v>2224</v>
      </c>
      <c r="V688">
        <v>0</v>
      </c>
      <c r="W688" t="s">
        <v>79</v>
      </c>
      <c r="X688">
        <v>4</v>
      </c>
      <c r="Y688" t="s">
        <v>2695</v>
      </c>
      <c r="Z688" t="s">
        <v>2764</v>
      </c>
      <c r="AA688" t="s">
        <v>2257</v>
      </c>
      <c r="AB688" t="s">
        <v>2765</v>
      </c>
      <c r="AC688" t="s">
        <v>2257</v>
      </c>
      <c r="AD688" t="s">
        <v>2256</v>
      </c>
      <c r="AE688" t="s">
        <v>2257</v>
      </c>
      <c r="AF688" s="115">
        <v>9240000</v>
      </c>
      <c r="AG688" s="167" t="s">
        <v>1652</v>
      </c>
      <c r="AH688" s="168" t="s">
        <v>219</v>
      </c>
      <c r="AI688" s="172">
        <v>12</v>
      </c>
      <c r="AJ688" s="173" t="s">
        <v>2782</v>
      </c>
      <c r="AL688" t="str">
        <f t="shared" si="48"/>
        <v>01.01.15.09</v>
      </c>
      <c r="AM688">
        <f t="shared" si="49"/>
        <v>530</v>
      </c>
      <c r="AN688">
        <f t="shared" si="50"/>
        <v>12</v>
      </c>
      <c r="AO688" s="118">
        <v>1</v>
      </c>
      <c r="AP688" s="118">
        <v>1</v>
      </c>
      <c r="AQ688" s="118">
        <v>15</v>
      </c>
      <c r="AR688" s="118">
        <v>9</v>
      </c>
      <c r="AS688" t="str">
        <f t="shared" si="51"/>
        <v>4.02.00.00</v>
      </c>
    </row>
    <row r="689" spans="1:45" customFormat="1" ht="93.6">
      <c r="A689">
        <v>2021</v>
      </c>
      <c r="B689">
        <v>530</v>
      </c>
      <c r="C689" t="s">
        <v>434</v>
      </c>
      <c r="D689" t="s">
        <v>1281</v>
      </c>
      <c r="E689" t="s">
        <v>1300</v>
      </c>
      <c r="F689" t="s">
        <v>2693</v>
      </c>
      <c r="G689" t="s">
        <v>2694</v>
      </c>
      <c r="H689">
        <v>12</v>
      </c>
      <c r="I689" t="s">
        <v>2153</v>
      </c>
      <c r="J689">
        <v>1</v>
      </c>
      <c r="K689" t="s">
        <v>2580</v>
      </c>
      <c r="L689">
        <v>1</v>
      </c>
      <c r="M689" t="s">
        <v>2801</v>
      </c>
      <c r="N689">
        <v>5</v>
      </c>
      <c r="O689" t="s">
        <v>2228</v>
      </c>
      <c r="P689">
        <v>2</v>
      </c>
      <c r="Q689" t="s">
        <v>2802</v>
      </c>
      <c r="R689">
        <v>30</v>
      </c>
      <c r="S689" t="s">
        <v>2163</v>
      </c>
      <c r="T689">
        <v>37</v>
      </c>
      <c r="U689" t="s">
        <v>2224</v>
      </c>
      <c r="V689">
        <v>0</v>
      </c>
      <c r="W689" t="s">
        <v>79</v>
      </c>
      <c r="X689">
        <v>4</v>
      </c>
      <c r="Y689" t="s">
        <v>2695</v>
      </c>
      <c r="Z689" t="s">
        <v>2764</v>
      </c>
      <c r="AA689" t="s">
        <v>2257</v>
      </c>
      <c r="AB689" t="s">
        <v>2765</v>
      </c>
      <c r="AC689" t="s">
        <v>2257</v>
      </c>
      <c r="AD689" t="s">
        <v>2256</v>
      </c>
      <c r="AE689" t="s">
        <v>2257</v>
      </c>
      <c r="AF689" s="115">
        <v>9000000</v>
      </c>
      <c r="AG689" s="167" t="s">
        <v>1652</v>
      </c>
      <c r="AH689" s="168" t="s">
        <v>219</v>
      </c>
      <c r="AI689" s="172">
        <v>12</v>
      </c>
      <c r="AJ689" s="173" t="s">
        <v>2782</v>
      </c>
      <c r="AL689" t="str">
        <f t="shared" si="48"/>
        <v>01.01.05.02</v>
      </c>
      <c r="AM689">
        <f t="shared" si="49"/>
        <v>530</v>
      </c>
      <c r="AN689">
        <f t="shared" si="50"/>
        <v>12</v>
      </c>
      <c r="AO689" s="118">
        <v>1</v>
      </c>
      <c r="AP689" s="118">
        <v>1</v>
      </c>
      <c r="AQ689" s="118">
        <v>5</v>
      </c>
      <c r="AR689" s="118">
        <v>2</v>
      </c>
      <c r="AS689" t="str">
        <f t="shared" si="51"/>
        <v>4.02.00.00</v>
      </c>
    </row>
    <row r="690" spans="1:45" customFormat="1" ht="93.6">
      <c r="A690">
        <v>2021</v>
      </c>
      <c r="B690">
        <v>530</v>
      </c>
      <c r="C690" t="s">
        <v>434</v>
      </c>
      <c r="D690" t="s">
        <v>1281</v>
      </c>
      <c r="E690" t="s">
        <v>1300</v>
      </c>
      <c r="F690" t="s">
        <v>2693</v>
      </c>
      <c r="G690" t="s">
        <v>2694</v>
      </c>
      <c r="H690">
        <v>12</v>
      </c>
      <c r="I690" t="s">
        <v>2153</v>
      </c>
      <c r="J690">
        <v>1</v>
      </c>
      <c r="K690" t="s">
        <v>2580</v>
      </c>
      <c r="L690">
        <v>1</v>
      </c>
      <c r="M690" t="s">
        <v>2801</v>
      </c>
      <c r="N690">
        <v>20</v>
      </c>
      <c r="O690" t="s">
        <v>2216</v>
      </c>
      <c r="P690">
        <v>1</v>
      </c>
      <c r="Q690" t="s">
        <v>2830</v>
      </c>
      <c r="R690">
        <v>30</v>
      </c>
      <c r="S690" t="s">
        <v>2163</v>
      </c>
      <c r="T690">
        <v>37</v>
      </c>
      <c r="U690" t="s">
        <v>2224</v>
      </c>
      <c r="V690">
        <v>0</v>
      </c>
      <c r="W690" t="s">
        <v>79</v>
      </c>
      <c r="X690">
        <v>4</v>
      </c>
      <c r="Y690" t="s">
        <v>2695</v>
      </c>
      <c r="Z690" t="s">
        <v>2764</v>
      </c>
      <c r="AA690" t="s">
        <v>2257</v>
      </c>
      <c r="AB690" t="s">
        <v>2765</v>
      </c>
      <c r="AC690" t="s">
        <v>2257</v>
      </c>
      <c r="AD690" t="s">
        <v>2256</v>
      </c>
      <c r="AE690" t="s">
        <v>2257</v>
      </c>
      <c r="AF690" s="115">
        <v>13860000</v>
      </c>
      <c r="AG690" s="167" t="s">
        <v>1652</v>
      </c>
      <c r="AH690" s="168" t="s">
        <v>219</v>
      </c>
      <c r="AI690" s="172">
        <v>12</v>
      </c>
      <c r="AJ690" s="173" t="s">
        <v>2782</v>
      </c>
      <c r="AL690" t="str">
        <f t="shared" si="48"/>
        <v>01.01.20.01</v>
      </c>
      <c r="AM690">
        <f t="shared" si="49"/>
        <v>530</v>
      </c>
      <c r="AN690">
        <f t="shared" si="50"/>
        <v>12</v>
      </c>
      <c r="AO690" s="118">
        <v>1</v>
      </c>
      <c r="AP690" s="118">
        <v>1</v>
      </c>
      <c r="AQ690" s="118">
        <v>20</v>
      </c>
      <c r="AR690" s="118">
        <v>1</v>
      </c>
      <c r="AS690" t="str">
        <f t="shared" si="51"/>
        <v>4.02.00.00</v>
      </c>
    </row>
    <row r="691" spans="1:45" customFormat="1" ht="93.6">
      <c r="A691">
        <v>2021</v>
      </c>
      <c r="B691">
        <v>530</v>
      </c>
      <c r="C691" t="s">
        <v>434</v>
      </c>
      <c r="D691" t="s">
        <v>1281</v>
      </c>
      <c r="E691" t="s">
        <v>1300</v>
      </c>
      <c r="F691" t="s">
        <v>2693</v>
      </c>
      <c r="G691" t="s">
        <v>2694</v>
      </c>
      <c r="H691">
        <v>12</v>
      </c>
      <c r="I691" t="s">
        <v>2153</v>
      </c>
      <c r="J691">
        <v>1</v>
      </c>
      <c r="K691" t="s">
        <v>2580</v>
      </c>
      <c r="L691">
        <v>1</v>
      </c>
      <c r="M691" t="s">
        <v>2801</v>
      </c>
      <c r="N691">
        <v>8</v>
      </c>
      <c r="O691" t="s">
        <v>2272</v>
      </c>
      <c r="P691">
        <v>2</v>
      </c>
      <c r="Q691" t="s">
        <v>2802</v>
      </c>
      <c r="R691">
        <v>30</v>
      </c>
      <c r="S691" t="s">
        <v>2163</v>
      </c>
      <c r="T691">
        <v>37</v>
      </c>
      <c r="U691" t="s">
        <v>2224</v>
      </c>
      <c r="V691">
        <v>0</v>
      </c>
      <c r="W691" t="s">
        <v>79</v>
      </c>
      <c r="X691">
        <v>4</v>
      </c>
      <c r="Y691" t="s">
        <v>2695</v>
      </c>
      <c r="Z691" t="s">
        <v>2764</v>
      </c>
      <c r="AA691" t="s">
        <v>2257</v>
      </c>
      <c r="AB691" t="s">
        <v>2765</v>
      </c>
      <c r="AC691" t="s">
        <v>2257</v>
      </c>
      <c r="AD691" t="s">
        <v>2256</v>
      </c>
      <c r="AE691" t="s">
        <v>2257</v>
      </c>
      <c r="AF691" s="115">
        <v>6000000</v>
      </c>
      <c r="AG691" s="167" t="s">
        <v>1652</v>
      </c>
      <c r="AH691" s="168" t="s">
        <v>219</v>
      </c>
      <c r="AI691" s="172">
        <v>12</v>
      </c>
      <c r="AJ691" s="173" t="s">
        <v>2782</v>
      </c>
      <c r="AL691" t="str">
        <f t="shared" si="48"/>
        <v>01.01.08.02</v>
      </c>
      <c r="AM691">
        <f t="shared" si="49"/>
        <v>530</v>
      </c>
      <c r="AN691">
        <f t="shared" si="50"/>
        <v>12</v>
      </c>
      <c r="AO691" s="118">
        <v>1</v>
      </c>
      <c r="AP691" s="118">
        <v>1</v>
      </c>
      <c r="AQ691" s="118">
        <v>8</v>
      </c>
      <c r="AR691" s="118">
        <v>2</v>
      </c>
      <c r="AS691" t="str">
        <f t="shared" si="51"/>
        <v>4.02.00.00</v>
      </c>
    </row>
    <row r="692" spans="1:45" customFormat="1" ht="93.6">
      <c r="A692">
        <v>2021</v>
      </c>
      <c r="B692">
        <v>530</v>
      </c>
      <c r="C692" t="s">
        <v>434</v>
      </c>
      <c r="D692" t="s">
        <v>1281</v>
      </c>
      <c r="E692" t="s">
        <v>1300</v>
      </c>
      <c r="F692" t="s">
        <v>2693</v>
      </c>
      <c r="G692" t="s">
        <v>2694</v>
      </c>
      <c r="H692">
        <v>12</v>
      </c>
      <c r="I692" t="s">
        <v>2153</v>
      </c>
      <c r="J692">
        <v>1</v>
      </c>
      <c r="K692" t="s">
        <v>2580</v>
      </c>
      <c r="L692">
        <v>1</v>
      </c>
      <c r="M692" t="s">
        <v>2801</v>
      </c>
      <c r="N692">
        <v>8</v>
      </c>
      <c r="O692" t="s">
        <v>2272</v>
      </c>
      <c r="P692">
        <v>3</v>
      </c>
      <c r="Q692" t="s">
        <v>2300</v>
      </c>
      <c r="R692">
        <v>30</v>
      </c>
      <c r="S692" t="s">
        <v>2163</v>
      </c>
      <c r="T692">
        <v>37</v>
      </c>
      <c r="U692" t="s">
        <v>2224</v>
      </c>
      <c r="V692">
        <v>0</v>
      </c>
      <c r="W692" t="s">
        <v>79</v>
      </c>
      <c r="X692">
        <v>4</v>
      </c>
      <c r="Y692" t="s">
        <v>2695</v>
      </c>
      <c r="Z692" t="s">
        <v>2764</v>
      </c>
      <c r="AA692" t="s">
        <v>2257</v>
      </c>
      <c r="AB692" t="s">
        <v>2765</v>
      </c>
      <c r="AC692" t="s">
        <v>2257</v>
      </c>
      <c r="AD692" t="s">
        <v>2256</v>
      </c>
      <c r="AE692" t="s">
        <v>2257</v>
      </c>
      <c r="AF692" s="115">
        <v>18480000</v>
      </c>
      <c r="AG692" s="167" t="s">
        <v>1652</v>
      </c>
      <c r="AH692" s="168" t="s">
        <v>219</v>
      </c>
      <c r="AI692" s="172">
        <v>12</v>
      </c>
      <c r="AJ692" s="173" t="s">
        <v>2782</v>
      </c>
      <c r="AL692" t="str">
        <f t="shared" si="48"/>
        <v>01.01.08.03</v>
      </c>
      <c r="AM692">
        <f t="shared" si="49"/>
        <v>530</v>
      </c>
      <c r="AN692">
        <f t="shared" si="50"/>
        <v>12</v>
      </c>
      <c r="AO692" s="118">
        <v>1</v>
      </c>
      <c r="AP692" s="118">
        <v>1</v>
      </c>
      <c r="AQ692" s="118">
        <v>8</v>
      </c>
      <c r="AR692" s="118">
        <v>3</v>
      </c>
      <c r="AS692" t="str">
        <f t="shared" si="51"/>
        <v>4.02.00.00</v>
      </c>
    </row>
    <row r="693" spans="1:45" customFormat="1" ht="93.6">
      <c r="A693">
        <v>2021</v>
      </c>
      <c r="B693">
        <v>530</v>
      </c>
      <c r="C693" t="s">
        <v>434</v>
      </c>
      <c r="D693" t="s">
        <v>1281</v>
      </c>
      <c r="E693" t="s">
        <v>1300</v>
      </c>
      <c r="F693" t="s">
        <v>2693</v>
      </c>
      <c r="G693" t="s">
        <v>2694</v>
      </c>
      <c r="H693">
        <v>12</v>
      </c>
      <c r="I693" t="s">
        <v>2153</v>
      </c>
      <c r="J693">
        <v>1</v>
      </c>
      <c r="K693" t="s">
        <v>2580</v>
      </c>
      <c r="L693">
        <v>1</v>
      </c>
      <c r="M693" t="s">
        <v>2801</v>
      </c>
      <c r="N693">
        <v>6</v>
      </c>
      <c r="O693" t="s">
        <v>2289</v>
      </c>
      <c r="P693">
        <v>3</v>
      </c>
      <c r="Q693" t="s">
        <v>2802</v>
      </c>
      <c r="R693">
        <v>30</v>
      </c>
      <c r="S693" t="s">
        <v>2163</v>
      </c>
      <c r="T693">
        <v>37</v>
      </c>
      <c r="U693" t="s">
        <v>2224</v>
      </c>
      <c r="V693">
        <v>0</v>
      </c>
      <c r="W693" t="s">
        <v>79</v>
      </c>
      <c r="X693">
        <v>4</v>
      </c>
      <c r="Y693" t="s">
        <v>2695</v>
      </c>
      <c r="Z693" t="s">
        <v>2764</v>
      </c>
      <c r="AA693" t="s">
        <v>2257</v>
      </c>
      <c r="AB693" t="s">
        <v>2765</v>
      </c>
      <c r="AC693" t="s">
        <v>2257</v>
      </c>
      <c r="AD693" t="s">
        <v>2256</v>
      </c>
      <c r="AE693" t="s">
        <v>2257</v>
      </c>
      <c r="AF693" s="115">
        <v>6000000</v>
      </c>
      <c r="AG693" s="167" t="s">
        <v>1652</v>
      </c>
      <c r="AH693" s="168" t="s">
        <v>219</v>
      </c>
      <c r="AI693" s="172">
        <v>12</v>
      </c>
      <c r="AJ693" s="173" t="s">
        <v>2782</v>
      </c>
      <c r="AL693" t="str">
        <f t="shared" si="48"/>
        <v>01.01.06.03</v>
      </c>
      <c r="AM693">
        <f t="shared" si="49"/>
        <v>530</v>
      </c>
      <c r="AN693">
        <f t="shared" si="50"/>
        <v>12</v>
      </c>
      <c r="AO693" s="118">
        <v>1</v>
      </c>
      <c r="AP693" s="118">
        <v>1</v>
      </c>
      <c r="AQ693" s="118">
        <v>6</v>
      </c>
      <c r="AR693" s="118">
        <v>3</v>
      </c>
      <c r="AS693" t="str">
        <f t="shared" si="51"/>
        <v>4.02.00.00</v>
      </c>
    </row>
    <row r="694" spans="1:45" customFormat="1" ht="93.6">
      <c r="A694">
        <v>2021</v>
      </c>
      <c r="B694">
        <v>530</v>
      </c>
      <c r="C694" t="s">
        <v>434</v>
      </c>
      <c r="D694" t="s">
        <v>1281</v>
      </c>
      <c r="E694" t="s">
        <v>1300</v>
      </c>
      <c r="F694" t="s">
        <v>2693</v>
      </c>
      <c r="G694" t="s">
        <v>2694</v>
      </c>
      <c r="H694">
        <v>12</v>
      </c>
      <c r="I694" t="s">
        <v>2153</v>
      </c>
      <c r="J694">
        <v>1</v>
      </c>
      <c r="K694" t="s">
        <v>2580</v>
      </c>
      <c r="L694">
        <v>1</v>
      </c>
      <c r="M694" t="s">
        <v>2801</v>
      </c>
      <c r="N694">
        <v>20</v>
      </c>
      <c r="O694" t="s">
        <v>2216</v>
      </c>
      <c r="P694">
        <v>3</v>
      </c>
      <c r="Q694" t="s">
        <v>2454</v>
      </c>
      <c r="R694">
        <v>30</v>
      </c>
      <c r="S694" t="s">
        <v>2163</v>
      </c>
      <c r="T694">
        <v>37</v>
      </c>
      <c r="U694" t="s">
        <v>2224</v>
      </c>
      <c r="V694">
        <v>0</v>
      </c>
      <c r="W694" t="s">
        <v>79</v>
      </c>
      <c r="X694">
        <v>4</v>
      </c>
      <c r="Y694" t="s">
        <v>2695</v>
      </c>
      <c r="Z694" t="s">
        <v>2764</v>
      </c>
      <c r="AA694" t="s">
        <v>2257</v>
      </c>
      <c r="AB694" t="s">
        <v>2765</v>
      </c>
      <c r="AC694" t="s">
        <v>2257</v>
      </c>
      <c r="AD694" t="s">
        <v>2256</v>
      </c>
      <c r="AE694" t="s">
        <v>2257</v>
      </c>
      <c r="AF694" s="115">
        <v>3400000</v>
      </c>
      <c r="AG694" s="167" t="s">
        <v>1652</v>
      </c>
      <c r="AH694" s="168" t="s">
        <v>219</v>
      </c>
      <c r="AI694" s="172">
        <v>12</v>
      </c>
      <c r="AJ694" s="173" t="s">
        <v>2782</v>
      </c>
      <c r="AL694" t="str">
        <f t="shared" si="48"/>
        <v>01.01.20.03</v>
      </c>
      <c r="AM694">
        <f t="shared" si="49"/>
        <v>530</v>
      </c>
      <c r="AN694">
        <f t="shared" si="50"/>
        <v>12</v>
      </c>
      <c r="AO694" s="118">
        <v>1</v>
      </c>
      <c r="AP694" s="118">
        <v>1</v>
      </c>
      <c r="AQ694" s="118">
        <v>20</v>
      </c>
      <c r="AR694" s="118">
        <v>3</v>
      </c>
      <c r="AS694" t="str">
        <f t="shared" si="51"/>
        <v>4.02.00.00</v>
      </c>
    </row>
    <row r="695" spans="1:45" customFormat="1" ht="93.6">
      <c r="A695">
        <v>2021</v>
      </c>
      <c r="B695">
        <v>530</v>
      </c>
      <c r="C695" t="s">
        <v>434</v>
      </c>
      <c r="D695" t="s">
        <v>1281</v>
      </c>
      <c r="E695" t="s">
        <v>1300</v>
      </c>
      <c r="F695" t="s">
        <v>2693</v>
      </c>
      <c r="G695" t="s">
        <v>2694</v>
      </c>
      <c r="H695">
        <v>12</v>
      </c>
      <c r="I695" t="s">
        <v>2153</v>
      </c>
      <c r="J695">
        <v>1</v>
      </c>
      <c r="K695" t="s">
        <v>2580</v>
      </c>
      <c r="L695">
        <v>1</v>
      </c>
      <c r="M695" t="s">
        <v>2801</v>
      </c>
      <c r="N695">
        <v>11</v>
      </c>
      <c r="O695" t="s">
        <v>2254</v>
      </c>
      <c r="P695">
        <v>6</v>
      </c>
      <c r="Q695" t="s">
        <v>2802</v>
      </c>
      <c r="R695">
        <v>30</v>
      </c>
      <c r="S695" t="s">
        <v>2163</v>
      </c>
      <c r="T695">
        <v>37</v>
      </c>
      <c r="U695" t="s">
        <v>2224</v>
      </c>
      <c r="V695">
        <v>0</v>
      </c>
      <c r="W695" t="s">
        <v>79</v>
      </c>
      <c r="X695">
        <v>4</v>
      </c>
      <c r="Y695" t="s">
        <v>2695</v>
      </c>
      <c r="Z695" t="s">
        <v>2764</v>
      </c>
      <c r="AA695" t="s">
        <v>2257</v>
      </c>
      <c r="AB695" t="s">
        <v>2765</v>
      </c>
      <c r="AC695" t="s">
        <v>2257</v>
      </c>
      <c r="AD695" t="s">
        <v>2256</v>
      </c>
      <c r="AE695" t="s">
        <v>2257</v>
      </c>
      <c r="AF695" s="115">
        <v>6000000</v>
      </c>
      <c r="AG695" s="167" t="s">
        <v>1652</v>
      </c>
      <c r="AH695" s="168" t="s">
        <v>219</v>
      </c>
      <c r="AI695" s="172">
        <v>12</v>
      </c>
      <c r="AJ695" s="173" t="s">
        <v>2782</v>
      </c>
      <c r="AL695" t="str">
        <f t="shared" si="48"/>
        <v>01.01.11.06</v>
      </c>
      <c r="AM695">
        <f t="shared" si="49"/>
        <v>530</v>
      </c>
      <c r="AN695">
        <f t="shared" si="50"/>
        <v>12</v>
      </c>
      <c r="AO695" s="118">
        <v>1</v>
      </c>
      <c r="AP695" s="118">
        <v>1</v>
      </c>
      <c r="AQ695" s="118">
        <v>11</v>
      </c>
      <c r="AR695" s="118">
        <v>6</v>
      </c>
      <c r="AS695" t="str">
        <f t="shared" si="51"/>
        <v>4.02.00.00</v>
      </c>
    </row>
    <row r="696" spans="1:45" customFormat="1" ht="93.6">
      <c r="A696">
        <v>2021</v>
      </c>
      <c r="B696">
        <v>530</v>
      </c>
      <c r="C696" t="s">
        <v>434</v>
      </c>
      <c r="D696" t="s">
        <v>1281</v>
      </c>
      <c r="E696" t="s">
        <v>1300</v>
      </c>
      <c r="F696" t="s">
        <v>2693</v>
      </c>
      <c r="G696" t="s">
        <v>2694</v>
      </c>
      <c r="H696">
        <v>12</v>
      </c>
      <c r="I696" t="s">
        <v>2153</v>
      </c>
      <c r="J696">
        <v>1</v>
      </c>
      <c r="K696" t="s">
        <v>2580</v>
      </c>
      <c r="L696">
        <v>1</v>
      </c>
      <c r="M696" t="s">
        <v>2801</v>
      </c>
      <c r="N696">
        <v>18</v>
      </c>
      <c r="O696" t="s">
        <v>2192</v>
      </c>
      <c r="P696">
        <v>1</v>
      </c>
      <c r="Q696" t="s">
        <v>2831</v>
      </c>
      <c r="R696">
        <v>30</v>
      </c>
      <c r="S696" t="s">
        <v>2163</v>
      </c>
      <c r="T696">
        <v>37</v>
      </c>
      <c r="U696" t="s">
        <v>2224</v>
      </c>
      <c r="V696">
        <v>0</v>
      </c>
      <c r="W696" t="s">
        <v>79</v>
      </c>
      <c r="X696">
        <v>4</v>
      </c>
      <c r="Y696" t="s">
        <v>2695</v>
      </c>
      <c r="Z696" t="s">
        <v>2764</v>
      </c>
      <c r="AA696" t="s">
        <v>2257</v>
      </c>
      <c r="AB696" t="s">
        <v>2765</v>
      </c>
      <c r="AC696" t="s">
        <v>2257</v>
      </c>
      <c r="AD696" t="s">
        <v>2256</v>
      </c>
      <c r="AE696" t="s">
        <v>2257</v>
      </c>
      <c r="AF696" s="115">
        <v>13860000</v>
      </c>
      <c r="AG696" s="167" t="s">
        <v>1652</v>
      </c>
      <c r="AH696" s="168" t="s">
        <v>219</v>
      </c>
      <c r="AI696" s="172">
        <v>12</v>
      </c>
      <c r="AJ696" s="173" t="s">
        <v>2782</v>
      </c>
      <c r="AL696" t="str">
        <f t="shared" si="48"/>
        <v>01.01.18.01</v>
      </c>
      <c r="AM696">
        <f t="shared" si="49"/>
        <v>530</v>
      </c>
      <c r="AN696">
        <f t="shared" si="50"/>
        <v>12</v>
      </c>
      <c r="AO696" s="118">
        <v>1</v>
      </c>
      <c r="AP696" s="118">
        <v>1</v>
      </c>
      <c r="AQ696" s="118">
        <v>18</v>
      </c>
      <c r="AR696" s="118">
        <v>1</v>
      </c>
      <c r="AS696" t="str">
        <f t="shared" si="51"/>
        <v>4.02.00.00</v>
      </c>
    </row>
    <row r="697" spans="1:45" customFormat="1" ht="93.6">
      <c r="A697">
        <v>2021</v>
      </c>
      <c r="B697">
        <v>530</v>
      </c>
      <c r="C697" t="s">
        <v>434</v>
      </c>
      <c r="D697" t="s">
        <v>1281</v>
      </c>
      <c r="E697" t="s">
        <v>1300</v>
      </c>
      <c r="F697" t="s">
        <v>2693</v>
      </c>
      <c r="G697" t="s">
        <v>2694</v>
      </c>
      <c r="H697">
        <v>12</v>
      </c>
      <c r="I697" t="s">
        <v>2153</v>
      </c>
      <c r="J697">
        <v>1</v>
      </c>
      <c r="K697" t="s">
        <v>2580</v>
      </c>
      <c r="L697">
        <v>1</v>
      </c>
      <c r="M697" t="s">
        <v>2801</v>
      </c>
      <c r="N697">
        <v>4</v>
      </c>
      <c r="O697" t="s">
        <v>2262</v>
      </c>
      <c r="P697">
        <v>1</v>
      </c>
      <c r="Q697" t="s">
        <v>2832</v>
      </c>
      <c r="R697">
        <v>30</v>
      </c>
      <c r="S697" t="s">
        <v>2163</v>
      </c>
      <c r="T697">
        <v>37</v>
      </c>
      <c r="U697" t="s">
        <v>2224</v>
      </c>
      <c r="V697">
        <v>0</v>
      </c>
      <c r="W697" t="s">
        <v>79</v>
      </c>
      <c r="X697">
        <v>4</v>
      </c>
      <c r="Y697" t="s">
        <v>2695</v>
      </c>
      <c r="Z697" t="s">
        <v>2764</v>
      </c>
      <c r="AA697" t="s">
        <v>2257</v>
      </c>
      <c r="AB697" t="s">
        <v>2765</v>
      </c>
      <c r="AC697" t="s">
        <v>2257</v>
      </c>
      <c r="AD697" t="s">
        <v>2256</v>
      </c>
      <c r="AE697" t="s">
        <v>2257</v>
      </c>
      <c r="AF697" s="115">
        <v>4141143</v>
      </c>
      <c r="AG697" s="167" t="s">
        <v>1652</v>
      </c>
      <c r="AH697" s="168" t="s">
        <v>219</v>
      </c>
      <c r="AI697" s="172">
        <v>12</v>
      </c>
      <c r="AJ697" s="173" t="s">
        <v>2782</v>
      </c>
      <c r="AL697" t="str">
        <f t="shared" si="48"/>
        <v>01.01.04.01</v>
      </c>
      <c r="AM697">
        <f t="shared" si="49"/>
        <v>530</v>
      </c>
      <c r="AN697">
        <f t="shared" si="50"/>
        <v>12</v>
      </c>
      <c r="AO697" s="118">
        <v>1</v>
      </c>
      <c r="AP697" s="118">
        <v>1</v>
      </c>
      <c r="AQ697" s="118">
        <v>4</v>
      </c>
      <c r="AR697" s="118">
        <v>1</v>
      </c>
      <c r="AS697" t="str">
        <f t="shared" si="51"/>
        <v>4.02.00.00</v>
      </c>
    </row>
    <row r="698" spans="1:45" customFormat="1" ht="93.6">
      <c r="A698">
        <v>2021</v>
      </c>
      <c r="B698">
        <v>530</v>
      </c>
      <c r="C698" t="s">
        <v>434</v>
      </c>
      <c r="D698" t="s">
        <v>1281</v>
      </c>
      <c r="E698" t="s">
        <v>1300</v>
      </c>
      <c r="F698" t="s">
        <v>2693</v>
      </c>
      <c r="G698" t="s">
        <v>2694</v>
      </c>
      <c r="H698">
        <v>12</v>
      </c>
      <c r="I698" t="s">
        <v>2153</v>
      </c>
      <c r="J698">
        <v>1</v>
      </c>
      <c r="K698" t="s">
        <v>2580</v>
      </c>
      <c r="L698">
        <v>1</v>
      </c>
      <c r="M698" t="s">
        <v>2801</v>
      </c>
      <c r="N698">
        <v>9</v>
      </c>
      <c r="O698" t="s">
        <v>2161</v>
      </c>
      <c r="P698">
        <v>1</v>
      </c>
      <c r="Q698" t="s">
        <v>2833</v>
      </c>
      <c r="R698">
        <v>30</v>
      </c>
      <c r="S698" t="s">
        <v>2163</v>
      </c>
      <c r="T698">
        <v>37</v>
      </c>
      <c r="U698" t="s">
        <v>2224</v>
      </c>
      <c r="V698">
        <v>0</v>
      </c>
      <c r="W698" t="s">
        <v>79</v>
      </c>
      <c r="X698">
        <v>4</v>
      </c>
      <c r="Y698" t="s">
        <v>2695</v>
      </c>
      <c r="Z698" t="s">
        <v>2764</v>
      </c>
      <c r="AA698" t="s">
        <v>2257</v>
      </c>
      <c r="AB698" t="s">
        <v>2765</v>
      </c>
      <c r="AC698" t="s">
        <v>2257</v>
      </c>
      <c r="AD698" t="s">
        <v>2256</v>
      </c>
      <c r="AE698" t="s">
        <v>2257</v>
      </c>
      <c r="AF698" s="115">
        <v>500000</v>
      </c>
      <c r="AG698" s="167" t="s">
        <v>1652</v>
      </c>
      <c r="AH698" s="168" t="s">
        <v>219</v>
      </c>
      <c r="AI698" s="172">
        <v>12</v>
      </c>
      <c r="AJ698" s="173" t="s">
        <v>2782</v>
      </c>
      <c r="AL698" t="str">
        <f t="shared" si="48"/>
        <v>01.01.09.01</v>
      </c>
      <c r="AM698">
        <f t="shared" si="49"/>
        <v>530</v>
      </c>
      <c r="AN698">
        <f t="shared" si="50"/>
        <v>12</v>
      </c>
      <c r="AO698" s="118">
        <v>1</v>
      </c>
      <c r="AP698" s="118">
        <v>1</v>
      </c>
      <c r="AQ698" s="118">
        <v>9</v>
      </c>
      <c r="AR698" s="118">
        <v>1</v>
      </c>
      <c r="AS698" t="str">
        <f t="shared" si="51"/>
        <v>4.02.00.00</v>
      </c>
    </row>
    <row r="699" spans="1:45" customFormat="1" ht="93.6">
      <c r="A699">
        <v>2021</v>
      </c>
      <c r="B699">
        <v>530</v>
      </c>
      <c r="C699" t="s">
        <v>434</v>
      </c>
      <c r="D699" t="s">
        <v>1281</v>
      </c>
      <c r="E699" t="s">
        <v>1300</v>
      </c>
      <c r="F699" t="s">
        <v>2693</v>
      </c>
      <c r="G699" t="s">
        <v>2694</v>
      </c>
      <c r="H699">
        <v>12</v>
      </c>
      <c r="I699" t="s">
        <v>2153</v>
      </c>
      <c r="J699">
        <v>1</v>
      </c>
      <c r="K699" t="s">
        <v>2580</v>
      </c>
      <c r="L699">
        <v>1</v>
      </c>
      <c r="M699" t="s">
        <v>2801</v>
      </c>
      <c r="N699">
        <v>15</v>
      </c>
      <c r="O699" t="s">
        <v>2212</v>
      </c>
      <c r="P699">
        <v>5</v>
      </c>
      <c r="Q699" t="s">
        <v>2802</v>
      </c>
      <c r="R699">
        <v>30</v>
      </c>
      <c r="S699" t="s">
        <v>2163</v>
      </c>
      <c r="T699">
        <v>37</v>
      </c>
      <c r="U699" t="s">
        <v>2224</v>
      </c>
      <c r="V699">
        <v>0</v>
      </c>
      <c r="W699" t="s">
        <v>79</v>
      </c>
      <c r="X699">
        <v>4</v>
      </c>
      <c r="Y699" t="s">
        <v>2695</v>
      </c>
      <c r="Z699" t="s">
        <v>2764</v>
      </c>
      <c r="AA699" t="s">
        <v>2257</v>
      </c>
      <c r="AB699" t="s">
        <v>2765</v>
      </c>
      <c r="AC699" t="s">
        <v>2257</v>
      </c>
      <c r="AD699" t="s">
        <v>2256</v>
      </c>
      <c r="AE699" t="s">
        <v>2257</v>
      </c>
      <c r="AF699" s="115">
        <v>3300000</v>
      </c>
      <c r="AG699" s="167" t="s">
        <v>1652</v>
      </c>
      <c r="AH699" s="168" t="s">
        <v>219</v>
      </c>
      <c r="AI699" s="172">
        <v>12</v>
      </c>
      <c r="AJ699" s="173" t="s">
        <v>2782</v>
      </c>
      <c r="AL699" t="str">
        <f t="shared" si="48"/>
        <v>01.01.15.05</v>
      </c>
      <c r="AM699">
        <f t="shared" si="49"/>
        <v>530</v>
      </c>
      <c r="AN699">
        <f t="shared" si="50"/>
        <v>12</v>
      </c>
      <c r="AO699" s="118">
        <v>1</v>
      </c>
      <c r="AP699" s="118">
        <v>1</v>
      </c>
      <c r="AQ699" s="118">
        <v>15</v>
      </c>
      <c r="AR699" s="118">
        <v>5</v>
      </c>
      <c r="AS699" t="str">
        <f t="shared" si="51"/>
        <v>4.02.00.00</v>
      </c>
    </row>
    <row r="700" spans="1:45" customFormat="1" ht="93.6">
      <c r="A700">
        <v>2021</v>
      </c>
      <c r="B700">
        <v>530</v>
      </c>
      <c r="C700" t="s">
        <v>434</v>
      </c>
      <c r="D700" t="s">
        <v>1281</v>
      </c>
      <c r="E700" t="s">
        <v>1300</v>
      </c>
      <c r="F700" t="s">
        <v>2693</v>
      </c>
      <c r="G700" t="s">
        <v>2694</v>
      </c>
      <c r="H700">
        <v>12</v>
      </c>
      <c r="I700" t="s">
        <v>2153</v>
      </c>
      <c r="J700">
        <v>1</v>
      </c>
      <c r="K700" t="s">
        <v>2580</v>
      </c>
      <c r="L700">
        <v>1</v>
      </c>
      <c r="M700" t="s">
        <v>2801</v>
      </c>
      <c r="N700">
        <v>13</v>
      </c>
      <c r="O700" t="s">
        <v>2202</v>
      </c>
      <c r="P700">
        <v>3</v>
      </c>
      <c r="Q700" t="s">
        <v>2802</v>
      </c>
      <c r="R700">
        <v>30</v>
      </c>
      <c r="S700" t="s">
        <v>2163</v>
      </c>
      <c r="T700">
        <v>37</v>
      </c>
      <c r="U700" t="s">
        <v>2224</v>
      </c>
      <c r="V700">
        <v>0</v>
      </c>
      <c r="W700" t="s">
        <v>79</v>
      </c>
      <c r="X700">
        <v>4</v>
      </c>
      <c r="Y700" t="s">
        <v>2695</v>
      </c>
      <c r="Z700" t="s">
        <v>2764</v>
      </c>
      <c r="AA700" t="s">
        <v>2257</v>
      </c>
      <c r="AB700" t="s">
        <v>2765</v>
      </c>
      <c r="AC700" t="s">
        <v>2257</v>
      </c>
      <c r="AD700" t="s">
        <v>2256</v>
      </c>
      <c r="AE700" t="s">
        <v>2257</v>
      </c>
      <c r="AF700" s="115">
        <v>7500000</v>
      </c>
      <c r="AG700" s="167" t="s">
        <v>1652</v>
      </c>
      <c r="AH700" s="168" t="s">
        <v>219</v>
      </c>
      <c r="AI700" s="172">
        <v>12</v>
      </c>
      <c r="AJ700" s="173" t="s">
        <v>2782</v>
      </c>
      <c r="AL700" t="str">
        <f t="shared" si="48"/>
        <v>01.01.13.03</v>
      </c>
      <c r="AM700">
        <f t="shared" si="49"/>
        <v>530</v>
      </c>
      <c r="AN700">
        <f t="shared" si="50"/>
        <v>12</v>
      </c>
      <c r="AO700" s="118">
        <v>1</v>
      </c>
      <c r="AP700" s="118">
        <v>1</v>
      </c>
      <c r="AQ700" s="118">
        <v>13</v>
      </c>
      <c r="AR700" s="118">
        <v>3</v>
      </c>
      <c r="AS700" t="str">
        <f t="shared" si="51"/>
        <v>4.02.00.00</v>
      </c>
    </row>
    <row r="701" spans="1:45" customFormat="1" ht="93.6">
      <c r="A701">
        <v>2021</v>
      </c>
      <c r="B701">
        <v>530</v>
      </c>
      <c r="C701" t="s">
        <v>434</v>
      </c>
      <c r="D701" t="s">
        <v>1281</v>
      </c>
      <c r="E701" t="s">
        <v>1300</v>
      </c>
      <c r="F701" t="s">
        <v>2693</v>
      </c>
      <c r="G701" t="s">
        <v>2694</v>
      </c>
      <c r="H701">
        <v>12</v>
      </c>
      <c r="I701" t="s">
        <v>2153</v>
      </c>
      <c r="J701">
        <v>1</v>
      </c>
      <c r="K701" t="s">
        <v>2580</v>
      </c>
      <c r="L701">
        <v>1</v>
      </c>
      <c r="M701" t="s">
        <v>2801</v>
      </c>
      <c r="N701">
        <v>18</v>
      </c>
      <c r="O701" t="s">
        <v>2192</v>
      </c>
      <c r="P701">
        <v>3</v>
      </c>
      <c r="Q701" t="s">
        <v>2805</v>
      </c>
      <c r="R701">
        <v>30</v>
      </c>
      <c r="S701" t="s">
        <v>2163</v>
      </c>
      <c r="T701">
        <v>37</v>
      </c>
      <c r="U701" t="s">
        <v>2224</v>
      </c>
      <c r="V701">
        <v>0</v>
      </c>
      <c r="W701" t="s">
        <v>79</v>
      </c>
      <c r="X701">
        <v>4</v>
      </c>
      <c r="Y701" t="s">
        <v>2695</v>
      </c>
      <c r="Z701" t="s">
        <v>2764</v>
      </c>
      <c r="AA701" t="s">
        <v>2257</v>
      </c>
      <c r="AB701" t="s">
        <v>2765</v>
      </c>
      <c r="AC701" t="s">
        <v>2257</v>
      </c>
      <c r="AD701" t="s">
        <v>2256</v>
      </c>
      <c r="AE701" t="s">
        <v>2257</v>
      </c>
      <c r="AF701" s="115">
        <v>3000000</v>
      </c>
      <c r="AG701" s="167" t="s">
        <v>1652</v>
      </c>
      <c r="AH701" s="168" t="s">
        <v>219</v>
      </c>
      <c r="AI701" s="172">
        <v>12</v>
      </c>
      <c r="AJ701" s="173" t="s">
        <v>2782</v>
      </c>
      <c r="AL701" t="str">
        <f t="shared" si="48"/>
        <v>01.01.18.03</v>
      </c>
      <c r="AM701">
        <f t="shared" si="49"/>
        <v>530</v>
      </c>
      <c r="AN701">
        <f t="shared" si="50"/>
        <v>12</v>
      </c>
      <c r="AO701" s="118">
        <v>1</v>
      </c>
      <c r="AP701" s="118">
        <v>1</v>
      </c>
      <c r="AQ701" s="118">
        <v>18</v>
      </c>
      <c r="AR701" s="118">
        <v>3</v>
      </c>
      <c r="AS701" t="str">
        <f t="shared" si="51"/>
        <v>4.02.00.00</v>
      </c>
    </row>
    <row r="702" spans="1:45" customFormat="1" ht="93.6">
      <c r="A702">
        <v>2021</v>
      </c>
      <c r="B702">
        <v>530</v>
      </c>
      <c r="C702" t="s">
        <v>434</v>
      </c>
      <c r="D702" t="s">
        <v>1281</v>
      </c>
      <c r="E702" t="s">
        <v>1300</v>
      </c>
      <c r="F702" t="s">
        <v>2693</v>
      </c>
      <c r="G702" t="s">
        <v>2694</v>
      </c>
      <c r="H702">
        <v>12</v>
      </c>
      <c r="I702" t="s">
        <v>2153</v>
      </c>
      <c r="J702">
        <v>1</v>
      </c>
      <c r="K702" t="s">
        <v>2580</v>
      </c>
      <c r="L702">
        <v>1</v>
      </c>
      <c r="M702" t="s">
        <v>2801</v>
      </c>
      <c r="N702">
        <v>6</v>
      </c>
      <c r="O702" t="s">
        <v>2289</v>
      </c>
      <c r="P702">
        <v>4</v>
      </c>
      <c r="Q702" t="s">
        <v>2406</v>
      </c>
      <c r="R702">
        <v>30</v>
      </c>
      <c r="S702" t="s">
        <v>2163</v>
      </c>
      <c r="T702">
        <v>37</v>
      </c>
      <c r="U702" t="s">
        <v>2224</v>
      </c>
      <c r="V702">
        <v>0</v>
      </c>
      <c r="W702" t="s">
        <v>79</v>
      </c>
      <c r="X702">
        <v>4</v>
      </c>
      <c r="Y702" t="s">
        <v>2695</v>
      </c>
      <c r="Z702" t="s">
        <v>2764</v>
      </c>
      <c r="AA702" t="s">
        <v>2257</v>
      </c>
      <c r="AB702" t="s">
        <v>2765</v>
      </c>
      <c r="AC702" t="s">
        <v>2257</v>
      </c>
      <c r="AD702" t="s">
        <v>2256</v>
      </c>
      <c r="AE702" t="s">
        <v>2257</v>
      </c>
      <c r="AF702" s="115">
        <v>2700000</v>
      </c>
      <c r="AG702" s="167" t="s">
        <v>1652</v>
      </c>
      <c r="AH702" s="168" t="s">
        <v>219</v>
      </c>
      <c r="AI702" s="172">
        <v>12</v>
      </c>
      <c r="AJ702" s="173" t="s">
        <v>2782</v>
      </c>
      <c r="AL702" t="str">
        <f t="shared" si="48"/>
        <v>01.01.06.04</v>
      </c>
      <c r="AM702">
        <f t="shared" si="49"/>
        <v>530</v>
      </c>
      <c r="AN702">
        <f t="shared" si="50"/>
        <v>12</v>
      </c>
      <c r="AO702" s="118">
        <v>1</v>
      </c>
      <c r="AP702" s="118">
        <v>1</v>
      </c>
      <c r="AQ702" s="118">
        <v>6</v>
      </c>
      <c r="AR702" s="118">
        <v>4</v>
      </c>
      <c r="AS702" t="str">
        <f t="shared" si="51"/>
        <v>4.02.00.00</v>
      </c>
    </row>
    <row r="703" spans="1:45" customFormat="1" ht="93.6">
      <c r="A703">
        <v>2021</v>
      </c>
      <c r="B703">
        <v>530</v>
      </c>
      <c r="C703" t="s">
        <v>434</v>
      </c>
      <c r="D703" t="s">
        <v>1281</v>
      </c>
      <c r="E703" t="s">
        <v>1300</v>
      </c>
      <c r="F703" t="s">
        <v>2693</v>
      </c>
      <c r="G703" t="s">
        <v>2694</v>
      </c>
      <c r="H703">
        <v>12</v>
      </c>
      <c r="I703" t="s">
        <v>2153</v>
      </c>
      <c r="J703">
        <v>1</v>
      </c>
      <c r="K703" t="s">
        <v>2580</v>
      </c>
      <c r="L703">
        <v>1</v>
      </c>
      <c r="M703" t="s">
        <v>2801</v>
      </c>
      <c r="N703">
        <v>13</v>
      </c>
      <c r="O703" t="s">
        <v>2202</v>
      </c>
      <c r="P703">
        <v>7</v>
      </c>
      <c r="Q703" t="s">
        <v>2454</v>
      </c>
      <c r="R703">
        <v>30</v>
      </c>
      <c r="S703" t="s">
        <v>2163</v>
      </c>
      <c r="T703">
        <v>37</v>
      </c>
      <c r="U703" t="s">
        <v>2224</v>
      </c>
      <c r="V703">
        <v>0</v>
      </c>
      <c r="W703" t="s">
        <v>79</v>
      </c>
      <c r="X703">
        <v>4</v>
      </c>
      <c r="Y703" t="s">
        <v>2695</v>
      </c>
      <c r="Z703" t="s">
        <v>2764</v>
      </c>
      <c r="AA703" t="s">
        <v>2257</v>
      </c>
      <c r="AB703" t="s">
        <v>2765</v>
      </c>
      <c r="AC703" t="s">
        <v>2257</v>
      </c>
      <c r="AD703" t="s">
        <v>2256</v>
      </c>
      <c r="AE703" t="s">
        <v>2257</v>
      </c>
      <c r="AF703" s="115">
        <v>10200000</v>
      </c>
      <c r="AG703" s="167" t="s">
        <v>1652</v>
      </c>
      <c r="AH703" s="168" t="s">
        <v>219</v>
      </c>
      <c r="AI703" s="172">
        <v>12</v>
      </c>
      <c r="AJ703" s="173" t="s">
        <v>2782</v>
      </c>
      <c r="AL703" t="str">
        <f t="shared" si="48"/>
        <v>01.01.13.07</v>
      </c>
      <c r="AM703">
        <f t="shared" si="49"/>
        <v>530</v>
      </c>
      <c r="AN703">
        <f t="shared" si="50"/>
        <v>12</v>
      </c>
      <c r="AO703" s="118">
        <v>1</v>
      </c>
      <c r="AP703" s="118">
        <v>1</v>
      </c>
      <c r="AQ703" s="118">
        <v>13</v>
      </c>
      <c r="AR703" s="118">
        <v>7</v>
      </c>
      <c r="AS703" t="str">
        <f t="shared" si="51"/>
        <v>4.02.00.00</v>
      </c>
    </row>
    <row r="704" spans="1:45" customFormat="1" ht="93.6">
      <c r="A704">
        <v>2021</v>
      </c>
      <c r="B704">
        <v>530</v>
      </c>
      <c r="C704" t="s">
        <v>434</v>
      </c>
      <c r="D704" t="s">
        <v>1281</v>
      </c>
      <c r="E704" t="s">
        <v>1300</v>
      </c>
      <c r="F704" t="s">
        <v>2693</v>
      </c>
      <c r="G704" t="s">
        <v>2694</v>
      </c>
      <c r="H704">
        <v>12</v>
      </c>
      <c r="I704" t="s">
        <v>2153</v>
      </c>
      <c r="J704">
        <v>1</v>
      </c>
      <c r="K704" t="s">
        <v>2580</v>
      </c>
      <c r="L704">
        <v>1</v>
      </c>
      <c r="M704" t="s">
        <v>2801</v>
      </c>
      <c r="N704">
        <v>19</v>
      </c>
      <c r="O704" t="s">
        <v>2222</v>
      </c>
      <c r="P704">
        <v>1</v>
      </c>
      <c r="Q704" t="s">
        <v>2802</v>
      </c>
      <c r="R704">
        <v>30</v>
      </c>
      <c r="S704" t="s">
        <v>2163</v>
      </c>
      <c r="T704">
        <v>37</v>
      </c>
      <c r="U704" t="s">
        <v>2224</v>
      </c>
      <c r="V704">
        <v>0</v>
      </c>
      <c r="W704" t="s">
        <v>79</v>
      </c>
      <c r="X704">
        <v>4</v>
      </c>
      <c r="Y704" t="s">
        <v>2695</v>
      </c>
      <c r="Z704" t="s">
        <v>2764</v>
      </c>
      <c r="AA704" t="s">
        <v>2257</v>
      </c>
      <c r="AB704" t="s">
        <v>2765</v>
      </c>
      <c r="AC704" t="s">
        <v>2257</v>
      </c>
      <c r="AD704" t="s">
        <v>2256</v>
      </c>
      <c r="AE704" t="s">
        <v>2257</v>
      </c>
      <c r="AF704" s="115">
        <v>2800000</v>
      </c>
      <c r="AG704" s="167" t="s">
        <v>1652</v>
      </c>
      <c r="AH704" s="168" t="s">
        <v>219</v>
      </c>
      <c r="AI704" s="172">
        <v>12</v>
      </c>
      <c r="AJ704" s="173" t="s">
        <v>2782</v>
      </c>
      <c r="AL704" t="str">
        <f t="shared" si="48"/>
        <v>01.01.19.01</v>
      </c>
      <c r="AM704">
        <f t="shared" si="49"/>
        <v>530</v>
      </c>
      <c r="AN704">
        <f t="shared" si="50"/>
        <v>12</v>
      </c>
      <c r="AO704" s="118">
        <v>1</v>
      </c>
      <c r="AP704" s="118">
        <v>1</v>
      </c>
      <c r="AQ704" s="118">
        <v>19</v>
      </c>
      <c r="AR704" s="118">
        <v>1</v>
      </c>
      <c r="AS704" t="str">
        <f t="shared" si="51"/>
        <v>4.02.00.00</v>
      </c>
    </row>
    <row r="705" spans="1:45" customFormat="1" ht="93.6">
      <c r="A705">
        <v>2021</v>
      </c>
      <c r="B705">
        <v>530</v>
      </c>
      <c r="C705" t="s">
        <v>434</v>
      </c>
      <c r="D705" t="s">
        <v>1281</v>
      </c>
      <c r="E705" t="s">
        <v>1300</v>
      </c>
      <c r="F705" t="s">
        <v>2693</v>
      </c>
      <c r="G705" t="s">
        <v>2694</v>
      </c>
      <c r="H705">
        <v>12</v>
      </c>
      <c r="I705" t="s">
        <v>2153</v>
      </c>
      <c r="J705">
        <v>1</v>
      </c>
      <c r="K705" t="s">
        <v>2580</v>
      </c>
      <c r="L705">
        <v>1</v>
      </c>
      <c r="M705" t="s">
        <v>2801</v>
      </c>
      <c r="N705">
        <v>13</v>
      </c>
      <c r="O705" t="s">
        <v>2202</v>
      </c>
      <c r="P705">
        <v>4</v>
      </c>
      <c r="Q705" t="s">
        <v>2304</v>
      </c>
      <c r="R705">
        <v>30</v>
      </c>
      <c r="S705" t="s">
        <v>2163</v>
      </c>
      <c r="T705">
        <v>37</v>
      </c>
      <c r="U705" t="s">
        <v>2224</v>
      </c>
      <c r="V705">
        <v>0</v>
      </c>
      <c r="W705" t="s">
        <v>79</v>
      </c>
      <c r="X705">
        <v>4</v>
      </c>
      <c r="Y705" t="s">
        <v>2695</v>
      </c>
      <c r="Z705" t="s">
        <v>2764</v>
      </c>
      <c r="AA705" t="s">
        <v>2257</v>
      </c>
      <c r="AB705" t="s">
        <v>2765</v>
      </c>
      <c r="AC705" t="s">
        <v>2257</v>
      </c>
      <c r="AD705" t="s">
        <v>2256</v>
      </c>
      <c r="AE705" t="s">
        <v>2257</v>
      </c>
      <c r="AF705" s="115">
        <v>23100000</v>
      </c>
      <c r="AG705" s="167" t="s">
        <v>1652</v>
      </c>
      <c r="AH705" s="168" t="s">
        <v>219</v>
      </c>
      <c r="AI705" s="172">
        <v>12</v>
      </c>
      <c r="AJ705" s="173" t="s">
        <v>2782</v>
      </c>
      <c r="AL705" t="str">
        <f t="shared" si="48"/>
        <v>01.01.13.04</v>
      </c>
      <c r="AM705">
        <f t="shared" si="49"/>
        <v>530</v>
      </c>
      <c r="AN705">
        <f t="shared" si="50"/>
        <v>12</v>
      </c>
      <c r="AO705" s="118">
        <v>1</v>
      </c>
      <c r="AP705" s="118">
        <v>1</v>
      </c>
      <c r="AQ705" s="118">
        <v>13</v>
      </c>
      <c r="AR705" s="118">
        <v>4</v>
      </c>
      <c r="AS705" t="str">
        <f t="shared" si="51"/>
        <v>4.02.00.00</v>
      </c>
    </row>
    <row r="706" spans="1:45" customFormat="1" ht="93.6">
      <c r="A706">
        <v>2021</v>
      </c>
      <c r="B706">
        <v>530</v>
      </c>
      <c r="C706" t="s">
        <v>434</v>
      </c>
      <c r="D706" t="s">
        <v>1281</v>
      </c>
      <c r="E706" t="s">
        <v>1300</v>
      </c>
      <c r="F706" t="s">
        <v>2693</v>
      </c>
      <c r="G706" t="s">
        <v>2694</v>
      </c>
      <c r="H706">
        <v>12</v>
      </c>
      <c r="I706" t="s">
        <v>2153</v>
      </c>
      <c r="J706">
        <v>1</v>
      </c>
      <c r="K706" t="s">
        <v>2580</v>
      </c>
      <c r="L706">
        <v>1</v>
      </c>
      <c r="M706" t="s">
        <v>2801</v>
      </c>
      <c r="N706">
        <v>14</v>
      </c>
      <c r="O706" t="s">
        <v>2232</v>
      </c>
      <c r="P706">
        <v>2</v>
      </c>
      <c r="Q706" t="s">
        <v>2805</v>
      </c>
      <c r="R706">
        <v>30</v>
      </c>
      <c r="S706" t="s">
        <v>2163</v>
      </c>
      <c r="T706">
        <v>37</v>
      </c>
      <c r="U706" t="s">
        <v>2224</v>
      </c>
      <c r="V706">
        <v>0</v>
      </c>
      <c r="W706" t="s">
        <v>79</v>
      </c>
      <c r="X706">
        <v>4</v>
      </c>
      <c r="Y706" t="s">
        <v>2695</v>
      </c>
      <c r="Z706" t="s">
        <v>2764</v>
      </c>
      <c r="AA706" t="s">
        <v>2257</v>
      </c>
      <c r="AB706" t="s">
        <v>2765</v>
      </c>
      <c r="AC706" t="s">
        <v>2257</v>
      </c>
      <c r="AD706" t="s">
        <v>2256</v>
      </c>
      <c r="AE706" t="s">
        <v>2257</v>
      </c>
      <c r="AF706" s="115">
        <v>4800000</v>
      </c>
      <c r="AG706" s="167" t="s">
        <v>1652</v>
      </c>
      <c r="AH706" s="168" t="s">
        <v>219</v>
      </c>
      <c r="AI706" s="172">
        <v>12</v>
      </c>
      <c r="AJ706" s="173" t="s">
        <v>2782</v>
      </c>
      <c r="AL706" t="str">
        <f t="shared" si="48"/>
        <v>01.01.14.02</v>
      </c>
      <c r="AM706">
        <f t="shared" si="49"/>
        <v>530</v>
      </c>
      <c r="AN706">
        <f t="shared" si="50"/>
        <v>12</v>
      </c>
      <c r="AO706" s="118">
        <v>1</v>
      </c>
      <c r="AP706" s="118">
        <v>1</v>
      </c>
      <c r="AQ706" s="118">
        <v>14</v>
      </c>
      <c r="AR706" s="118">
        <v>2</v>
      </c>
      <c r="AS706" t="str">
        <f t="shared" si="51"/>
        <v>4.02.00.00</v>
      </c>
    </row>
    <row r="707" spans="1:45" customFormat="1" ht="93.6">
      <c r="A707">
        <v>2021</v>
      </c>
      <c r="B707">
        <v>530</v>
      </c>
      <c r="C707" t="s">
        <v>434</v>
      </c>
      <c r="D707" t="s">
        <v>1281</v>
      </c>
      <c r="E707" t="s">
        <v>1300</v>
      </c>
      <c r="F707" t="s">
        <v>2693</v>
      </c>
      <c r="G707" t="s">
        <v>2694</v>
      </c>
      <c r="H707">
        <v>12</v>
      </c>
      <c r="I707" t="s">
        <v>2153</v>
      </c>
      <c r="J707">
        <v>1</v>
      </c>
      <c r="K707" t="s">
        <v>2580</v>
      </c>
      <c r="L707">
        <v>1</v>
      </c>
      <c r="M707" t="s">
        <v>2801</v>
      </c>
      <c r="N707">
        <v>1</v>
      </c>
      <c r="O707" t="s">
        <v>2286</v>
      </c>
      <c r="P707">
        <v>1</v>
      </c>
      <c r="Q707" t="s">
        <v>2454</v>
      </c>
      <c r="R707">
        <v>30</v>
      </c>
      <c r="S707" t="s">
        <v>2163</v>
      </c>
      <c r="T707">
        <v>37</v>
      </c>
      <c r="U707" t="s">
        <v>2224</v>
      </c>
      <c r="V707">
        <v>0</v>
      </c>
      <c r="W707" t="s">
        <v>79</v>
      </c>
      <c r="X707">
        <v>4</v>
      </c>
      <c r="Y707" t="s">
        <v>2695</v>
      </c>
      <c r="Z707" t="s">
        <v>2764</v>
      </c>
      <c r="AA707" t="s">
        <v>2257</v>
      </c>
      <c r="AB707" t="s">
        <v>2765</v>
      </c>
      <c r="AC707" t="s">
        <v>2257</v>
      </c>
      <c r="AD707" t="s">
        <v>2256</v>
      </c>
      <c r="AE707" t="s">
        <v>2257</v>
      </c>
      <c r="AF707" s="115">
        <v>32500000</v>
      </c>
      <c r="AG707" s="167" t="s">
        <v>1652</v>
      </c>
      <c r="AH707" s="168" t="s">
        <v>219</v>
      </c>
      <c r="AI707" s="172">
        <v>12</v>
      </c>
      <c r="AJ707" s="173" t="s">
        <v>2782</v>
      </c>
      <c r="AL707" t="str">
        <f t="shared" ref="AL707:AL770" si="52">CONCATENATE(TEXT(AO707,"00"),".",TEXT(AP707,"00"),".",TEXT(AQ707,"00"),".",TEXT(AR707,"00"))</f>
        <v>01.01.01.01</v>
      </c>
      <c r="AM707">
        <f t="shared" ref="AM707:AM770" si="53">+B707</f>
        <v>530</v>
      </c>
      <c r="AN707">
        <f t="shared" ref="AN707:AN770" si="54">+H707</f>
        <v>12</v>
      </c>
      <c r="AO707" s="118">
        <v>1</v>
      </c>
      <c r="AP707" s="118">
        <v>1</v>
      </c>
      <c r="AQ707" s="118">
        <v>1</v>
      </c>
      <c r="AR707" s="118">
        <v>1</v>
      </c>
      <c r="AS707" t="str">
        <f t="shared" ref="AS707:AS770" si="55">+AD707</f>
        <v>4.02.00.00</v>
      </c>
    </row>
    <row r="708" spans="1:45" customFormat="1" ht="93.6">
      <c r="A708">
        <v>2021</v>
      </c>
      <c r="B708">
        <v>530</v>
      </c>
      <c r="C708" t="s">
        <v>434</v>
      </c>
      <c r="D708" t="s">
        <v>1281</v>
      </c>
      <c r="E708" t="s">
        <v>1300</v>
      </c>
      <c r="F708" t="s">
        <v>2693</v>
      </c>
      <c r="G708" t="s">
        <v>2694</v>
      </c>
      <c r="H708">
        <v>12</v>
      </c>
      <c r="I708" t="s">
        <v>2153</v>
      </c>
      <c r="J708">
        <v>1</v>
      </c>
      <c r="K708" t="s">
        <v>2580</v>
      </c>
      <c r="L708">
        <v>1</v>
      </c>
      <c r="M708" t="s">
        <v>2801</v>
      </c>
      <c r="N708">
        <v>15</v>
      </c>
      <c r="O708" t="s">
        <v>2212</v>
      </c>
      <c r="P708">
        <v>4</v>
      </c>
      <c r="Q708" t="s">
        <v>2806</v>
      </c>
      <c r="R708">
        <v>30</v>
      </c>
      <c r="S708" t="s">
        <v>2163</v>
      </c>
      <c r="T708">
        <v>37</v>
      </c>
      <c r="U708" t="s">
        <v>2224</v>
      </c>
      <c r="V708">
        <v>0</v>
      </c>
      <c r="W708" t="s">
        <v>79</v>
      </c>
      <c r="X708">
        <v>4</v>
      </c>
      <c r="Y708" t="s">
        <v>2695</v>
      </c>
      <c r="Z708" t="s">
        <v>2764</v>
      </c>
      <c r="AA708" t="s">
        <v>2257</v>
      </c>
      <c r="AB708" t="s">
        <v>2765</v>
      </c>
      <c r="AC708" t="s">
        <v>2257</v>
      </c>
      <c r="AD708" t="s">
        <v>2256</v>
      </c>
      <c r="AE708" t="s">
        <v>2257</v>
      </c>
      <c r="AF708" s="115">
        <v>2500000</v>
      </c>
      <c r="AG708" s="167" t="s">
        <v>1652</v>
      </c>
      <c r="AH708" s="168" t="s">
        <v>219</v>
      </c>
      <c r="AI708" s="172">
        <v>12</v>
      </c>
      <c r="AJ708" s="173" t="s">
        <v>2782</v>
      </c>
      <c r="AL708" t="str">
        <f t="shared" si="52"/>
        <v>01.01.15.04</v>
      </c>
      <c r="AM708">
        <f t="shared" si="53"/>
        <v>530</v>
      </c>
      <c r="AN708">
        <f t="shared" si="54"/>
        <v>12</v>
      </c>
      <c r="AO708" s="118">
        <v>1</v>
      </c>
      <c r="AP708" s="118">
        <v>1</v>
      </c>
      <c r="AQ708" s="118">
        <v>15</v>
      </c>
      <c r="AR708" s="118">
        <v>4</v>
      </c>
      <c r="AS708" t="str">
        <f t="shared" si="55"/>
        <v>4.02.00.00</v>
      </c>
    </row>
    <row r="709" spans="1:45" customFormat="1" ht="93.6">
      <c r="A709">
        <v>2021</v>
      </c>
      <c r="B709">
        <v>530</v>
      </c>
      <c r="C709" t="s">
        <v>434</v>
      </c>
      <c r="D709" t="s">
        <v>1281</v>
      </c>
      <c r="E709" t="s">
        <v>1300</v>
      </c>
      <c r="F709" t="s">
        <v>2693</v>
      </c>
      <c r="G709" t="s">
        <v>2694</v>
      </c>
      <c r="H709">
        <v>12</v>
      </c>
      <c r="I709" t="s">
        <v>2153</v>
      </c>
      <c r="J709">
        <v>1</v>
      </c>
      <c r="K709" t="s">
        <v>2580</v>
      </c>
      <c r="L709">
        <v>1</v>
      </c>
      <c r="M709" t="s">
        <v>2801</v>
      </c>
      <c r="N709">
        <v>3</v>
      </c>
      <c r="O709" t="s">
        <v>2258</v>
      </c>
      <c r="P709">
        <v>3</v>
      </c>
      <c r="Q709" t="s">
        <v>2300</v>
      </c>
      <c r="R709">
        <v>30</v>
      </c>
      <c r="S709" t="s">
        <v>2163</v>
      </c>
      <c r="T709">
        <v>37</v>
      </c>
      <c r="U709" t="s">
        <v>2224</v>
      </c>
      <c r="V709">
        <v>0</v>
      </c>
      <c r="W709" t="s">
        <v>79</v>
      </c>
      <c r="X709">
        <v>4</v>
      </c>
      <c r="Y709" t="s">
        <v>2695</v>
      </c>
      <c r="Z709" t="s">
        <v>2764</v>
      </c>
      <c r="AA709" t="s">
        <v>2257</v>
      </c>
      <c r="AB709" t="s">
        <v>2765</v>
      </c>
      <c r="AC709" t="s">
        <v>2257</v>
      </c>
      <c r="AD709" t="s">
        <v>2256</v>
      </c>
      <c r="AE709" t="s">
        <v>2257</v>
      </c>
      <c r="AF709" s="115">
        <v>18480000</v>
      </c>
      <c r="AG709" s="167" t="s">
        <v>1652</v>
      </c>
      <c r="AH709" s="168" t="s">
        <v>219</v>
      </c>
      <c r="AI709" s="172">
        <v>12</v>
      </c>
      <c r="AJ709" s="173" t="s">
        <v>2782</v>
      </c>
      <c r="AL709" t="str">
        <f t="shared" si="52"/>
        <v>01.01.03.03</v>
      </c>
      <c r="AM709">
        <f t="shared" si="53"/>
        <v>530</v>
      </c>
      <c r="AN709">
        <f t="shared" si="54"/>
        <v>12</v>
      </c>
      <c r="AO709" s="118">
        <v>1</v>
      </c>
      <c r="AP709" s="118">
        <v>1</v>
      </c>
      <c r="AQ709" s="118">
        <v>3</v>
      </c>
      <c r="AR709" s="118">
        <v>3</v>
      </c>
      <c r="AS709" t="str">
        <f t="shared" si="55"/>
        <v>4.02.00.00</v>
      </c>
    </row>
    <row r="710" spans="1:45" customFormat="1" ht="93.6">
      <c r="A710">
        <v>2021</v>
      </c>
      <c r="B710">
        <v>530</v>
      </c>
      <c r="C710" t="s">
        <v>434</v>
      </c>
      <c r="D710" t="s">
        <v>1281</v>
      </c>
      <c r="E710" t="s">
        <v>1300</v>
      </c>
      <c r="F710" t="s">
        <v>2693</v>
      </c>
      <c r="G710" t="s">
        <v>2694</v>
      </c>
      <c r="H710">
        <v>12</v>
      </c>
      <c r="I710" t="s">
        <v>2153</v>
      </c>
      <c r="J710">
        <v>1</v>
      </c>
      <c r="K710" t="s">
        <v>2580</v>
      </c>
      <c r="L710">
        <v>1</v>
      </c>
      <c r="M710" t="s">
        <v>2801</v>
      </c>
      <c r="N710">
        <v>3</v>
      </c>
      <c r="O710" t="s">
        <v>2258</v>
      </c>
      <c r="P710">
        <v>4</v>
      </c>
      <c r="Q710" t="s">
        <v>2454</v>
      </c>
      <c r="R710">
        <v>30</v>
      </c>
      <c r="S710" t="s">
        <v>2163</v>
      </c>
      <c r="T710">
        <v>37</v>
      </c>
      <c r="U710" t="s">
        <v>2224</v>
      </c>
      <c r="V710">
        <v>0</v>
      </c>
      <c r="W710" t="s">
        <v>79</v>
      </c>
      <c r="X710">
        <v>4</v>
      </c>
      <c r="Y710" t="s">
        <v>2695</v>
      </c>
      <c r="Z710" t="s">
        <v>2764</v>
      </c>
      <c r="AA710" t="s">
        <v>2257</v>
      </c>
      <c r="AB710" t="s">
        <v>2765</v>
      </c>
      <c r="AC710" t="s">
        <v>2257</v>
      </c>
      <c r="AD710" t="s">
        <v>2256</v>
      </c>
      <c r="AE710" t="s">
        <v>2257</v>
      </c>
      <c r="AF710" s="115">
        <v>6600000</v>
      </c>
      <c r="AG710" s="167" t="s">
        <v>1652</v>
      </c>
      <c r="AH710" s="168" t="s">
        <v>219</v>
      </c>
      <c r="AI710" s="172">
        <v>12</v>
      </c>
      <c r="AJ710" s="173" t="s">
        <v>2782</v>
      </c>
      <c r="AL710" t="str">
        <f t="shared" si="52"/>
        <v>01.01.03.04</v>
      </c>
      <c r="AM710">
        <f t="shared" si="53"/>
        <v>530</v>
      </c>
      <c r="AN710">
        <f t="shared" si="54"/>
        <v>12</v>
      </c>
      <c r="AO710" s="118">
        <v>1</v>
      </c>
      <c r="AP710" s="118">
        <v>1</v>
      </c>
      <c r="AQ710" s="118">
        <v>3</v>
      </c>
      <c r="AR710" s="118">
        <v>4</v>
      </c>
      <c r="AS710" t="str">
        <f t="shared" si="55"/>
        <v>4.02.00.00</v>
      </c>
    </row>
    <row r="711" spans="1:45" customFormat="1" ht="93.6">
      <c r="A711">
        <v>2021</v>
      </c>
      <c r="B711">
        <v>530</v>
      </c>
      <c r="C711" t="s">
        <v>434</v>
      </c>
      <c r="D711" t="s">
        <v>1281</v>
      </c>
      <c r="E711" t="s">
        <v>1300</v>
      </c>
      <c r="F711" t="s">
        <v>2693</v>
      </c>
      <c r="G711" t="s">
        <v>2694</v>
      </c>
      <c r="H711">
        <v>12</v>
      </c>
      <c r="I711" t="s">
        <v>2153</v>
      </c>
      <c r="J711">
        <v>1</v>
      </c>
      <c r="K711" t="s">
        <v>2580</v>
      </c>
      <c r="L711">
        <v>1</v>
      </c>
      <c r="M711" t="s">
        <v>2801</v>
      </c>
      <c r="N711">
        <v>11</v>
      </c>
      <c r="O711" t="s">
        <v>2254</v>
      </c>
      <c r="P711">
        <v>3</v>
      </c>
      <c r="Q711" t="s">
        <v>2574</v>
      </c>
      <c r="R711">
        <v>30</v>
      </c>
      <c r="S711" t="s">
        <v>2163</v>
      </c>
      <c r="T711">
        <v>37</v>
      </c>
      <c r="U711" t="s">
        <v>2224</v>
      </c>
      <c r="V711">
        <v>0</v>
      </c>
      <c r="W711" t="s">
        <v>79</v>
      </c>
      <c r="X711">
        <v>4</v>
      </c>
      <c r="Y711" t="s">
        <v>2695</v>
      </c>
      <c r="Z711" t="s">
        <v>2764</v>
      </c>
      <c r="AA711" t="s">
        <v>2257</v>
      </c>
      <c r="AB711" t="s">
        <v>2765</v>
      </c>
      <c r="AC711" t="s">
        <v>2257</v>
      </c>
      <c r="AD711" t="s">
        <v>2256</v>
      </c>
      <c r="AE711" t="s">
        <v>2257</v>
      </c>
      <c r="AF711" s="115">
        <v>7000000</v>
      </c>
      <c r="AG711" s="167" t="s">
        <v>1652</v>
      </c>
      <c r="AH711" s="168" t="s">
        <v>219</v>
      </c>
      <c r="AI711" s="172">
        <v>12</v>
      </c>
      <c r="AJ711" s="173" t="s">
        <v>2782</v>
      </c>
      <c r="AL711" t="str">
        <f t="shared" si="52"/>
        <v>01.01.11.03</v>
      </c>
      <c r="AM711">
        <f t="shared" si="53"/>
        <v>530</v>
      </c>
      <c r="AN711">
        <f t="shared" si="54"/>
        <v>12</v>
      </c>
      <c r="AO711" s="118">
        <v>1</v>
      </c>
      <c r="AP711" s="118">
        <v>1</v>
      </c>
      <c r="AQ711" s="118">
        <v>11</v>
      </c>
      <c r="AR711" s="118">
        <v>3</v>
      </c>
      <c r="AS711" t="str">
        <f t="shared" si="55"/>
        <v>4.02.00.00</v>
      </c>
    </row>
    <row r="712" spans="1:45" customFormat="1" ht="93.6">
      <c r="A712">
        <v>2021</v>
      </c>
      <c r="B712">
        <v>530</v>
      </c>
      <c r="C712" t="s">
        <v>434</v>
      </c>
      <c r="D712" t="s">
        <v>1281</v>
      </c>
      <c r="E712" t="s">
        <v>1300</v>
      </c>
      <c r="F712" t="s">
        <v>2693</v>
      </c>
      <c r="G712" t="s">
        <v>2694</v>
      </c>
      <c r="H712">
        <v>12</v>
      </c>
      <c r="I712" t="s">
        <v>2153</v>
      </c>
      <c r="J712">
        <v>1</v>
      </c>
      <c r="K712" t="s">
        <v>2580</v>
      </c>
      <c r="L712">
        <v>1</v>
      </c>
      <c r="M712" t="s">
        <v>2801</v>
      </c>
      <c r="N712">
        <v>13</v>
      </c>
      <c r="O712" t="s">
        <v>2202</v>
      </c>
      <c r="P712">
        <v>1</v>
      </c>
      <c r="Q712" t="s">
        <v>2295</v>
      </c>
      <c r="R712">
        <v>30</v>
      </c>
      <c r="S712" t="s">
        <v>2163</v>
      </c>
      <c r="T712">
        <v>37</v>
      </c>
      <c r="U712" t="s">
        <v>2224</v>
      </c>
      <c r="V712">
        <v>0</v>
      </c>
      <c r="W712" t="s">
        <v>79</v>
      </c>
      <c r="X712">
        <v>4</v>
      </c>
      <c r="Y712" t="s">
        <v>2695</v>
      </c>
      <c r="Z712" t="s">
        <v>2764</v>
      </c>
      <c r="AA712" t="s">
        <v>2257</v>
      </c>
      <c r="AB712" t="s">
        <v>2765</v>
      </c>
      <c r="AC712" t="s">
        <v>2257</v>
      </c>
      <c r="AD712" t="s">
        <v>2256</v>
      </c>
      <c r="AE712" t="s">
        <v>2257</v>
      </c>
      <c r="AF712" s="115">
        <v>2613696</v>
      </c>
      <c r="AG712" s="167" t="s">
        <v>1652</v>
      </c>
      <c r="AH712" s="168" t="s">
        <v>219</v>
      </c>
      <c r="AI712" s="172">
        <v>12</v>
      </c>
      <c r="AJ712" s="173" t="s">
        <v>2782</v>
      </c>
      <c r="AL712" t="str">
        <f t="shared" si="52"/>
        <v>01.01.13.01</v>
      </c>
      <c r="AM712">
        <f t="shared" si="53"/>
        <v>530</v>
      </c>
      <c r="AN712">
        <f t="shared" si="54"/>
        <v>12</v>
      </c>
      <c r="AO712" s="118">
        <v>1</v>
      </c>
      <c r="AP712" s="118">
        <v>1</v>
      </c>
      <c r="AQ712" s="118">
        <v>13</v>
      </c>
      <c r="AR712" s="118">
        <v>1</v>
      </c>
      <c r="AS712" t="str">
        <f t="shared" si="55"/>
        <v>4.02.00.00</v>
      </c>
    </row>
    <row r="713" spans="1:45" customFormat="1" ht="93.6">
      <c r="A713">
        <v>2021</v>
      </c>
      <c r="B713">
        <v>530</v>
      </c>
      <c r="C713" t="s">
        <v>434</v>
      </c>
      <c r="D713" t="s">
        <v>1281</v>
      </c>
      <c r="E713" t="s">
        <v>1300</v>
      </c>
      <c r="F713" t="s">
        <v>2693</v>
      </c>
      <c r="G713" t="s">
        <v>2694</v>
      </c>
      <c r="H713">
        <v>12</v>
      </c>
      <c r="I713" t="s">
        <v>2153</v>
      </c>
      <c r="J713">
        <v>1</v>
      </c>
      <c r="K713" t="s">
        <v>2580</v>
      </c>
      <c r="L713">
        <v>1</v>
      </c>
      <c r="M713" t="s">
        <v>2801</v>
      </c>
      <c r="N713">
        <v>1</v>
      </c>
      <c r="O713" t="s">
        <v>2286</v>
      </c>
      <c r="P713">
        <v>6</v>
      </c>
      <c r="Q713" t="s">
        <v>2834</v>
      </c>
      <c r="R713">
        <v>30</v>
      </c>
      <c r="S713" t="s">
        <v>2163</v>
      </c>
      <c r="T713">
        <v>37</v>
      </c>
      <c r="U713" t="s">
        <v>2224</v>
      </c>
      <c r="V713">
        <v>0</v>
      </c>
      <c r="W713" t="s">
        <v>79</v>
      </c>
      <c r="X713">
        <v>4</v>
      </c>
      <c r="Y713" t="s">
        <v>2695</v>
      </c>
      <c r="Z713" t="s">
        <v>2764</v>
      </c>
      <c r="AA713" t="s">
        <v>2257</v>
      </c>
      <c r="AB713" t="s">
        <v>2765</v>
      </c>
      <c r="AC713" t="s">
        <v>2257</v>
      </c>
      <c r="AD713" t="s">
        <v>2256</v>
      </c>
      <c r="AE713" t="s">
        <v>2257</v>
      </c>
      <c r="AF713" s="115">
        <v>45000000</v>
      </c>
      <c r="AG713" s="167" t="s">
        <v>1652</v>
      </c>
      <c r="AH713" s="168" t="s">
        <v>219</v>
      </c>
      <c r="AI713" s="172">
        <v>12</v>
      </c>
      <c r="AJ713" s="173" t="s">
        <v>2782</v>
      </c>
      <c r="AL713" t="str">
        <f t="shared" si="52"/>
        <v>01.01.01.06</v>
      </c>
      <c r="AM713">
        <f t="shared" si="53"/>
        <v>530</v>
      </c>
      <c r="AN713">
        <f t="shared" si="54"/>
        <v>12</v>
      </c>
      <c r="AO713" s="118">
        <v>1</v>
      </c>
      <c r="AP713" s="118">
        <v>1</v>
      </c>
      <c r="AQ713" s="118">
        <v>1</v>
      </c>
      <c r="AR713" s="118">
        <v>6</v>
      </c>
      <c r="AS713" t="str">
        <f t="shared" si="55"/>
        <v>4.02.00.00</v>
      </c>
    </row>
    <row r="714" spans="1:45" customFormat="1" ht="93.6">
      <c r="A714">
        <v>2021</v>
      </c>
      <c r="B714">
        <v>530</v>
      </c>
      <c r="C714" t="s">
        <v>434</v>
      </c>
      <c r="D714" t="s">
        <v>1281</v>
      </c>
      <c r="E714" t="s">
        <v>1300</v>
      </c>
      <c r="F714" t="s">
        <v>2693</v>
      </c>
      <c r="G714" t="s">
        <v>2694</v>
      </c>
      <c r="H714">
        <v>12</v>
      </c>
      <c r="I714" t="s">
        <v>2153</v>
      </c>
      <c r="J714">
        <v>1</v>
      </c>
      <c r="K714" t="s">
        <v>2580</v>
      </c>
      <c r="L714">
        <v>1</v>
      </c>
      <c r="M714" t="s">
        <v>2801</v>
      </c>
      <c r="N714">
        <v>4</v>
      </c>
      <c r="O714" t="s">
        <v>2262</v>
      </c>
      <c r="P714">
        <v>3</v>
      </c>
      <c r="Q714" t="s">
        <v>2802</v>
      </c>
      <c r="R714">
        <v>30</v>
      </c>
      <c r="S714" t="s">
        <v>2163</v>
      </c>
      <c r="T714">
        <v>37</v>
      </c>
      <c r="U714" t="s">
        <v>2224</v>
      </c>
      <c r="V714">
        <v>0</v>
      </c>
      <c r="W714" t="s">
        <v>79</v>
      </c>
      <c r="X714">
        <v>4</v>
      </c>
      <c r="Y714" t="s">
        <v>2695</v>
      </c>
      <c r="Z714" t="s">
        <v>2764</v>
      </c>
      <c r="AA714" t="s">
        <v>2257</v>
      </c>
      <c r="AB714" t="s">
        <v>2765</v>
      </c>
      <c r="AC714" t="s">
        <v>2257</v>
      </c>
      <c r="AD714" t="s">
        <v>2256</v>
      </c>
      <c r="AE714" t="s">
        <v>2257</v>
      </c>
      <c r="AF714" s="115">
        <v>13750000</v>
      </c>
      <c r="AG714" s="167" t="s">
        <v>1652</v>
      </c>
      <c r="AH714" s="168" t="s">
        <v>219</v>
      </c>
      <c r="AI714" s="172">
        <v>12</v>
      </c>
      <c r="AJ714" s="173" t="s">
        <v>2782</v>
      </c>
      <c r="AL714" t="str">
        <f t="shared" si="52"/>
        <v>01.01.04.03</v>
      </c>
      <c r="AM714">
        <f t="shared" si="53"/>
        <v>530</v>
      </c>
      <c r="AN714">
        <f t="shared" si="54"/>
        <v>12</v>
      </c>
      <c r="AO714" s="118">
        <v>1</v>
      </c>
      <c r="AP714" s="118">
        <v>1</v>
      </c>
      <c r="AQ714" s="118">
        <v>4</v>
      </c>
      <c r="AR714" s="118">
        <v>3</v>
      </c>
      <c r="AS714" t="str">
        <f t="shared" si="55"/>
        <v>4.02.00.00</v>
      </c>
    </row>
    <row r="715" spans="1:45" customFormat="1" ht="93.6">
      <c r="A715">
        <v>2021</v>
      </c>
      <c r="B715">
        <v>530</v>
      </c>
      <c r="C715" t="s">
        <v>434</v>
      </c>
      <c r="D715" t="s">
        <v>1281</v>
      </c>
      <c r="E715" t="s">
        <v>1300</v>
      </c>
      <c r="F715" t="s">
        <v>2693</v>
      </c>
      <c r="G715" t="s">
        <v>2694</v>
      </c>
      <c r="H715">
        <v>12</v>
      </c>
      <c r="I715" t="s">
        <v>2153</v>
      </c>
      <c r="J715">
        <v>1</v>
      </c>
      <c r="K715" t="s">
        <v>2580</v>
      </c>
      <c r="L715">
        <v>1</v>
      </c>
      <c r="M715" t="s">
        <v>2801</v>
      </c>
      <c r="N715">
        <v>7</v>
      </c>
      <c r="O715" t="s">
        <v>2188</v>
      </c>
      <c r="P715">
        <v>2</v>
      </c>
      <c r="Q715" t="s">
        <v>2454</v>
      </c>
      <c r="R715">
        <v>30</v>
      </c>
      <c r="S715" t="s">
        <v>2163</v>
      </c>
      <c r="T715">
        <v>37</v>
      </c>
      <c r="U715" t="s">
        <v>2224</v>
      </c>
      <c r="V715">
        <v>0</v>
      </c>
      <c r="W715" t="s">
        <v>79</v>
      </c>
      <c r="X715">
        <v>4</v>
      </c>
      <c r="Y715" t="s">
        <v>2695</v>
      </c>
      <c r="Z715" t="s">
        <v>2764</v>
      </c>
      <c r="AA715" t="s">
        <v>2257</v>
      </c>
      <c r="AB715" t="s">
        <v>2765</v>
      </c>
      <c r="AC715" t="s">
        <v>2257</v>
      </c>
      <c r="AD715" t="s">
        <v>2256</v>
      </c>
      <c r="AE715" t="s">
        <v>2257</v>
      </c>
      <c r="AF715" s="115">
        <v>8500000</v>
      </c>
      <c r="AG715" s="167" t="s">
        <v>1652</v>
      </c>
      <c r="AH715" s="168" t="s">
        <v>219</v>
      </c>
      <c r="AI715" s="172">
        <v>12</v>
      </c>
      <c r="AJ715" s="173" t="s">
        <v>2782</v>
      </c>
      <c r="AL715" t="str">
        <f t="shared" si="52"/>
        <v>01.01.07.02</v>
      </c>
      <c r="AM715">
        <f t="shared" si="53"/>
        <v>530</v>
      </c>
      <c r="AN715">
        <f t="shared" si="54"/>
        <v>12</v>
      </c>
      <c r="AO715" s="118">
        <v>1</v>
      </c>
      <c r="AP715" s="118">
        <v>1</v>
      </c>
      <c r="AQ715" s="118">
        <v>7</v>
      </c>
      <c r="AR715" s="118">
        <v>2</v>
      </c>
      <c r="AS715" t="str">
        <f t="shared" si="55"/>
        <v>4.02.00.00</v>
      </c>
    </row>
    <row r="716" spans="1:45" customFormat="1" ht="93.6">
      <c r="A716">
        <v>2021</v>
      </c>
      <c r="B716">
        <v>530</v>
      </c>
      <c r="C716" t="s">
        <v>434</v>
      </c>
      <c r="D716" t="s">
        <v>1281</v>
      </c>
      <c r="E716" t="s">
        <v>1300</v>
      </c>
      <c r="F716" t="s">
        <v>2693</v>
      </c>
      <c r="G716" t="s">
        <v>2694</v>
      </c>
      <c r="H716">
        <v>12</v>
      </c>
      <c r="I716" t="s">
        <v>2153</v>
      </c>
      <c r="J716">
        <v>1</v>
      </c>
      <c r="K716" t="s">
        <v>2580</v>
      </c>
      <c r="L716">
        <v>1</v>
      </c>
      <c r="M716" t="s">
        <v>2801</v>
      </c>
      <c r="N716">
        <v>16</v>
      </c>
      <c r="O716" t="s">
        <v>2294</v>
      </c>
      <c r="P716">
        <v>2</v>
      </c>
      <c r="Q716" t="s">
        <v>2454</v>
      </c>
      <c r="R716">
        <v>30</v>
      </c>
      <c r="S716" t="s">
        <v>2163</v>
      </c>
      <c r="T716">
        <v>37</v>
      </c>
      <c r="U716" t="s">
        <v>2224</v>
      </c>
      <c r="V716">
        <v>0</v>
      </c>
      <c r="W716" t="s">
        <v>79</v>
      </c>
      <c r="X716">
        <v>4</v>
      </c>
      <c r="Y716" t="s">
        <v>2695</v>
      </c>
      <c r="Z716" t="s">
        <v>2764</v>
      </c>
      <c r="AA716" t="s">
        <v>2257</v>
      </c>
      <c r="AB716" t="s">
        <v>2765</v>
      </c>
      <c r="AC716" t="s">
        <v>2257</v>
      </c>
      <c r="AD716" t="s">
        <v>2256</v>
      </c>
      <c r="AE716" t="s">
        <v>2257</v>
      </c>
      <c r="AF716" s="115">
        <v>3750000</v>
      </c>
      <c r="AG716" s="167" t="s">
        <v>1652</v>
      </c>
      <c r="AH716" s="168" t="s">
        <v>219</v>
      </c>
      <c r="AI716" s="172">
        <v>12</v>
      </c>
      <c r="AJ716" s="173" t="s">
        <v>2782</v>
      </c>
      <c r="AL716" t="str">
        <f t="shared" si="52"/>
        <v>01.01.16.02</v>
      </c>
      <c r="AM716">
        <f t="shared" si="53"/>
        <v>530</v>
      </c>
      <c r="AN716">
        <f t="shared" si="54"/>
        <v>12</v>
      </c>
      <c r="AO716" s="118">
        <v>1</v>
      </c>
      <c r="AP716" s="118">
        <v>1</v>
      </c>
      <c r="AQ716" s="118">
        <v>16</v>
      </c>
      <c r="AR716" s="118">
        <v>2</v>
      </c>
      <c r="AS716" t="str">
        <f t="shared" si="55"/>
        <v>4.02.00.00</v>
      </c>
    </row>
    <row r="717" spans="1:45" customFormat="1" ht="93.6">
      <c r="A717">
        <v>2021</v>
      </c>
      <c r="B717">
        <v>530</v>
      </c>
      <c r="C717" t="s">
        <v>434</v>
      </c>
      <c r="D717" t="s">
        <v>1281</v>
      </c>
      <c r="E717" t="s">
        <v>1300</v>
      </c>
      <c r="F717" t="s">
        <v>2693</v>
      </c>
      <c r="G717" t="s">
        <v>2694</v>
      </c>
      <c r="H717">
        <v>12</v>
      </c>
      <c r="I717" t="s">
        <v>2153</v>
      </c>
      <c r="J717">
        <v>1</v>
      </c>
      <c r="K717" t="s">
        <v>2580</v>
      </c>
      <c r="L717">
        <v>1</v>
      </c>
      <c r="M717" t="s">
        <v>2801</v>
      </c>
      <c r="N717">
        <v>20</v>
      </c>
      <c r="O717" t="s">
        <v>2216</v>
      </c>
      <c r="P717">
        <v>2</v>
      </c>
      <c r="Q717" t="s">
        <v>2802</v>
      </c>
      <c r="R717">
        <v>30</v>
      </c>
      <c r="S717" t="s">
        <v>2163</v>
      </c>
      <c r="T717">
        <v>37</v>
      </c>
      <c r="U717" t="s">
        <v>2224</v>
      </c>
      <c r="V717">
        <v>0</v>
      </c>
      <c r="W717" t="s">
        <v>79</v>
      </c>
      <c r="X717">
        <v>4</v>
      </c>
      <c r="Y717" t="s">
        <v>2695</v>
      </c>
      <c r="Z717" t="s">
        <v>2764</v>
      </c>
      <c r="AA717" t="s">
        <v>2257</v>
      </c>
      <c r="AB717" t="s">
        <v>2765</v>
      </c>
      <c r="AC717" t="s">
        <v>2257</v>
      </c>
      <c r="AD717" t="s">
        <v>2256</v>
      </c>
      <c r="AE717" t="s">
        <v>2257</v>
      </c>
      <c r="AF717" s="115">
        <v>2800000</v>
      </c>
      <c r="AG717" s="167" t="s">
        <v>1652</v>
      </c>
      <c r="AH717" s="168" t="s">
        <v>219</v>
      </c>
      <c r="AI717" s="172">
        <v>12</v>
      </c>
      <c r="AJ717" s="173" t="s">
        <v>2782</v>
      </c>
      <c r="AL717" t="str">
        <f t="shared" si="52"/>
        <v>01.01.20.02</v>
      </c>
      <c r="AM717">
        <f t="shared" si="53"/>
        <v>530</v>
      </c>
      <c r="AN717">
        <f t="shared" si="54"/>
        <v>12</v>
      </c>
      <c r="AO717" s="118">
        <v>1</v>
      </c>
      <c r="AP717" s="118">
        <v>1</v>
      </c>
      <c r="AQ717" s="118">
        <v>20</v>
      </c>
      <c r="AR717" s="118">
        <v>2</v>
      </c>
      <c r="AS717" t="str">
        <f t="shared" si="55"/>
        <v>4.02.00.00</v>
      </c>
    </row>
    <row r="718" spans="1:45" customFormat="1" ht="93.6">
      <c r="A718">
        <v>2021</v>
      </c>
      <c r="B718">
        <v>530</v>
      </c>
      <c r="C718" t="s">
        <v>434</v>
      </c>
      <c r="D718" t="s">
        <v>1281</v>
      </c>
      <c r="E718" t="s">
        <v>1300</v>
      </c>
      <c r="F718" t="s">
        <v>2693</v>
      </c>
      <c r="G718" t="s">
        <v>2694</v>
      </c>
      <c r="H718">
        <v>12</v>
      </c>
      <c r="I718" t="s">
        <v>2153</v>
      </c>
      <c r="J718">
        <v>1</v>
      </c>
      <c r="K718" t="s">
        <v>2580</v>
      </c>
      <c r="L718">
        <v>1</v>
      </c>
      <c r="M718" t="s">
        <v>2801</v>
      </c>
      <c r="N718">
        <v>16</v>
      </c>
      <c r="O718" t="s">
        <v>2294</v>
      </c>
      <c r="P718">
        <v>1</v>
      </c>
      <c r="Q718" t="s">
        <v>2802</v>
      </c>
      <c r="R718">
        <v>30</v>
      </c>
      <c r="S718" t="s">
        <v>2163</v>
      </c>
      <c r="T718">
        <v>37</v>
      </c>
      <c r="U718" t="s">
        <v>2224</v>
      </c>
      <c r="V718">
        <v>0</v>
      </c>
      <c r="W718" t="s">
        <v>79</v>
      </c>
      <c r="X718">
        <v>4</v>
      </c>
      <c r="Y718" t="s">
        <v>2695</v>
      </c>
      <c r="Z718" t="s">
        <v>2764</v>
      </c>
      <c r="AA718" t="s">
        <v>2257</v>
      </c>
      <c r="AB718" t="s">
        <v>2765</v>
      </c>
      <c r="AC718" t="s">
        <v>2257</v>
      </c>
      <c r="AD718" t="s">
        <v>2256</v>
      </c>
      <c r="AE718" t="s">
        <v>2257</v>
      </c>
      <c r="AF718" s="115">
        <v>2100000</v>
      </c>
      <c r="AG718" s="167" t="s">
        <v>1652</v>
      </c>
      <c r="AH718" s="168" t="s">
        <v>219</v>
      </c>
      <c r="AI718" s="172">
        <v>12</v>
      </c>
      <c r="AJ718" s="173" t="s">
        <v>2782</v>
      </c>
      <c r="AL718" t="str">
        <f t="shared" si="52"/>
        <v>01.01.16.01</v>
      </c>
      <c r="AM718">
        <f t="shared" si="53"/>
        <v>530</v>
      </c>
      <c r="AN718">
        <f t="shared" si="54"/>
        <v>12</v>
      </c>
      <c r="AO718" s="118">
        <v>1</v>
      </c>
      <c r="AP718" s="118">
        <v>1</v>
      </c>
      <c r="AQ718" s="118">
        <v>16</v>
      </c>
      <c r="AR718" s="118">
        <v>1</v>
      </c>
      <c r="AS718" t="str">
        <f t="shared" si="55"/>
        <v>4.02.00.00</v>
      </c>
    </row>
    <row r="719" spans="1:45" customFormat="1" ht="93.6">
      <c r="A719">
        <v>2021</v>
      </c>
      <c r="B719">
        <v>530</v>
      </c>
      <c r="C719" t="s">
        <v>434</v>
      </c>
      <c r="D719" t="s">
        <v>1281</v>
      </c>
      <c r="E719" t="s">
        <v>1300</v>
      </c>
      <c r="F719" t="s">
        <v>2693</v>
      </c>
      <c r="G719" t="s">
        <v>2694</v>
      </c>
      <c r="H719">
        <v>12</v>
      </c>
      <c r="I719" t="s">
        <v>2153</v>
      </c>
      <c r="J719">
        <v>1</v>
      </c>
      <c r="K719" t="s">
        <v>2580</v>
      </c>
      <c r="L719">
        <v>1</v>
      </c>
      <c r="M719" t="s">
        <v>2801</v>
      </c>
      <c r="N719">
        <v>8</v>
      </c>
      <c r="O719" t="s">
        <v>2272</v>
      </c>
      <c r="P719">
        <v>1</v>
      </c>
      <c r="Q719" t="s">
        <v>2454</v>
      </c>
      <c r="R719">
        <v>30</v>
      </c>
      <c r="S719" t="s">
        <v>2163</v>
      </c>
      <c r="T719">
        <v>37</v>
      </c>
      <c r="U719" t="s">
        <v>2224</v>
      </c>
      <c r="V719">
        <v>0</v>
      </c>
      <c r="W719" t="s">
        <v>79</v>
      </c>
      <c r="X719">
        <v>4</v>
      </c>
      <c r="Y719" t="s">
        <v>2695</v>
      </c>
      <c r="Z719" t="s">
        <v>2764</v>
      </c>
      <c r="AA719" t="s">
        <v>2257</v>
      </c>
      <c r="AB719" t="s">
        <v>2765</v>
      </c>
      <c r="AC719" t="s">
        <v>2257</v>
      </c>
      <c r="AD719" t="s">
        <v>2256</v>
      </c>
      <c r="AE719" t="s">
        <v>2257</v>
      </c>
      <c r="AF719" s="115">
        <v>6800000</v>
      </c>
      <c r="AG719" s="167" t="s">
        <v>1652</v>
      </c>
      <c r="AH719" s="168" t="s">
        <v>219</v>
      </c>
      <c r="AI719" s="172">
        <v>12</v>
      </c>
      <c r="AJ719" s="173" t="s">
        <v>2782</v>
      </c>
      <c r="AL719" t="str">
        <f t="shared" si="52"/>
        <v>01.01.08.01</v>
      </c>
      <c r="AM719">
        <f t="shared" si="53"/>
        <v>530</v>
      </c>
      <c r="AN719">
        <f t="shared" si="54"/>
        <v>12</v>
      </c>
      <c r="AO719" s="118">
        <v>1</v>
      </c>
      <c r="AP719" s="118">
        <v>1</v>
      </c>
      <c r="AQ719" s="118">
        <v>8</v>
      </c>
      <c r="AR719" s="118">
        <v>1</v>
      </c>
      <c r="AS719" t="str">
        <f t="shared" si="55"/>
        <v>4.02.00.00</v>
      </c>
    </row>
    <row r="720" spans="1:45" customFormat="1" ht="93.6">
      <c r="A720">
        <v>2021</v>
      </c>
      <c r="B720">
        <v>530</v>
      </c>
      <c r="C720" t="s">
        <v>434</v>
      </c>
      <c r="D720" t="s">
        <v>1281</v>
      </c>
      <c r="E720" t="s">
        <v>1300</v>
      </c>
      <c r="F720" t="s">
        <v>2693</v>
      </c>
      <c r="G720" t="s">
        <v>2694</v>
      </c>
      <c r="H720">
        <v>12</v>
      </c>
      <c r="I720" t="s">
        <v>2153</v>
      </c>
      <c r="J720">
        <v>1</v>
      </c>
      <c r="K720" t="s">
        <v>2580</v>
      </c>
      <c r="L720">
        <v>1</v>
      </c>
      <c r="M720" t="s">
        <v>2801</v>
      </c>
      <c r="N720">
        <v>12</v>
      </c>
      <c r="O720" t="s">
        <v>2278</v>
      </c>
      <c r="P720">
        <v>3</v>
      </c>
      <c r="Q720" t="s">
        <v>2454</v>
      </c>
      <c r="R720">
        <v>30</v>
      </c>
      <c r="S720" t="s">
        <v>2163</v>
      </c>
      <c r="T720">
        <v>37</v>
      </c>
      <c r="U720" t="s">
        <v>2224</v>
      </c>
      <c r="V720">
        <v>0</v>
      </c>
      <c r="W720" t="s">
        <v>79</v>
      </c>
      <c r="X720">
        <v>4</v>
      </c>
      <c r="Y720" t="s">
        <v>2695</v>
      </c>
      <c r="Z720" t="s">
        <v>2764</v>
      </c>
      <c r="AA720" t="s">
        <v>2257</v>
      </c>
      <c r="AB720" t="s">
        <v>2765</v>
      </c>
      <c r="AC720" t="s">
        <v>2257</v>
      </c>
      <c r="AD720" t="s">
        <v>2256</v>
      </c>
      <c r="AE720" t="s">
        <v>2257</v>
      </c>
      <c r="AF720" s="115">
        <v>6000000</v>
      </c>
      <c r="AG720" s="167" t="s">
        <v>1652</v>
      </c>
      <c r="AH720" s="168" t="s">
        <v>219</v>
      </c>
      <c r="AI720" s="172">
        <v>12</v>
      </c>
      <c r="AJ720" s="173" t="s">
        <v>2782</v>
      </c>
      <c r="AL720" t="str">
        <f t="shared" si="52"/>
        <v>01.01.12.03</v>
      </c>
      <c r="AM720">
        <f t="shared" si="53"/>
        <v>530</v>
      </c>
      <c r="AN720">
        <f t="shared" si="54"/>
        <v>12</v>
      </c>
      <c r="AO720" s="118">
        <v>1</v>
      </c>
      <c r="AP720" s="118">
        <v>1</v>
      </c>
      <c r="AQ720" s="118">
        <v>12</v>
      </c>
      <c r="AR720" s="118">
        <v>3</v>
      </c>
      <c r="AS720" t="str">
        <f t="shared" si="55"/>
        <v>4.02.00.00</v>
      </c>
    </row>
    <row r="721" spans="1:45" customFormat="1" ht="93.6">
      <c r="A721">
        <v>2021</v>
      </c>
      <c r="B721">
        <v>530</v>
      </c>
      <c r="C721" t="s">
        <v>434</v>
      </c>
      <c r="D721" t="s">
        <v>1281</v>
      </c>
      <c r="E721" t="s">
        <v>1300</v>
      </c>
      <c r="F721" t="s">
        <v>2693</v>
      </c>
      <c r="G721" t="s">
        <v>2694</v>
      </c>
      <c r="H721">
        <v>12</v>
      </c>
      <c r="I721" t="s">
        <v>2153</v>
      </c>
      <c r="J721">
        <v>1</v>
      </c>
      <c r="K721" t="s">
        <v>2580</v>
      </c>
      <c r="L721">
        <v>1</v>
      </c>
      <c r="M721" t="s">
        <v>2801</v>
      </c>
      <c r="N721">
        <v>5</v>
      </c>
      <c r="O721" t="s">
        <v>2228</v>
      </c>
      <c r="P721">
        <v>1</v>
      </c>
      <c r="Q721" t="s">
        <v>2835</v>
      </c>
      <c r="R721">
        <v>30</v>
      </c>
      <c r="S721" t="s">
        <v>2163</v>
      </c>
      <c r="T721">
        <v>37</v>
      </c>
      <c r="U721" t="s">
        <v>2224</v>
      </c>
      <c r="V721">
        <v>0</v>
      </c>
      <c r="W721" t="s">
        <v>79</v>
      </c>
      <c r="X721">
        <v>4</v>
      </c>
      <c r="Y721" t="s">
        <v>2695</v>
      </c>
      <c r="Z721" t="s">
        <v>2764</v>
      </c>
      <c r="AA721" t="s">
        <v>2257</v>
      </c>
      <c r="AB721" t="s">
        <v>2765</v>
      </c>
      <c r="AC721" t="s">
        <v>2257</v>
      </c>
      <c r="AD721" t="s">
        <v>2256</v>
      </c>
      <c r="AE721" t="s">
        <v>2257</v>
      </c>
      <c r="AF721" s="115">
        <v>48510000</v>
      </c>
      <c r="AG721" s="167" t="s">
        <v>1652</v>
      </c>
      <c r="AH721" s="168" t="s">
        <v>219</v>
      </c>
      <c r="AI721" s="172">
        <v>12</v>
      </c>
      <c r="AJ721" s="173" t="s">
        <v>2782</v>
      </c>
      <c r="AL721" t="str">
        <f t="shared" si="52"/>
        <v>01.01.05.01</v>
      </c>
      <c r="AM721">
        <f t="shared" si="53"/>
        <v>530</v>
      </c>
      <c r="AN721">
        <f t="shared" si="54"/>
        <v>12</v>
      </c>
      <c r="AO721" s="118">
        <v>1</v>
      </c>
      <c r="AP721" s="118">
        <v>1</v>
      </c>
      <c r="AQ721" s="118">
        <v>5</v>
      </c>
      <c r="AR721" s="118">
        <v>1</v>
      </c>
      <c r="AS721" t="str">
        <f t="shared" si="55"/>
        <v>4.02.00.00</v>
      </c>
    </row>
    <row r="722" spans="1:45" customFormat="1" ht="93.6">
      <c r="A722">
        <v>2021</v>
      </c>
      <c r="B722">
        <v>530</v>
      </c>
      <c r="C722" t="s">
        <v>434</v>
      </c>
      <c r="D722" t="s">
        <v>1281</v>
      </c>
      <c r="E722" t="s">
        <v>1300</v>
      </c>
      <c r="F722" t="s">
        <v>2693</v>
      </c>
      <c r="G722" t="s">
        <v>2694</v>
      </c>
      <c r="H722">
        <v>12</v>
      </c>
      <c r="I722" t="s">
        <v>2153</v>
      </c>
      <c r="J722">
        <v>1</v>
      </c>
      <c r="K722" t="s">
        <v>2580</v>
      </c>
      <c r="L722">
        <v>1</v>
      </c>
      <c r="M722" t="s">
        <v>2801</v>
      </c>
      <c r="N722">
        <v>13</v>
      </c>
      <c r="O722" t="s">
        <v>2202</v>
      </c>
      <c r="P722">
        <v>5</v>
      </c>
      <c r="Q722" t="s">
        <v>2836</v>
      </c>
      <c r="R722">
        <v>30</v>
      </c>
      <c r="S722" t="s">
        <v>2163</v>
      </c>
      <c r="T722">
        <v>37</v>
      </c>
      <c r="U722" t="s">
        <v>2224</v>
      </c>
      <c r="V722">
        <v>0</v>
      </c>
      <c r="W722" t="s">
        <v>79</v>
      </c>
      <c r="X722">
        <v>4</v>
      </c>
      <c r="Y722" t="s">
        <v>2695</v>
      </c>
      <c r="Z722" t="s">
        <v>2764</v>
      </c>
      <c r="AA722" t="s">
        <v>2257</v>
      </c>
      <c r="AB722" t="s">
        <v>2765</v>
      </c>
      <c r="AC722" t="s">
        <v>2257</v>
      </c>
      <c r="AD722" t="s">
        <v>2256</v>
      </c>
      <c r="AE722" t="s">
        <v>2257</v>
      </c>
      <c r="AF722" s="115">
        <v>25500000</v>
      </c>
      <c r="AG722" s="167" t="s">
        <v>1652</v>
      </c>
      <c r="AH722" s="168" t="s">
        <v>219</v>
      </c>
      <c r="AI722" s="172">
        <v>12</v>
      </c>
      <c r="AJ722" s="173" t="s">
        <v>2782</v>
      </c>
      <c r="AL722" t="str">
        <f t="shared" si="52"/>
        <v>01.01.13.05</v>
      </c>
      <c r="AM722">
        <f t="shared" si="53"/>
        <v>530</v>
      </c>
      <c r="AN722">
        <f t="shared" si="54"/>
        <v>12</v>
      </c>
      <c r="AO722" s="118">
        <v>1</v>
      </c>
      <c r="AP722" s="118">
        <v>1</v>
      </c>
      <c r="AQ722" s="118">
        <v>13</v>
      </c>
      <c r="AR722" s="118">
        <v>5</v>
      </c>
      <c r="AS722" t="str">
        <f t="shared" si="55"/>
        <v>4.02.00.00</v>
      </c>
    </row>
    <row r="723" spans="1:45" customFormat="1" ht="93.6">
      <c r="A723">
        <v>2021</v>
      </c>
      <c r="B723">
        <v>530</v>
      </c>
      <c r="C723" t="s">
        <v>434</v>
      </c>
      <c r="D723" t="s">
        <v>1281</v>
      </c>
      <c r="E723" t="s">
        <v>1300</v>
      </c>
      <c r="F723" t="s">
        <v>2693</v>
      </c>
      <c r="G723" t="s">
        <v>2694</v>
      </c>
      <c r="H723">
        <v>12</v>
      </c>
      <c r="I723" t="s">
        <v>2153</v>
      </c>
      <c r="J723">
        <v>1</v>
      </c>
      <c r="K723" t="s">
        <v>2580</v>
      </c>
      <c r="L723">
        <v>1</v>
      </c>
      <c r="M723" t="s">
        <v>2801</v>
      </c>
      <c r="N723">
        <v>15</v>
      </c>
      <c r="O723" t="s">
        <v>2212</v>
      </c>
      <c r="P723">
        <v>3</v>
      </c>
      <c r="Q723" t="s">
        <v>2829</v>
      </c>
      <c r="R723">
        <v>30</v>
      </c>
      <c r="S723" t="s">
        <v>2163</v>
      </c>
      <c r="T723">
        <v>37</v>
      </c>
      <c r="U723" t="s">
        <v>2224</v>
      </c>
      <c r="V723">
        <v>0</v>
      </c>
      <c r="W723" t="s">
        <v>79</v>
      </c>
      <c r="X723">
        <v>4</v>
      </c>
      <c r="Y723" t="s">
        <v>2695</v>
      </c>
      <c r="Z723" t="s">
        <v>2764</v>
      </c>
      <c r="AA723" t="s">
        <v>2257</v>
      </c>
      <c r="AB723" t="s">
        <v>2765</v>
      </c>
      <c r="AC723" t="s">
        <v>2257</v>
      </c>
      <c r="AD723" t="s">
        <v>2256</v>
      </c>
      <c r="AE723" t="s">
        <v>2257</v>
      </c>
      <c r="AF723" s="115">
        <v>9240000</v>
      </c>
      <c r="AG723" s="167" t="s">
        <v>1652</v>
      </c>
      <c r="AH723" s="168" t="s">
        <v>219</v>
      </c>
      <c r="AI723" s="172">
        <v>12</v>
      </c>
      <c r="AJ723" s="173" t="s">
        <v>2782</v>
      </c>
      <c r="AL723" t="str">
        <f t="shared" si="52"/>
        <v>01.01.15.03</v>
      </c>
      <c r="AM723">
        <f t="shared" si="53"/>
        <v>530</v>
      </c>
      <c r="AN723">
        <f t="shared" si="54"/>
        <v>12</v>
      </c>
      <c r="AO723" s="118">
        <v>1</v>
      </c>
      <c r="AP723" s="118">
        <v>1</v>
      </c>
      <c r="AQ723" s="118">
        <v>15</v>
      </c>
      <c r="AR723" s="118">
        <v>3</v>
      </c>
      <c r="AS723" t="str">
        <f t="shared" si="55"/>
        <v>4.02.00.00</v>
      </c>
    </row>
    <row r="724" spans="1:45" customFormat="1" ht="93.6">
      <c r="A724">
        <v>2021</v>
      </c>
      <c r="B724">
        <v>530</v>
      </c>
      <c r="C724" t="s">
        <v>434</v>
      </c>
      <c r="D724" t="s">
        <v>1281</v>
      </c>
      <c r="E724" t="s">
        <v>1300</v>
      </c>
      <c r="F724" t="s">
        <v>2693</v>
      </c>
      <c r="G724" t="s">
        <v>2694</v>
      </c>
      <c r="H724">
        <v>12</v>
      </c>
      <c r="I724" t="s">
        <v>2153</v>
      </c>
      <c r="J724">
        <v>1</v>
      </c>
      <c r="K724" t="s">
        <v>2580</v>
      </c>
      <c r="L724">
        <v>1</v>
      </c>
      <c r="M724" t="s">
        <v>2801</v>
      </c>
      <c r="N724">
        <v>3</v>
      </c>
      <c r="O724" t="s">
        <v>2258</v>
      </c>
      <c r="P724">
        <v>5</v>
      </c>
      <c r="Q724" t="s">
        <v>2805</v>
      </c>
      <c r="R724">
        <v>30</v>
      </c>
      <c r="S724" t="s">
        <v>2163</v>
      </c>
      <c r="T724">
        <v>37</v>
      </c>
      <c r="U724" t="s">
        <v>2224</v>
      </c>
      <c r="V724">
        <v>0</v>
      </c>
      <c r="W724" t="s">
        <v>79</v>
      </c>
      <c r="X724">
        <v>4</v>
      </c>
      <c r="Y724" t="s">
        <v>2695</v>
      </c>
      <c r="Z724" t="s">
        <v>2764</v>
      </c>
      <c r="AA724" t="s">
        <v>2257</v>
      </c>
      <c r="AB724" t="s">
        <v>2765</v>
      </c>
      <c r="AC724" t="s">
        <v>2257</v>
      </c>
      <c r="AD724" t="s">
        <v>2256</v>
      </c>
      <c r="AE724" t="s">
        <v>2257</v>
      </c>
      <c r="AF724" s="115">
        <v>4000000</v>
      </c>
      <c r="AG724" s="167" t="s">
        <v>1652</v>
      </c>
      <c r="AH724" s="168" t="s">
        <v>219</v>
      </c>
      <c r="AI724" s="172">
        <v>12</v>
      </c>
      <c r="AJ724" s="173" t="s">
        <v>2782</v>
      </c>
      <c r="AL724" t="str">
        <f t="shared" si="52"/>
        <v>01.01.03.05</v>
      </c>
      <c r="AM724">
        <f t="shared" si="53"/>
        <v>530</v>
      </c>
      <c r="AN724">
        <f t="shared" si="54"/>
        <v>12</v>
      </c>
      <c r="AO724" s="118">
        <v>1</v>
      </c>
      <c r="AP724" s="118">
        <v>1</v>
      </c>
      <c r="AQ724" s="118">
        <v>3</v>
      </c>
      <c r="AR724" s="118">
        <v>5</v>
      </c>
      <c r="AS724" t="str">
        <f t="shared" si="55"/>
        <v>4.02.00.00</v>
      </c>
    </row>
    <row r="725" spans="1:45" customFormat="1" ht="93.6">
      <c r="A725">
        <v>2021</v>
      </c>
      <c r="B725">
        <v>530</v>
      </c>
      <c r="C725" t="s">
        <v>434</v>
      </c>
      <c r="D725" t="s">
        <v>1281</v>
      </c>
      <c r="E725" t="s">
        <v>1300</v>
      </c>
      <c r="F725" t="s">
        <v>2693</v>
      </c>
      <c r="G725" t="s">
        <v>2694</v>
      </c>
      <c r="H725">
        <v>12</v>
      </c>
      <c r="I725" t="s">
        <v>2153</v>
      </c>
      <c r="J725">
        <v>1</v>
      </c>
      <c r="K725" t="s">
        <v>2580</v>
      </c>
      <c r="L725">
        <v>1</v>
      </c>
      <c r="M725" t="s">
        <v>2801</v>
      </c>
      <c r="N725">
        <v>13</v>
      </c>
      <c r="O725" t="s">
        <v>2202</v>
      </c>
      <c r="P725">
        <v>2</v>
      </c>
      <c r="Q725" t="s">
        <v>2805</v>
      </c>
      <c r="R725">
        <v>30</v>
      </c>
      <c r="S725" t="s">
        <v>2163</v>
      </c>
      <c r="T725">
        <v>37</v>
      </c>
      <c r="U725" t="s">
        <v>2224</v>
      </c>
      <c r="V725">
        <v>0</v>
      </c>
      <c r="W725" t="s">
        <v>79</v>
      </c>
      <c r="X725">
        <v>4</v>
      </c>
      <c r="Y725" t="s">
        <v>2695</v>
      </c>
      <c r="Z725" t="s">
        <v>2764</v>
      </c>
      <c r="AA725" t="s">
        <v>2257</v>
      </c>
      <c r="AB725" t="s">
        <v>2765</v>
      </c>
      <c r="AC725" t="s">
        <v>2257</v>
      </c>
      <c r="AD725" t="s">
        <v>2256</v>
      </c>
      <c r="AE725" t="s">
        <v>2257</v>
      </c>
      <c r="AF725" s="115">
        <v>3000000</v>
      </c>
      <c r="AG725" s="167" t="s">
        <v>1652</v>
      </c>
      <c r="AH725" s="168" t="s">
        <v>219</v>
      </c>
      <c r="AI725" s="172">
        <v>12</v>
      </c>
      <c r="AJ725" s="173" t="s">
        <v>2782</v>
      </c>
      <c r="AL725" t="str">
        <f t="shared" si="52"/>
        <v>01.01.13.02</v>
      </c>
      <c r="AM725">
        <f t="shared" si="53"/>
        <v>530</v>
      </c>
      <c r="AN725">
        <f t="shared" si="54"/>
        <v>12</v>
      </c>
      <c r="AO725" s="118">
        <v>1</v>
      </c>
      <c r="AP725" s="118">
        <v>1</v>
      </c>
      <c r="AQ725" s="118">
        <v>13</v>
      </c>
      <c r="AR725" s="118">
        <v>2</v>
      </c>
      <c r="AS725" t="str">
        <f t="shared" si="55"/>
        <v>4.02.00.00</v>
      </c>
    </row>
    <row r="726" spans="1:45" customFormat="1" ht="93.6">
      <c r="A726">
        <v>2021</v>
      </c>
      <c r="B726">
        <v>530</v>
      </c>
      <c r="C726" t="s">
        <v>434</v>
      </c>
      <c r="D726" t="s">
        <v>1281</v>
      </c>
      <c r="E726" t="s">
        <v>1300</v>
      </c>
      <c r="F726" t="s">
        <v>2693</v>
      </c>
      <c r="G726" t="s">
        <v>2694</v>
      </c>
      <c r="H726">
        <v>12</v>
      </c>
      <c r="I726" t="s">
        <v>2153</v>
      </c>
      <c r="J726">
        <v>1</v>
      </c>
      <c r="K726" t="s">
        <v>2580</v>
      </c>
      <c r="L726">
        <v>1</v>
      </c>
      <c r="M726" t="s">
        <v>2801</v>
      </c>
      <c r="N726">
        <v>13</v>
      </c>
      <c r="O726" t="s">
        <v>2202</v>
      </c>
      <c r="P726">
        <v>6</v>
      </c>
      <c r="Q726" t="s">
        <v>2837</v>
      </c>
      <c r="R726">
        <v>30</v>
      </c>
      <c r="S726" t="s">
        <v>2163</v>
      </c>
      <c r="T726">
        <v>37</v>
      </c>
      <c r="U726" t="s">
        <v>2224</v>
      </c>
      <c r="V726">
        <v>0</v>
      </c>
      <c r="W726" t="s">
        <v>79</v>
      </c>
      <c r="X726">
        <v>4</v>
      </c>
      <c r="Y726" t="s">
        <v>2695</v>
      </c>
      <c r="Z726" t="s">
        <v>2764</v>
      </c>
      <c r="AA726" t="s">
        <v>2257</v>
      </c>
      <c r="AB726" t="s">
        <v>2765</v>
      </c>
      <c r="AC726" t="s">
        <v>2257</v>
      </c>
      <c r="AD726" t="s">
        <v>2256</v>
      </c>
      <c r="AE726" t="s">
        <v>2257</v>
      </c>
      <c r="AF726" s="115">
        <v>5000000</v>
      </c>
      <c r="AG726" s="167" t="s">
        <v>1652</v>
      </c>
      <c r="AH726" s="168" t="s">
        <v>219</v>
      </c>
      <c r="AI726" s="172">
        <v>12</v>
      </c>
      <c r="AJ726" s="173" t="s">
        <v>2782</v>
      </c>
      <c r="AL726" t="str">
        <f t="shared" si="52"/>
        <v>01.01.13.06</v>
      </c>
      <c r="AM726">
        <f t="shared" si="53"/>
        <v>530</v>
      </c>
      <c r="AN726">
        <f t="shared" si="54"/>
        <v>12</v>
      </c>
      <c r="AO726" s="118">
        <v>1</v>
      </c>
      <c r="AP726" s="118">
        <v>1</v>
      </c>
      <c r="AQ726" s="118">
        <v>13</v>
      </c>
      <c r="AR726" s="118">
        <v>6</v>
      </c>
      <c r="AS726" t="str">
        <f t="shared" si="55"/>
        <v>4.02.00.00</v>
      </c>
    </row>
    <row r="727" spans="1:45" customFormat="1" ht="93.6">
      <c r="A727">
        <v>2021</v>
      </c>
      <c r="B727">
        <v>530</v>
      </c>
      <c r="C727" t="s">
        <v>434</v>
      </c>
      <c r="D727" t="s">
        <v>1281</v>
      </c>
      <c r="E727" t="s">
        <v>1300</v>
      </c>
      <c r="F727" t="s">
        <v>2693</v>
      </c>
      <c r="G727" t="s">
        <v>2694</v>
      </c>
      <c r="H727">
        <v>12</v>
      </c>
      <c r="I727" t="s">
        <v>2153</v>
      </c>
      <c r="J727">
        <v>1</v>
      </c>
      <c r="K727" t="s">
        <v>2580</v>
      </c>
      <c r="L727">
        <v>1</v>
      </c>
      <c r="M727" t="s">
        <v>2801</v>
      </c>
      <c r="N727">
        <v>16</v>
      </c>
      <c r="O727" t="s">
        <v>2294</v>
      </c>
      <c r="P727">
        <v>3</v>
      </c>
      <c r="Q727" t="s">
        <v>2300</v>
      </c>
      <c r="R727">
        <v>30</v>
      </c>
      <c r="S727" t="s">
        <v>2163</v>
      </c>
      <c r="T727">
        <v>37</v>
      </c>
      <c r="U727" t="s">
        <v>2224</v>
      </c>
      <c r="V727">
        <v>0</v>
      </c>
      <c r="W727" t="s">
        <v>79</v>
      </c>
      <c r="X727">
        <v>4</v>
      </c>
      <c r="Y727" t="s">
        <v>2695</v>
      </c>
      <c r="Z727" t="s">
        <v>2764</v>
      </c>
      <c r="AA727" t="s">
        <v>2257</v>
      </c>
      <c r="AB727" t="s">
        <v>2765</v>
      </c>
      <c r="AC727" t="s">
        <v>2257</v>
      </c>
      <c r="AD727" t="s">
        <v>2256</v>
      </c>
      <c r="AE727" t="s">
        <v>2257</v>
      </c>
      <c r="AF727" s="115">
        <v>18480000</v>
      </c>
      <c r="AG727" s="167" t="s">
        <v>1652</v>
      </c>
      <c r="AH727" s="168" t="s">
        <v>219</v>
      </c>
      <c r="AI727" s="172">
        <v>12</v>
      </c>
      <c r="AJ727" s="173" t="s">
        <v>2782</v>
      </c>
      <c r="AL727" t="str">
        <f t="shared" si="52"/>
        <v>01.01.16.03</v>
      </c>
      <c r="AM727">
        <f t="shared" si="53"/>
        <v>530</v>
      </c>
      <c r="AN727">
        <f t="shared" si="54"/>
        <v>12</v>
      </c>
      <c r="AO727" s="118">
        <v>1</v>
      </c>
      <c r="AP727" s="118">
        <v>1</v>
      </c>
      <c r="AQ727" s="118">
        <v>16</v>
      </c>
      <c r="AR727" s="118">
        <v>3</v>
      </c>
      <c r="AS727" t="str">
        <f t="shared" si="55"/>
        <v>4.02.00.00</v>
      </c>
    </row>
    <row r="728" spans="1:45" customFormat="1" ht="93.6">
      <c r="A728">
        <v>2021</v>
      </c>
      <c r="B728">
        <v>530</v>
      </c>
      <c r="C728" t="s">
        <v>434</v>
      </c>
      <c r="D728" t="s">
        <v>1281</v>
      </c>
      <c r="E728" t="s">
        <v>1300</v>
      </c>
      <c r="F728" t="s">
        <v>2693</v>
      </c>
      <c r="G728" t="s">
        <v>2694</v>
      </c>
      <c r="H728">
        <v>12</v>
      </c>
      <c r="I728" t="s">
        <v>2153</v>
      </c>
      <c r="J728">
        <v>1</v>
      </c>
      <c r="K728" t="s">
        <v>2580</v>
      </c>
      <c r="L728">
        <v>1</v>
      </c>
      <c r="M728" t="s">
        <v>2801</v>
      </c>
      <c r="N728">
        <v>11</v>
      </c>
      <c r="O728" t="s">
        <v>2254</v>
      </c>
      <c r="P728">
        <v>5</v>
      </c>
      <c r="Q728" t="s">
        <v>2838</v>
      </c>
      <c r="R728">
        <v>30</v>
      </c>
      <c r="S728" t="s">
        <v>2163</v>
      </c>
      <c r="T728">
        <v>37</v>
      </c>
      <c r="U728" t="s">
        <v>2224</v>
      </c>
      <c r="V728">
        <v>0</v>
      </c>
      <c r="W728" t="s">
        <v>79</v>
      </c>
      <c r="X728">
        <v>4</v>
      </c>
      <c r="Y728" t="s">
        <v>2695</v>
      </c>
      <c r="Z728" t="s">
        <v>2764</v>
      </c>
      <c r="AA728" t="s">
        <v>2257</v>
      </c>
      <c r="AB728" t="s">
        <v>2765</v>
      </c>
      <c r="AC728" t="s">
        <v>2257</v>
      </c>
      <c r="AD728" t="s">
        <v>2256</v>
      </c>
      <c r="AE728" t="s">
        <v>2257</v>
      </c>
      <c r="AF728" s="115">
        <v>5000000</v>
      </c>
      <c r="AG728" s="167" t="s">
        <v>1652</v>
      </c>
      <c r="AH728" s="168" t="s">
        <v>219</v>
      </c>
      <c r="AI728" s="172">
        <v>12</v>
      </c>
      <c r="AJ728" s="173" t="s">
        <v>2782</v>
      </c>
      <c r="AL728" t="str">
        <f t="shared" si="52"/>
        <v>01.01.11.05</v>
      </c>
      <c r="AM728">
        <f t="shared" si="53"/>
        <v>530</v>
      </c>
      <c r="AN728">
        <f t="shared" si="54"/>
        <v>12</v>
      </c>
      <c r="AO728" s="118">
        <v>1</v>
      </c>
      <c r="AP728" s="118">
        <v>1</v>
      </c>
      <c r="AQ728" s="118">
        <v>11</v>
      </c>
      <c r="AR728" s="118">
        <v>5</v>
      </c>
      <c r="AS728" t="str">
        <f t="shared" si="55"/>
        <v>4.02.00.00</v>
      </c>
    </row>
    <row r="729" spans="1:45" customFormat="1" ht="93.6">
      <c r="A729">
        <v>2021</v>
      </c>
      <c r="B729">
        <v>530</v>
      </c>
      <c r="C729" t="s">
        <v>434</v>
      </c>
      <c r="D729" t="s">
        <v>1281</v>
      </c>
      <c r="E729" t="s">
        <v>1300</v>
      </c>
      <c r="F729" t="s">
        <v>2693</v>
      </c>
      <c r="G729" t="s">
        <v>2694</v>
      </c>
      <c r="H729">
        <v>12</v>
      </c>
      <c r="I729" t="s">
        <v>2153</v>
      </c>
      <c r="J729">
        <v>1</v>
      </c>
      <c r="K729" t="s">
        <v>2580</v>
      </c>
      <c r="L729">
        <v>1</v>
      </c>
      <c r="M729" t="s">
        <v>2801</v>
      </c>
      <c r="N729">
        <v>9</v>
      </c>
      <c r="O729" t="s">
        <v>2161</v>
      </c>
      <c r="P729">
        <v>4</v>
      </c>
      <c r="Q729" t="s">
        <v>2454</v>
      </c>
      <c r="R729">
        <v>30</v>
      </c>
      <c r="S729" t="s">
        <v>2163</v>
      </c>
      <c r="T729">
        <v>37</v>
      </c>
      <c r="U729" t="s">
        <v>2224</v>
      </c>
      <c r="V729">
        <v>0</v>
      </c>
      <c r="W729" t="s">
        <v>79</v>
      </c>
      <c r="X729">
        <v>4</v>
      </c>
      <c r="Y729" t="s">
        <v>2695</v>
      </c>
      <c r="Z729" t="s">
        <v>2764</v>
      </c>
      <c r="AA729" t="s">
        <v>2257</v>
      </c>
      <c r="AB729" t="s">
        <v>2765</v>
      </c>
      <c r="AC729" t="s">
        <v>2257</v>
      </c>
      <c r="AD729" t="s">
        <v>2256</v>
      </c>
      <c r="AE729" t="s">
        <v>2257</v>
      </c>
      <c r="AF729" s="115">
        <v>6800000</v>
      </c>
      <c r="AG729" s="167" t="s">
        <v>1652</v>
      </c>
      <c r="AH729" s="168" t="s">
        <v>219</v>
      </c>
      <c r="AI729" s="172">
        <v>12</v>
      </c>
      <c r="AJ729" s="173" t="s">
        <v>2782</v>
      </c>
      <c r="AL729" t="str">
        <f t="shared" si="52"/>
        <v>01.01.09.04</v>
      </c>
      <c r="AM729">
        <f t="shared" si="53"/>
        <v>530</v>
      </c>
      <c r="AN729">
        <f t="shared" si="54"/>
        <v>12</v>
      </c>
      <c r="AO729" s="118">
        <v>1</v>
      </c>
      <c r="AP729" s="118">
        <v>1</v>
      </c>
      <c r="AQ729" s="118">
        <v>9</v>
      </c>
      <c r="AR729" s="118">
        <v>4</v>
      </c>
      <c r="AS729" t="str">
        <f t="shared" si="55"/>
        <v>4.02.00.00</v>
      </c>
    </row>
    <row r="730" spans="1:45" customFormat="1" ht="93.6">
      <c r="A730">
        <v>2021</v>
      </c>
      <c r="B730">
        <v>530</v>
      </c>
      <c r="C730" t="s">
        <v>434</v>
      </c>
      <c r="D730" t="s">
        <v>1281</v>
      </c>
      <c r="E730" t="s">
        <v>1300</v>
      </c>
      <c r="F730" t="s">
        <v>2693</v>
      </c>
      <c r="G730" t="s">
        <v>2694</v>
      </c>
      <c r="H730">
        <v>12</v>
      </c>
      <c r="I730" t="s">
        <v>2153</v>
      </c>
      <c r="J730">
        <v>1</v>
      </c>
      <c r="K730" t="s">
        <v>2580</v>
      </c>
      <c r="L730">
        <v>1</v>
      </c>
      <c r="M730" t="s">
        <v>2801</v>
      </c>
      <c r="N730">
        <v>1</v>
      </c>
      <c r="O730" t="s">
        <v>2286</v>
      </c>
      <c r="P730">
        <v>3</v>
      </c>
      <c r="Q730" t="s">
        <v>2802</v>
      </c>
      <c r="R730">
        <v>30</v>
      </c>
      <c r="S730" t="s">
        <v>2163</v>
      </c>
      <c r="T730">
        <v>37</v>
      </c>
      <c r="U730" t="s">
        <v>2224</v>
      </c>
      <c r="V730">
        <v>0</v>
      </c>
      <c r="W730" t="s">
        <v>79</v>
      </c>
      <c r="X730">
        <v>4</v>
      </c>
      <c r="Y730" t="s">
        <v>2695</v>
      </c>
      <c r="Z730" t="s">
        <v>2764</v>
      </c>
      <c r="AA730" t="s">
        <v>2257</v>
      </c>
      <c r="AB730" t="s">
        <v>2765</v>
      </c>
      <c r="AC730" t="s">
        <v>2257</v>
      </c>
      <c r="AD730" t="s">
        <v>2256</v>
      </c>
      <c r="AE730" t="s">
        <v>2257</v>
      </c>
      <c r="AF730" s="115">
        <v>33000000</v>
      </c>
      <c r="AG730" s="167" t="s">
        <v>1652</v>
      </c>
      <c r="AH730" s="168" t="s">
        <v>219</v>
      </c>
      <c r="AI730" s="172">
        <v>12</v>
      </c>
      <c r="AJ730" s="173" t="s">
        <v>2782</v>
      </c>
      <c r="AL730" t="str">
        <f t="shared" si="52"/>
        <v>01.01.01.03</v>
      </c>
      <c r="AM730">
        <f t="shared" si="53"/>
        <v>530</v>
      </c>
      <c r="AN730">
        <f t="shared" si="54"/>
        <v>12</v>
      </c>
      <c r="AO730" s="118">
        <v>1</v>
      </c>
      <c r="AP730" s="118">
        <v>1</v>
      </c>
      <c r="AQ730" s="118">
        <v>1</v>
      </c>
      <c r="AR730" s="118">
        <v>3</v>
      </c>
      <c r="AS730" t="str">
        <f t="shared" si="55"/>
        <v>4.02.00.00</v>
      </c>
    </row>
    <row r="731" spans="1:45" customFormat="1" ht="93.6">
      <c r="A731">
        <v>2021</v>
      </c>
      <c r="B731">
        <v>530</v>
      </c>
      <c r="C731" t="s">
        <v>434</v>
      </c>
      <c r="D731" t="s">
        <v>1281</v>
      </c>
      <c r="E731" t="s">
        <v>1300</v>
      </c>
      <c r="F731" t="s">
        <v>2693</v>
      </c>
      <c r="G731" t="s">
        <v>2694</v>
      </c>
      <c r="H731">
        <v>12</v>
      </c>
      <c r="I731" t="s">
        <v>2153</v>
      </c>
      <c r="J731">
        <v>1</v>
      </c>
      <c r="K731" t="s">
        <v>2580</v>
      </c>
      <c r="L731">
        <v>1</v>
      </c>
      <c r="M731" t="s">
        <v>2801</v>
      </c>
      <c r="N731">
        <v>9</v>
      </c>
      <c r="O731" t="s">
        <v>2161</v>
      </c>
      <c r="P731">
        <v>5</v>
      </c>
      <c r="Q731" t="s">
        <v>2300</v>
      </c>
      <c r="R731">
        <v>30</v>
      </c>
      <c r="S731" t="s">
        <v>2163</v>
      </c>
      <c r="T731">
        <v>37</v>
      </c>
      <c r="U731" t="s">
        <v>2224</v>
      </c>
      <c r="V731">
        <v>0</v>
      </c>
      <c r="W731" t="s">
        <v>79</v>
      </c>
      <c r="X731">
        <v>4</v>
      </c>
      <c r="Y731" t="s">
        <v>2695</v>
      </c>
      <c r="Z731" t="s">
        <v>2764</v>
      </c>
      <c r="AA731" t="s">
        <v>2257</v>
      </c>
      <c r="AB731" t="s">
        <v>2765</v>
      </c>
      <c r="AC731" t="s">
        <v>2257</v>
      </c>
      <c r="AD731" t="s">
        <v>2256</v>
      </c>
      <c r="AE731" t="s">
        <v>2257</v>
      </c>
      <c r="AF731" s="115">
        <v>18480000</v>
      </c>
      <c r="AG731" s="167" t="s">
        <v>1652</v>
      </c>
      <c r="AH731" s="168" t="s">
        <v>219</v>
      </c>
      <c r="AI731" s="172">
        <v>12</v>
      </c>
      <c r="AJ731" s="173" t="s">
        <v>2782</v>
      </c>
      <c r="AL731" t="str">
        <f t="shared" si="52"/>
        <v>01.01.09.05</v>
      </c>
      <c r="AM731">
        <f t="shared" si="53"/>
        <v>530</v>
      </c>
      <c r="AN731">
        <f t="shared" si="54"/>
        <v>12</v>
      </c>
      <c r="AO731" s="118">
        <v>1</v>
      </c>
      <c r="AP731" s="118">
        <v>1</v>
      </c>
      <c r="AQ731" s="118">
        <v>9</v>
      </c>
      <c r="AR731" s="118">
        <v>5</v>
      </c>
      <c r="AS731" t="str">
        <f t="shared" si="55"/>
        <v>4.02.00.00</v>
      </c>
    </row>
    <row r="732" spans="1:45" customFormat="1" ht="93.6">
      <c r="A732">
        <v>2021</v>
      </c>
      <c r="B732">
        <v>530</v>
      </c>
      <c r="C732" t="s">
        <v>434</v>
      </c>
      <c r="D732" t="s">
        <v>1281</v>
      </c>
      <c r="E732" t="s">
        <v>1300</v>
      </c>
      <c r="F732" t="s">
        <v>2693</v>
      </c>
      <c r="G732" t="s">
        <v>2694</v>
      </c>
      <c r="H732">
        <v>12</v>
      </c>
      <c r="I732" t="s">
        <v>2153</v>
      </c>
      <c r="J732">
        <v>1</v>
      </c>
      <c r="K732" t="s">
        <v>2580</v>
      </c>
      <c r="L732">
        <v>1</v>
      </c>
      <c r="M732" t="s">
        <v>2801</v>
      </c>
      <c r="N732">
        <v>1</v>
      </c>
      <c r="O732" t="s">
        <v>2286</v>
      </c>
      <c r="P732">
        <v>5</v>
      </c>
      <c r="Q732" t="s">
        <v>2839</v>
      </c>
      <c r="R732">
        <v>30</v>
      </c>
      <c r="S732" t="s">
        <v>2163</v>
      </c>
      <c r="T732">
        <v>37</v>
      </c>
      <c r="U732" t="s">
        <v>2224</v>
      </c>
      <c r="V732">
        <v>0</v>
      </c>
      <c r="W732" t="s">
        <v>79</v>
      </c>
      <c r="X732">
        <v>4</v>
      </c>
      <c r="Y732" t="s">
        <v>2695</v>
      </c>
      <c r="Z732" t="s">
        <v>2764</v>
      </c>
      <c r="AA732" t="s">
        <v>2257</v>
      </c>
      <c r="AB732" t="s">
        <v>2765</v>
      </c>
      <c r="AC732" t="s">
        <v>2257</v>
      </c>
      <c r="AD732" t="s">
        <v>2256</v>
      </c>
      <c r="AE732" t="s">
        <v>2257</v>
      </c>
      <c r="AF732" s="115">
        <v>45000000</v>
      </c>
      <c r="AG732" s="167" t="s">
        <v>1652</v>
      </c>
      <c r="AH732" s="168" t="s">
        <v>219</v>
      </c>
      <c r="AI732" s="172">
        <v>12</v>
      </c>
      <c r="AJ732" s="173" t="s">
        <v>2782</v>
      </c>
      <c r="AL732" t="str">
        <f t="shared" si="52"/>
        <v>01.01.01.05</v>
      </c>
      <c r="AM732">
        <f t="shared" si="53"/>
        <v>530</v>
      </c>
      <c r="AN732">
        <f t="shared" si="54"/>
        <v>12</v>
      </c>
      <c r="AO732" s="118">
        <v>1</v>
      </c>
      <c r="AP732" s="118">
        <v>1</v>
      </c>
      <c r="AQ732" s="118">
        <v>1</v>
      </c>
      <c r="AR732" s="118">
        <v>5</v>
      </c>
      <c r="AS732" t="str">
        <f t="shared" si="55"/>
        <v>4.02.00.00</v>
      </c>
    </row>
    <row r="733" spans="1:45" customFormat="1" ht="93.6">
      <c r="A733">
        <v>2021</v>
      </c>
      <c r="B733">
        <v>530</v>
      </c>
      <c r="C733" t="s">
        <v>434</v>
      </c>
      <c r="D733" t="s">
        <v>1281</v>
      </c>
      <c r="E733" t="s">
        <v>1300</v>
      </c>
      <c r="F733" t="s">
        <v>2693</v>
      </c>
      <c r="G733" t="s">
        <v>2694</v>
      </c>
      <c r="H733">
        <v>12</v>
      </c>
      <c r="I733" t="s">
        <v>2153</v>
      </c>
      <c r="J733">
        <v>1</v>
      </c>
      <c r="K733" t="s">
        <v>2580</v>
      </c>
      <c r="L733">
        <v>1</v>
      </c>
      <c r="M733" t="s">
        <v>2801</v>
      </c>
      <c r="N733">
        <v>14</v>
      </c>
      <c r="O733" t="s">
        <v>2232</v>
      </c>
      <c r="P733">
        <v>6</v>
      </c>
      <c r="Q733" t="s">
        <v>2454</v>
      </c>
      <c r="R733">
        <v>30</v>
      </c>
      <c r="S733" t="s">
        <v>2163</v>
      </c>
      <c r="T733">
        <v>37</v>
      </c>
      <c r="U733" t="s">
        <v>2224</v>
      </c>
      <c r="V733">
        <v>0</v>
      </c>
      <c r="W733" t="s">
        <v>79</v>
      </c>
      <c r="X733">
        <v>4</v>
      </c>
      <c r="Y733" t="s">
        <v>2695</v>
      </c>
      <c r="Z733" t="s">
        <v>2764</v>
      </c>
      <c r="AA733" t="s">
        <v>2257</v>
      </c>
      <c r="AB733" t="s">
        <v>2765</v>
      </c>
      <c r="AC733" t="s">
        <v>2257</v>
      </c>
      <c r="AD733" t="s">
        <v>2256</v>
      </c>
      <c r="AE733" t="s">
        <v>2257</v>
      </c>
      <c r="AF733" s="115">
        <v>4300000</v>
      </c>
      <c r="AG733" s="167" t="s">
        <v>1652</v>
      </c>
      <c r="AH733" s="168" t="s">
        <v>219</v>
      </c>
      <c r="AI733" s="172">
        <v>12</v>
      </c>
      <c r="AJ733" s="173" t="s">
        <v>2782</v>
      </c>
      <c r="AL733" t="str">
        <f t="shared" si="52"/>
        <v>01.01.14.06</v>
      </c>
      <c r="AM733">
        <f t="shared" si="53"/>
        <v>530</v>
      </c>
      <c r="AN733">
        <f t="shared" si="54"/>
        <v>12</v>
      </c>
      <c r="AO733" s="118">
        <v>1</v>
      </c>
      <c r="AP733" s="118">
        <v>1</v>
      </c>
      <c r="AQ733" s="118">
        <v>14</v>
      </c>
      <c r="AR733" s="118">
        <v>6</v>
      </c>
      <c r="AS733" t="str">
        <f t="shared" si="55"/>
        <v>4.02.00.00</v>
      </c>
    </row>
    <row r="734" spans="1:45" customFormat="1" ht="93.6">
      <c r="A734">
        <v>2021</v>
      </c>
      <c r="B734">
        <v>530</v>
      </c>
      <c r="C734" t="s">
        <v>434</v>
      </c>
      <c r="D734" t="s">
        <v>1281</v>
      </c>
      <c r="E734" t="s">
        <v>1300</v>
      </c>
      <c r="F734" t="s">
        <v>2693</v>
      </c>
      <c r="G734" t="s">
        <v>2694</v>
      </c>
      <c r="H734">
        <v>12</v>
      </c>
      <c r="I734" t="s">
        <v>2153</v>
      </c>
      <c r="J734">
        <v>1</v>
      </c>
      <c r="K734" t="s">
        <v>2580</v>
      </c>
      <c r="L734">
        <v>1</v>
      </c>
      <c r="M734" t="s">
        <v>2801</v>
      </c>
      <c r="N734">
        <v>9</v>
      </c>
      <c r="O734" t="s">
        <v>2161</v>
      </c>
      <c r="P734">
        <v>3</v>
      </c>
      <c r="Q734" t="s">
        <v>2610</v>
      </c>
      <c r="R734">
        <v>30</v>
      </c>
      <c r="S734" t="s">
        <v>2163</v>
      </c>
      <c r="T734">
        <v>37</v>
      </c>
      <c r="U734" t="s">
        <v>2224</v>
      </c>
      <c r="V734">
        <v>0</v>
      </c>
      <c r="W734" t="s">
        <v>79</v>
      </c>
      <c r="X734">
        <v>4</v>
      </c>
      <c r="Y734" t="s">
        <v>2695</v>
      </c>
      <c r="Z734" t="s">
        <v>2764</v>
      </c>
      <c r="AA734" t="s">
        <v>2257</v>
      </c>
      <c r="AB734" t="s">
        <v>2765</v>
      </c>
      <c r="AC734" t="s">
        <v>2257</v>
      </c>
      <c r="AD734" t="s">
        <v>2256</v>
      </c>
      <c r="AE734" t="s">
        <v>2257</v>
      </c>
      <c r="AF734" s="115">
        <v>12000000</v>
      </c>
      <c r="AG734" s="167" t="s">
        <v>1652</v>
      </c>
      <c r="AH734" s="168" t="s">
        <v>219</v>
      </c>
      <c r="AI734" s="172">
        <v>12</v>
      </c>
      <c r="AJ734" s="173" t="s">
        <v>2782</v>
      </c>
      <c r="AL734" t="str">
        <f t="shared" si="52"/>
        <v>01.01.09.03</v>
      </c>
      <c r="AM734">
        <f t="shared" si="53"/>
        <v>530</v>
      </c>
      <c r="AN734">
        <f t="shared" si="54"/>
        <v>12</v>
      </c>
      <c r="AO734" s="118">
        <v>1</v>
      </c>
      <c r="AP734" s="118">
        <v>1</v>
      </c>
      <c r="AQ734" s="118">
        <v>9</v>
      </c>
      <c r="AR734" s="118">
        <v>3</v>
      </c>
      <c r="AS734" t="str">
        <f t="shared" si="55"/>
        <v>4.02.00.00</v>
      </c>
    </row>
    <row r="735" spans="1:45" customFormat="1" ht="93.6">
      <c r="A735">
        <v>2021</v>
      </c>
      <c r="B735">
        <v>530</v>
      </c>
      <c r="C735" t="s">
        <v>434</v>
      </c>
      <c r="D735" t="s">
        <v>1281</v>
      </c>
      <c r="E735" t="s">
        <v>1300</v>
      </c>
      <c r="F735" t="s">
        <v>2693</v>
      </c>
      <c r="G735" t="s">
        <v>2694</v>
      </c>
      <c r="H735">
        <v>12</v>
      </c>
      <c r="I735" t="s">
        <v>2153</v>
      </c>
      <c r="J735">
        <v>1</v>
      </c>
      <c r="K735" t="s">
        <v>2580</v>
      </c>
      <c r="L735">
        <v>1</v>
      </c>
      <c r="M735" t="s">
        <v>2801</v>
      </c>
      <c r="N735">
        <v>15</v>
      </c>
      <c r="O735" t="s">
        <v>2212</v>
      </c>
      <c r="P735">
        <v>7</v>
      </c>
      <c r="Q735" t="s">
        <v>2805</v>
      </c>
      <c r="R735">
        <v>30</v>
      </c>
      <c r="S735" t="s">
        <v>2163</v>
      </c>
      <c r="T735">
        <v>37</v>
      </c>
      <c r="U735" t="s">
        <v>2224</v>
      </c>
      <c r="V735">
        <v>0</v>
      </c>
      <c r="W735" t="s">
        <v>79</v>
      </c>
      <c r="X735">
        <v>4</v>
      </c>
      <c r="Y735" t="s">
        <v>2695</v>
      </c>
      <c r="Z735" t="s">
        <v>2764</v>
      </c>
      <c r="AA735" t="s">
        <v>2257</v>
      </c>
      <c r="AB735" t="s">
        <v>2765</v>
      </c>
      <c r="AC735" t="s">
        <v>2257</v>
      </c>
      <c r="AD735" t="s">
        <v>2256</v>
      </c>
      <c r="AE735" t="s">
        <v>2257</v>
      </c>
      <c r="AF735" s="115">
        <v>1950000</v>
      </c>
      <c r="AG735" s="167" t="s">
        <v>1652</v>
      </c>
      <c r="AH735" s="168" t="s">
        <v>219</v>
      </c>
      <c r="AI735" s="172">
        <v>12</v>
      </c>
      <c r="AJ735" s="173" t="s">
        <v>2782</v>
      </c>
      <c r="AL735" t="str">
        <f t="shared" si="52"/>
        <v>01.01.15.07</v>
      </c>
      <c r="AM735">
        <f t="shared" si="53"/>
        <v>530</v>
      </c>
      <c r="AN735">
        <f t="shared" si="54"/>
        <v>12</v>
      </c>
      <c r="AO735" s="118">
        <v>1</v>
      </c>
      <c r="AP735" s="118">
        <v>1</v>
      </c>
      <c r="AQ735" s="118">
        <v>15</v>
      </c>
      <c r="AR735" s="118">
        <v>7</v>
      </c>
      <c r="AS735" t="str">
        <f t="shared" si="55"/>
        <v>4.02.00.00</v>
      </c>
    </row>
    <row r="736" spans="1:45" customFormat="1" ht="93.6">
      <c r="A736">
        <v>2021</v>
      </c>
      <c r="B736">
        <v>530</v>
      </c>
      <c r="C736" t="s">
        <v>434</v>
      </c>
      <c r="D736" t="s">
        <v>1281</v>
      </c>
      <c r="E736" t="s">
        <v>1300</v>
      </c>
      <c r="F736" t="s">
        <v>2693</v>
      </c>
      <c r="G736" t="s">
        <v>2694</v>
      </c>
      <c r="H736">
        <v>12</v>
      </c>
      <c r="I736" t="s">
        <v>2153</v>
      </c>
      <c r="J736">
        <v>1</v>
      </c>
      <c r="K736" t="s">
        <v>2580</v>
      </c>
      <c r="L736">
        <v>1</v>
      </c>
      <c r="M736" t="s">
        <v>2801</v>
      </c>
      <c r="N736">
        <v>2</v>
      </c>
      <c r="O736" t="s">
        <v>2175</v>
      </c>
      <c r="P736">
        <v>3</v>
      </c>
      <c r="Q736" t="s">
        <v>2802</v>
      </c>
      <c r="R736">
        <v>30</v>
      </c>
      <c r="S736" t="s">
        <v>2163</v>
      </c>
      <c r="T736">
        <v>37</v>
      </c>
      <c r="U736" t="s">
        <v>2224</v>
      </c>
      <c r="V736">
        <v>0</v>
      </c>
      <c r="W736" t="s">
        <v>79</v>
      </c>
      <c r="X736">
        <v>4</v>
      </c>
      <c r="Y736" t="s">
        <v>2695</v>
      </c>
      <c r="Z736" t="s">
        <v>2764</v>
      </c>
      <c r="AA736" t="s">
        <v>2257</v>
      </c>
      <c r="AB736" t="s">
        <v>2765</v>
      </c>
      <c r="AC736" t="s">
        <v>2257</v>
      </c>
      <c r="AD736" t="s">
        <v>2256</v>
      </c>
      <c r="AE736" t="s">
        <v>2257</v>
      </c>
      <c r="AF736" s="115">
        <v>18000000</v>
      </c>
      <c r="AG736" s="167" t="s">
        <v>1652</v>
      </c>
      <c r="AH736" s="168" t="s">
        <v>219</v>
      </c>
      <c r="AI736" s="172">
        <v>12</v>
      </c>
      <c r="AJ736" s="173" t="s">
        <v>2782</v>
      </c>
      <c r="AL736" t="str">
        <f t="shared" si="52"/>
        <v>01.01.02.03</v>
      </c>
      <c r="AM736">
        <f t="shared" si="53"/>
        <v>530</v>
      </c>
      <c r="AN736">
        <f t="shared" si="54"/>
        <v>12</v>
      </c>
      <c r="AO736" s="118">
        <v>1</v>
      </c>
      <c r="AP736" s="118">
        <v>1</v>
      </c>
      <c r="AQ736" s="118">
        <v>2</v>
      </c>
      <c r="AR736" s="118">
        <v>3</v>
      </c>
      <c r="AS736" t="str">
        <f t="shared" si="55"/>
        <v>4.02.00.00</v>
      </c>
    </row>
    <row r="737" spans="1:45" customFormat="1" ht="93.6">
      <c r="A737">
        <v>2021</v>
      </c>
      <c r="B737">
        <v>530</v>
      </c>
      <c r="C737" t="s">
        <v>434</v>
      </c>
      <c r="D737" t="s">
        <v>1281</v>
      </c>
      <c r="E737" t="s">
        <v>1300</v>
      </c>
      <c r="F737" t="s">
        <v>2693</v>
      </c>
      <c r="G737" t="s">
        <v>2694</v>
      </c>
      <c r="H737">
        <v>12</v>
      </c>
      <c r="I737" t="s">
        <v>2153</v>
      </c>
      <c r="J737">
        <v>1</v>
      </c>
      <c r="K737" t="s">
        <v>2580</v>
      </c>
      <c r="L737">
        <v>1</v>
      </c>
      <c r="M737" t="s">
        <v>2801</v>
      </c>
      <c r="N737">
        <v>21</v>
      </c>
      <c r="O737" t="s">
        <v>2179</v>
      </c>
      <c r="P737">
        <v>1</v>
      </c>
      <c r="Q737" t="s">
        <v>2454</v>
      </c>
      <c r="R737">
        <v>30</v>
      </c>
      <c r="S737" t="s">
        <v>2163</v>
      </c>
      <c r="T737">
        <v>37</v>
      </c>
      <c r="U737" t="s">
        <v>2224</v>
      </c>
      <c r="V737">
        <v>0</v>
      </c>
      <c r="W737" t="s">
        <v>79</v>
      </c>
      <c r="X737">
        <v>4</v>
      </c>
      <c r="Y737" t="s">
        <v>2695</v>
      </c>
      <c r="Z737" t="s">
        <v>2764</v>
      </c>
      <c r="AA737" t="s">
        <v>2257</v>
      </c>
      <c r="AB737" t="s">
        <v>2765</v>
      </c>
      <c r="AC737" t="s">
        <v>2257</v>
      </c>
      <c r="AD737" t="s">
        <v>2256</v>
      </c>
      <c r="AE737" t="s">
        <v>2257</v>
      </c>
      <c r="AF737" s="115">
        <v>4250000</v>
      </c>
      <c r="AG737" s="167" t="s">
        <v>1652</v>
      </c>
      <c r="AH737" s="168" t="s">
        <v>219</v>
      </c>
      <c r="AI737" s="172">
        <v>12</v>
      </c>
      <c r="AJ737" s="173" t="s">
        <v>2782</v>
      </c>
      <c r="AL737" t="str">
        <f t="shared" si="52"/>
        <v>01.01.21.01</v>
      </c>
      <c r="AM737">
        <f t="shared" si="53"/>
        <v>530</v>
      </c>
      <c r="AN737">
        <f t="shared" si="54"/>
        <v>12</v>
      </c>
      <c r="AO737" s="118">
        <v>1</v>
      </c>
      <c r="AP737" s="118">
        <v>1</v>
      </c>
      <c r="AQ737" s="118">
        <v>21</v>
      </c>
      <c r="AR737" s="118">
        <v>1</v>
      </c>
      <c r="AS737" t="str">
        <f t="shared" si="55"/>
        <v>4.02.00.00</v>
      </c>
    </row>
    <row r="738" spans="1:45" customFormat="1" ht="93.6">
      <c r="A738">
        <v>2021</v>
      </c>
      <c r="B738">
        <v>530</v>
      </c>
      <c r="C738" t="s">
        <v>434</v>
      </c>
      <c r="D738" t="s">
        <v>1281</v>
      </c>
      <c r="E738" t="s">
        <v>1300</v>
      </c>
      <c r="F738" t="s">
        <v>2693</v>
      </c>
      <c r="G738" t="s">
        <v>2694</v>
      </c>
      <c r="H738">
        <v>12</v>
      </c>
      <c r="I738" t="s">
        <v>2153</v>
      </c>
      <c r="J738">
        <v>1</v>
      </c>
      <c r="K738" t="s">
        <v>2580</v>
      </c>
      <c r="L738">
        <v>1</v>
      </c>
      <c r="M738" t="s">
        <v>2801</v>
      </c>
      <c r="N738">
        <v>1</v>
      </c>
      <c r="O738" t="s">
        <v>2286</v>
      </c>
      <c r="P738">
        <v>7</v>
      </c>
      <c r="Q738" t="s">
        <v>2840</v>
      </c>
      <c r="R738">
        <v>30</v>
      </c>
      <c r="S738" t="s">
        <v>2163</v>
      </c>
      <c r="T738">
        <v>37</v>
      </c>
      <c r="U738" t="s">
        <v>2224</v>
      </c>
      <c r="V738">
        <v>0</v>
      </c>
      <c r="W738" t="s">
        <v>79</v>
      </c>
      <c r="X738">
        <v>4</v>
      </c>
      <c r="Y738" t="s">
        <v>2695</v>
      </c>
      <c r="Z738" t="s">
        <v>2764</v>
      </c>
      <c r="AA738" t="s">
        <v>2257</v>
      </c>
      <c r="AB738" t="s">
        <v>2765</v>
      </c>
      <c r="AC738" t="s">
        <v>2257</v>
      </c>
      <c r="AD738" t="s">
        <v>2256</v>
      </c>
      <c r="AE738" t="s">
        <v>2257</v>
      </c>
      <c r="AF738" s="115">
        <v>45000000</v>
      </c>
      <c r="AG738" s="167" t="s">
        <v>1652</v>
      </c>
      <c r="AH738" s="168" t="s">
        <v>219</v>
      </c>
      <c r="AI738" s="172">
        <v>12</v>
      </c>
      <c r="AJ738" s="173" t="s">
        <v>2782</v>
      </c>
      <c r="AL738" t="str">
        <f t="shared" si="52"/>
        <v>01.01.01.07</v>
      </c>
      <c r="AM738">
        <f t="shared" si="53"/>
        <v>530</v>
      </c>
      <c r="AN738">
        <f t="shared" si="54"/>
        <v>12</v>
      </c>
      <c r="AO738" s="118">
        <v>1</v>
      </c>
      <c r="AP738" s="118">
        <v>1</v>
      </c>
      <c r="AQ738" s="118">
        <v>1</v>
      </c>
      <c r="AR738" s="118">
        <v>7</v>
      </c>
      <c r="AS738" t="str">
        <f t="shared" si="55"/>
        <v>4.02.00.00</v>
      </c>
    </row>
    <row r="739" spans="1:45" customFormat="1" ht="93.6">
      <c r="A739">
        <v>2021</v>
      </c>
      <c r="B739">
        <v>530</v>
      </c>
      <c r="C739" t="s">
        <v>434</v>
      </c>
      <c r="D739" t="s">
        <v>1281</v>
      </c>
      <c r="E739" t="s">
        <v>1300</v>
      </c>
      <c r="F739" t="s">
        <v>2693</v>
      </c>
      <c r="G739" t="s">
        <v>2694</v>
      </c>
      <c r="H739">
        <v>12</v>
      </c>
      <c r="I739" t="s">
        <v>2153</v>
      </c>
      <c r="J739">
        <v>1</v>
      </c>
      <c r="K739" t="s">
        <v>2580</v>
      </c>
      <c r="L739">
        <v>1</v>
      </c>
      <c r="M739" t="s">
        <v>2801</v>
      </c>
      <c r="N739">
        <v>15</v>
      </c>
      <c r="O739" t="s">
        <v>2212</v>
      </c>
      <c r="P739">
        <v>8</v>
      </c>
      <c r="Q739" t="s">
        <v>2454</v>
      </c>
      <c r="R739">
        <v>30</v>
      </c>
      <c r="S739" t="s">
        <v>2163</v>
      </c>
      <c r="T739">
        <v>37</v>
      </c>
      <c r="U739" t="s">
        <v>2224</v>
      </c>
      <c r="V739">
        <v>0</v>
      </c>
      <c r="W739" t="s">
        <v>79</v>
      </c>
      <c r="X739">
        <v>4</v>
      </c>
      <c r="Y739" t="s">
        <v>2695</v>
      </c>
      <c r="Z739" t="s">
        <v>2764</v>
      </c>
      <c r="AA739" t="s">
        <v>2257</v>
      </c>
      <c r="AB739" t="s">
        <v>2765</v>
      </c>
      <c r="AC739" t="s">
        <v>2257</v>
      </c>
      <c r="AD739" t="s">
        <v>2256</v>
      </c>
      <c r="AE739" t="s">
        <v>2257</v>
      </c>
      <c r="AF739" s="115">
        <v>2800000</v>
      </c>
      <c r="AG739" s="167" t="s">
        <v>1652</v>
      </c>
      <c r="AH739" s="168" t="s">
        <v>219</v>
      </c>
      <c r="AI739" s="172">
        <v>12</v>
      </c>
      <c r="AJ739" s="173" t="s">
        <v>2782</v>
      </c>
      <c r="AL739" t="str">
        <f t="shared" si="52"/>
        <v>01.01.15.08</v>
      </c>
      <c r="AM739">
        <f t="shared" si="53"/>
        <v>530</v>
      </c>
      <c r="AN739">
        <f t="shared" si="54"/>
        <v>12</v>
      </c>
      <c r="AO739" s="118">
        <v>1</v>
      </c>
      <c r="AP739" s="118">
        <v>1</v>
      </c>
      <c r="AQ739" s="118">
        <v>15</v>
      </c>
      <c r="AR739" s="118">
        <v>8</v>
      </c>
      <c r="AS739" t="str">
        <f t="shared" si="55"/>
        <v>4.02.00.00</v>
      </c>
    </row>
    <row r="740" spans="1:45" customFormat="1" ht="93.6">
      <c r="A740">
        <v>2021</v>
      </c>
      <c r="B740">
        <v>530</v>
      </c>
      <c r="C740" t="s">
        <v>434</v>
      </c>
      <c r="D740" t="s">
        <v>1281</v>
      </c>
      <c r="E740" t="s">
        <v>1300</v>
      </c>
      <c r="F740" t="s">
        <v>2693</v>
      </c>
      <c r="G740" t="s">
        <v>2694</v>
      </c>
      <c r="H740">
        <v>12</v>
      </c>
      <c r="I740" t="s">
        <v>2153</v>
      </c>
      <c r="J740">
        <v>1</v>
      </c>
      <c r="K740" t="s">
        <v>2580</v>
      </c>
      <c r="L740">
        <v>1</v>
      </c>
      <c r="M740" t="s">
        <v>2801</v>
      </c>
      <c r="N740">
        <v>10</v>
      </c>
      <c r="O740" t="s">
        <v>2808</v>
      </c>
      <c r="P740">
        <v>3</v>
      </c>
      <c r="Q740" t="s">
        <v>2304</v>
      </c>
      <c r="R740">
        <v>30</v>
      </c>
      <c r="S740" t="s">
        <v>2163</v>
      </c>
      <c r="T740">
        <v>37</v>
      </c>
      <c r="U740" t="s">
        <v>2224</v>
      </c>
      <c r="V740">
        <v>0</v>
      </c>
      <c r="W740" t="s">
        <v>79</v>
      </c>
      <c r="X740">
        <v>4</v>
      </c>
      <c r="Y740" t="s">
        <v>2695</v>
      </c>
      <c r="Z740" t="s">
        <v>2764</v>
      </c>
      <c r="AA740" t="s">
        <v>2257</v>
      </c>
      <c r="AB740" t="s">
        <v>2765</v>
      </c>
      <c r="AC740" t="s">
        <v>2257</v>
      </c>
      <c r="AD740" t="s">
        <v>2256</v>
      </c>
      <c r="AE740" t="s">
        <v>2257</v>
      </c>
      <c r="AF740" s="115">
        <v>23100000</v>
      </c>
      <c r="AG740" s="167" t="s">
        <v>1652</v>
      </c>
      <c r="AH740" s="168" t="s">
        <v>219</v>
      </c>
      <c r="AI740" s="172">
        <v>12</v>
      </c>
      <c r="AJ740" s="173" t="s">
        <v>2782</v>
      </c>
      <c r="AL740" t="str">
        <f t="shared" si="52"/>
        <v>01.01.10.03</v>
      </c>
      <c r="AM740">
        <f t="shared" si="53"/>
        <v>530</v>
      </c>
      <c r="AN740">
        <f t="shared" si="54"/>
        <v>12</v>
      </c>
      <c r="AO740" s="118">
        <v>1</v>
      </c>
      <c r="AP740" s="118">
        <v>1</v>
      </c>
      <c r="AQ740" s="118">
        <v>10</v>
      </c>
      <c r="AR740" s="118">
        <v>3</v>
      </c>
      <c r="AS740" t="str">
        <f t="shared" si="55"/>
        <v>4.02.00.00</v>
      </c>
    </row>
    <row r="741" spans="1:45" customFormat="1" ht="93.6">
      <c r="A741">
        <v>2021</v>
      </c>
      <c r="B741">
        <v>530</v>
      </c>
      <c r="C741" t="s">
        <v>434</v>
      </c>
      <c r="D741" t="s">
        <v>1281</v>
      </c>
      <c r="E741" t="s">
        <v>1300</v>
      </c>
      <c r="F741" t="s">
        <v>2693</v>
      </c>
      <c r="G741" t="s">
        <v>2694</v>
      </c>
      <c r="H741">
        <v>12</v>
      </c>
      <c r="I741" t="s">
        <v>2153</v>
      </c>
      <c r="J741">
        <v>1</v>
      </c>
      <c r="K741" t="s">
        <v>2580</v>
      </c>
      <c r="L741">
        <v>1</v>
      </c>
      <c r="M741" t="s">
        <v>2801</v>
      </c>
      <c r="N741">
        <v>11</v>
      </c>
      <c r="O741" t="s">
        <v>2254</v>
      </c>
      <c r="P741">
        <v>4</v>
      </c>
      <c r="Q741" t="s">
        <v>2454</v>
      </c>
      <c r="R741">
        <v>30</v>
      </c>
      <c r="S741" t="s">
        <v>2163</v>
      </c>
      <c r="T741">
        <v>37</v>
      </c>
      <c r="U741" t="s">
        <v>2224</v>
      </c>
      <c r="V741">
        <v>0</v>
      </c>
      <c r="W741" t="s">
        <v>79</v>
      </c>
      <c r="X741">
        <v>4</v>
      </c>
      <c r="Y741" t="s">
        <v>2695</v>
      </c>
      <c r="Z741" t="s">
        <v>2764</v>
      </c>
      <c r="AA741" t="s">
        <v>2257</v>
      </c>
      <c r="AB741" t="s">
        <v>2765</v>
      </c>
      <c r="AC741" t="s">
        <v>2257</v>
      </c>
      <c r="AD741" t="s">
        <v>2256</v>
      </c>
      <c r="AE741" t="s">
        <v>2257</v>
      </c>
      <c r="AF741" s="115">
        <v>8500000</v>
      </c>
      <c r="AG741" s="167" t="s">
        <v>1652</v>
      </c>
      <c r="AH741" s="168" t="s">
        <v>219</v>
      </c>
      <c r="AI741" s="172">
        <v>12</v>
      </c>
      <c r="AJ741" s="173" t="s">
        <v>2782</v>
      </c>
      <c r="AL741" t="str">
        <f t="shared" si="52"/>
        <v>01.01.11.04</v>
      </c>
      <c r="AM741">
        <f t="shared" si="53"/>
        <v>530</v>
      </c>
      <c r="AN741">
        <f t="shared" si="54"/>
        <v>12</v>
      </c>
      <c r="AO741" s="118">
        <v>1</v>
      </c>
      <c r="AP741" s="118">
        <v>1</v>
      </c>
      <c r="AQ741" s="118">
        <v>11</v>
      </c>
      <c r="AR741" s="118">
        <v>4</v>
      </c>
      <c r="AS741" t="str">
        <f t="shared" si="55"/>
        <v>4.02.00.00</v>
      </c>
    </row>
    <row r="742" spans="1:45" customFormat="1" ht="93.6">
      <c r="A742">
        <v>2021</v>
      </c>
      <c r="B742">
        <v>530</v>
      </c>
      <c r="C742" t="s">
        <v>434</v>
      </c>
      <c r="D742" t="s">
        <v>1281</v>
      </c>
      <c r="E742" t="s">
        <v>1300</v>
      </c>
      <c r="F742" t="s">
        <v>2693</v>
      </c>
      <c r="G742" t="s">
        <v>2694</v>
      </c>
      <c r="H742">
        <v>12</v>
      </c>
      <c r="I742" t="s">
        <v>2153</v>
      </c>
      <c r="J742">
        <v>1</v>
      </c>
      <c r="K742" t="s">
        <v>2580</v>
      </c>
      <c r="L742">
        <v>1</v>
      </c>
      <c r="M742" t="s">
        <v>2801</v>
      </c>
      <c r="N742">
        <v>19</v>
      </c>
      <c r="O742" t="s">
        <v>2222</v>
      </c>
      <c r="P742">
        <v>2</v>
      </c>
      <c r="Q742" t="s">
        <v>2454</v>
      </c>
      <c r="R742">
        <v>30</v>
      </c>
      <c r="S742" t="s">
        <v>2163</v>
      </c>
      <c r="T742">
        <v>37</v>
      </c>
      <c r="U742" t="s">
        <v>2224</v>
      </c>
      <c r="V742">
        <v>0</v>
      </c>
      <c r="W742" t="s">
        <v>79</v>
      </c>
      <c r="X742">
        <v>4</v>
      </c>
      <c r="Y742" t="s">
        <v>2695</v>
      </c>
      <c r="Z742" t="s">
        <v>2764</v>
      </c>
      <c r="AA742" t="s">
        <v>2257</v>
      </c>
      <c r="AB742" t="s">
        <v>2765</v>
      </c>
      <c r="AC742" t="s">
        <v>2257</v>
      </c>
      <c r="AD742" t="s">
        <v>2256</v>
      </c>
      <c r="AE742" t="s">
        <v>2257</v>
      </c>
      <c r="AF742" s="115">
        <v>3400000</v>
      </c>
      <c r="AG742" s="167" t="s">
        <v>1652</v>
      </c>
      <c r="AH742" s="168" t="s">
        <v>219</v>
      </c>
      <c r="AI742" s="172">
        <v>12</v>
      </c>
      <c r="AJ742" s="173" t="s">
        <v>2782</v>
      </c>
      <c r="AL742" t="str">
        <f t="shared" si="52"/>
        <v>01.01.19.02</v>
      </c>
      <c r="AM742">
        <f t="shared" si="53"/>
        <v>530</v>
      </c>
      <c r="AN742">
        <f t="shared" si="54"/>
        <v>12</v>
      </c>
      <c r="AO742" s="118">
        <v>1</v>
      </c>
      <c r="AP742" s="118">
        <v>1</v>
      </c>
      <c r="AQ742" s="118">
        <v>19</v>
      </c>
      <c r="AR742" s="118">
        <v>2</v>
      </c>
      <c r="AS742" t="str">
        <f t="shared" si="55"/>
        <v>4.02.00.00</v>
      </c>
    </row>
    <row r="743" spans="1:45" customFormat="1" ht="93.6">
      <c r="A743">
        <v>2021</v>
      </c>
      <c r="B743">
        <v>530</v>
      </c>
      <c r="C743" t="s">
        <v>434</v>
      </c>
      <c r="D743" t="s">
        <v>1281</v>
      </c>
      <c r="E743" t="s">
        <v>1300</v>
      </c>
      <c r="F743" t="s">
        <v>2693</v>
      </c>
      <c r="G743" t="s">
        <v>2694</v>
      </c>
      <c r="H743">
        <v>12</v>
      </c>
      <c r="I743" t="s">
        <v>2153</v>
      </c>
      <c r="J743">
        <v>1</v>
      </c>
      <c r="K743" t="s">
        <v>2580</v>
      </c>
      <c r="L743">
        <v>1</v>
      </c>
      <c r="M743" t="s">
        <v>2801</v>
      </c>
      <c r="N743">
        <v>19</v>
      </c>
      <c r="O743" t="s">
        <v>2222</v>
      </c>
      <c r="P743">
        <v>3</v>
      </c>
      <c r="Q743" t="s">
        <v>2830</v>
      </c>
      <c r="R743">
        <v>30</v>
      </c>
      <c r="S743" t="s">
        <v>2163</v>
      </c>
      <c r="T743">
        <v>37</v>
      </c>
      <c r="U743" t="s">
        <v>2224</v>
      </c>
      <c r="V743">
        <v>0</v>
      </c>
      <c r="W743" t="s">
        <v>79</v>
      </c>
      <c r="X743">
        <v>4</v>
      </c>
      <c r="Y743" t="s">
        <v>2695</v>
      </c>
      <c r="Z743" t="s">
        <v>2764</v>
      </c>
      <c r="AA743" t="s">
        <v>2257</v>
      </c>
      <c r="AB743" t="s">
        <v>2765</v>
      </c>
      <c r="AC743" t="s">
        <v>2257</v>
      </c>
      <c r="AD743" t="s">
        <v>2256</v>
      </c>
      <c r="AE743" t="s">
        <v>2257</v>
      </c>
      <c r="AF743" s="115">
        <v>13860000</v>
      </c>
      <c r="AG743" s="167" t="s">
        <v>1652</v>
      </c>
      <c r="AH743" s="168" t="s">
        <v>219</v>
      </c>
      <c r="AI743" s="172">
        <v>12</v>
      </c>
      <c r="AJ743" s="173" t="s">
        <v>2782</v>
      </c>
      <c r="AL743" t="str">
        <f t="shared" si="52"/>
        <v>01.01.19.03</v>
      </c>
      <c r="AM743">
        <f t="shared" si="53"/>
        <v>530</v>
      </c>
      <c r="AN743">
        <f t="shared" si="54"/>
        <v>12</v>
      </c>
      <c r="AO743" s="118">
        <v>1</v>
      </c>
      <c r="AP743" s="118">
        <v>1</v>
      </c>
      <c r="AQ743" s="118">
        <v>19</v>
      </c>
      <c r="AR743" s="118">
        <v>3</v>
      </c>
      <c r="AS743" t="str">
        <f t="shared" si="55"/>
        <v>4.02.00.00</v>
      </c>
    </row>
    <row r="744" spans="1:45" customFormat="1" ht="93.6">
      <c r="A744">
        <v>2021</v>
      </c>
      <c r="B744">
        <v>530</v>
      </c>
      <c r="C744" t="s">
        <v>434</v>
      </c>
      <c r="D744" t="s">
        <v>1281</v>
      </c>
      <c r="E744" t="s">
        <v>1300</v>
      </c>
      <c r="F744" t="s">
        <v>2693</v>
      </c>
      <c r="G744" t="s">
        <v>2694</v>
      </c>
      <c r="H744">
        <v>12</v>
      </c>
      <c r="I744" t="s">
        <v>2153</v>
      </c>
      <c r="J744">
        <v>1</v>
      </c>
      <c r="K744" t="s">
        <v>2580</v>
      </c>
      <c r="L744">
        <v>1</v>
      </c>
      <c r="M744" t="s">
        <v>2801</v>
      </c>
      <c r="N744">
        <v>8</v>
      </c>
      <c r="O744" t="s">
        <v>2272</v>
      </c>
      <c r="P744">
        <v>4</v>
      </c>
      <c r="Q744" t="s">
        <v>2805</v>
      </c>
      <c r="R744">
        <v>30</v>
      </c>
      <c r="S744" t="s">
        <v>2163</v>
      </c>
      <c r="T744">
        <v>37</v>
      </c>
      <c r="U744" t="s">
        <v>2224</v>
      </c>
      <c r="V744">
        <v>0</v>
      </c>
      <c r="W744" t="s">
        <v>79</v>
      </c>
      <c r="X744">
        <v>4</v>
      </c>
      <c r="Y744" t="s">
        <v>2695</v>
      </c>
      <c r="Z744" t="s">
        <v>2764</v>
      </c>
      <c r="AA744" t="s">
        <v>2257</v>
      </c>
      <c r="AB744" t="s">
        <v>2765</v>
      </c>
      <c r="AC744" t="s">
        <v>2257</v>
      </c>
      <c r="AD744" t="s">
        <v>2256</v>
      </c>
      <c r="AE744" t="s">
        <v>2257</v>
      </c>
      <c r="AF744" s="115">
        <v>3500000</v>
      </c>
      <c r="AG744" s="167" t="s">
        <v>1652</v>
      </c>
      <c r="AH744" s="168" t="s">
        <v>219</v>
      </c>
      <c r="AI744" s="172">
        <v>12</v>
      </c>
      <c r="AJ744" s="173" t="s">
        <v>2782</v>
      </c>
      <c r="AL744" t="str">
        <f t="shared" si="52"/>
        <v>01.01.08.04</v>
      </c>
      <c r="AM744">
        <f t="shared" si="53"/>
        <v>530</v>
      </c>
      <c r="AN744">
        <f t="shared" si="54"/>
        <v>12</v>
      </c>
      <c r="AO744" s="118">
        <v>1</v>
      </c>
      <c r="AP744" s="118">
        <v>1</v>
      </c>
      <c r="AQ744" s="118">
        <v>8</v>
      </c>
      <c r="AR744" s="118">
        <v>4</v>
      </c>
      <c r="AS744" t="str">
        <f t="shared" si="55"/>
        <v>4.02.00.00</v>
      </c>
    </row>
    <row r="745" spans="1:45" customFormat="1" ht="93.6">
      <c r="A745">
        <v>2021</v>
      </c>
      <c r="B745">
        <v>530</v>
      </c>
      <c r="C745" t="s">
        <v>434</v>
      </c>
      <c r="D745" t="s">
        <v>1281</v>
      </c>
      <c r="E745" t="s">
        <v>1300</v>
      </c>
      <c r="F745" t="s">
        <v>2693</v>
      </c>
      <c r="G745" t="s">
        <v>2694</v>
      </c>
      <c r="H745">
        <v>12</v>
      </c>
      <c r="I745" t="s">
        <v>2153</v>
      </c>
      <c r="J745">
        <v>1</v>
      </c>
      <c r="K745" t="s">
        <v>2580</v>
      </c>
      <c r="L745">
        <v>1</v>
      </c>
      <c r="M745" t="s">
        <v>2801</v>
      </c>
      <c r="N745">
        <v>12</v>
      </c>
      <c r="O745" t="s">
        <v>2278</v>
      </c>
      <c r="P745">
        <v>4</v>
      </c>
      <c r="Q745" t="s">
        <v>2802</v>
      </c>
      <c r="R745">
        <v>30</v>
      </c>
      <c r="S745" t="s">
        <v>2163</v>
      </c>
      <c r="T745">
        <v>37</v>
      </c>
      <c r="U745" t="s">
        <v>2224</v>
      </c>
      <c r="V745">
        <v>0</v>
      </c>
      <c r="W745" t="s">
        <v>79</v>
      </c>
      <c r="X745">
        <v>4</v>
      </c>
      <c r="Y745" t="s">
        <v>2695</v>
      </c>
      <c r="Z745" t="s">
        <v>2764</v>
      </c>
      <c r="AA745" t="s">
        <v>2257</v>
      </c>
      <c r="AB745" t="s">
        <v>2765</v>
      </c>
      <c r="AC745" t="s">
        <v>2257</v>
      </c>
      <c r="AD745" t="s">
        <v>2256</v>
      </c>
      <c r="AE745" t="s">
        <v>2257</v>
      </c>
      <c r="AF745" s="115">
        <v>3000000</v>
      </c>
      <c r="AG745" s="167" t="s">
        <v>1652</v>
      </c>
      <c r="AH745" s="168" t="s">
        <v>219</v>
      </c>
      <c r="AI745" s="172">
        <v>12</v>
      </c>
      <c r="AJ745" s="173" t="s">
        <v>2782</v>
      </c>
      <c r="AL745" t="str">
        <f t="shared" si="52"/>
        <v>01.01.12.04</v>
      </c>
      <c r="AM745">
        <f t="shared" si="53"/>
        <v>530</v>
      </c>
      <c r="AN745">
        <f t="shared" si="54"/>
        <v>12</v>
      </c>
      <c r="AO745" s="118">
        <v>1</v>
      </c>
      <c r="AP745" s="118">
        <v>1</v>
      </c>
      <c r="AQ745" s="118">
        <v>12</v>
      </c>
      <c r="AR745" s="118">
        <v>4</v>
      </c>
      <c r="AS745" t="str">
        <f t="shared" si="55"/>
        <v>4.02.00.00</v>
      </c>
    </row>
    <row r="746" spans="1:45" customFormat="1" ht="93.6">
      <c r="A746">
        <v>2021</v>
      </c>
      <c r="B746">
        <v>530</v>
      </c>
      <c r="C746" t="s">
        <v>434</v>
      </c>
      <c r="D746" t="s">
        <v>1281</v>
      </c>
      <c r="E746" t="s">
        <v>1300</v>
      </c>
      <c r="F746" t="s">
        <v>2693</v>
      </c>
      <c r="G746" t="s">
        <v>2694</v>
      </c>
      <c r="H746">
        <v>12</v>
      </c>
      <c r="I746" t="s">
        <v>2153</v>
      </c>
      <c r="J746">
        <v>1</v>
      </c>
      <c r="K746" t="s">
        <v>2580</v>
      </c>
      <c r="L746">
        <v>1</v>
      </c>
      <c r="M746" t="s">
        <v>2801</v>
      </c>
      <c r="N746">
        <v>18</v>
      </c>
      <c r="O746" t="s">
        <v>2192</v>
      </c>
      <c r="P746">
        <v>4</v>
      </c>
      <c r="Q746" t="s">
        <v>2802</v>
      </c>
      <c r="R746">
        <v>30</v>
      </c>
      <c r="S746" t="s">
        <v>2163</v>
      </c>
      <c r="T746">
        <v>37</v>
      </c>
      <c r="U746" t="s">
        <v>2224</v>
      </c>
      <c r="V746">
        <v>0</v>
      </c>
      <c r="W746" t="s">
        <v>79</v>
      </c>
      <c r="X746">
        <v>4</v>
      </c>
      <c r="Y746" t="s">
        <v>2695</v>
      </c>
      <c r="Z746" t="s">
        <v>2764</v>
      </c>
      <c r="AA746" t="s">
        <v>2257</v>
      </c>
      <c r="AB746" t="s">
        <v>2765</v>
      </c>
      <c r="AC746" t="s">
        <v>2257</v>
      </c>
      <c r="AD746" t="s">
        <v>2256</v>
      </c>
      <c r="AE746" t="s">
        <v>2257</v>
      </c>
      <c r="AF746" s="115">
        <v>3000000</v>
      </c>
      <c r="AG746" s="167" t="s">
        <v>1652</v>
      </c>
      <c r="AH746" s="168" t="s">
        <v>219</v>
      </c>
      <c r="AI746" s="172">
        <v>12</v>
      </c>
      <c r="AJ746" s="173" t="s">
        <v>2782</v>
      </c>
      <c r="AL746" t="str">
        <f t="shared" si="52"/>
        <v>01.01.18.04</v>
      </c>
      <c r="AM746">
        <f t="shared" si="53"/>
        <v>530</v>
      </c>
      <c r="AN746">
        <f t="shared" si="54"/>
        <v>12</v>
      </c>
      <c r="AO746" s="118">
        <v>1</v>
      </c>
      <c r="AP746" s="118">
        <v>1</v>
      </c>
      <c r="AQ746" s="118">
        <v>18</v>
      </c>
      <c r="AR746" s="118">
        <v>4</v>
      </c>
      <c r="AS746" t="str">
        <f t="shared" si="55"/>
        <v>4.02.00.00</v>
      </c>
    </row>
    <row r="747" spans="1:45" customFormat="1" ht="93.6">
      <c r="A747">
        <v>2021</v>
      </c>
      <c r="B747">
        <v>530</v>
      </c>
      <c r="C747" t="s">
        <v>434</v>
      </c>
      <c r="D747" t="s">
        <v>1281</v>
      </c>
      <c r="E747" t="s">
        <v>1300</v>
      </c>
      <c r="F747" t="s">
        <v>2693</v>
      </c>
      <c r="G747" t="s">
        <v>2694</v>
      </c>
      <c r="H747">
        <v>12</v>
      </c>
      <c r="I747" t="s">
        <v>2153</v>
      </c>
      <c r="J747">
        <v>1</v>
      </c>
      <c r="K747" t="s">
        <v>2580</v>
      </c>
      <c r="L747">
        <v>1</v>
      </c>
      <c r="M747" t="s">
        <v>2801</v>
      </c>
      <c r="N747">
        <v>21</v>
      </c>
      <c r="O747" t="s">
        <v>2179</v>
      </c>
      <c r="P747">
        <v>2</v>
      </c>
      <c r="Q747" t="s">
        <v>2802</v>
      </c>
      <c r="R747">
        <v>30</v>
      </c>
      <c r="S747" t="s">
        <v>2163</v>
      </c>
      <c r="T747">
        <v>37</v>
      </c>
      <c r="U747" t="s">
        <v>2224</v>
      </c>
      <c r="V747">
        <v>0</v>
      </c>
      <c r="W747" t="s">
        <v>79</v>
      </c>
      <c r="X747">
        <v>4</v>
      </c>
      <c r="Y747" t="s">
        <v>2695</v>
      </c>
      <c r="Z747" t="s">
        <v>2764</v>
      </c>
      <c r="AA747" t="s">
        <v>2257</v>
      </c>
      <c r="AB747" t="s">
        <v>2765</v>
      </c>
      <c r="AC747" t="s">
        <v>2257</v>
      </c>
      <c r="AD747" t="s">
        <v>2256</v>
      </c>
      <c r="AE747" t="s">
        <v>2257</v>
      </c>
      <c r="AF747" s="115">
        <v>2100000</v>
      </c>
      <c r="AG747" s="167" t="s">
        <v>1652</v>
      </c>
      <c r="AH747" s="168" t="s">
        <v>219</v>
      </c>
      <c r="AI747" s="172">
        <v>12</v>
      </c>
      <c r="AJ747" s="173" t="s">
        <v>2782</v>
      </c>
      <c r="AL747" t="str">
        <f t="shared" si="52"/>
        <v>01.01.21.02</v>
      </c>
      <c r="AM747">
        <f t="shared" si="53"/>
        <v>530</v>
      </c>
      <c r="AN747">
        <f t="shared" si="54"/>
        <v>12</v>
      </c>
      <c r="AO747" s="118">
        <v>1</v>
      </c>
      <c r="AP747" s="118">
        <v>1</v>
      </c>
      <c r="AQ747" s="118">
        <v>21</v>
      </c>
      <c r="AR747" s="118">
        <v>2</v>
      </c>
      <c r="AS747" t="str">
        <f t="shared" si="55"/>
        <v>4.02.00.00</v>
      </c>
    </row>
    <row r="748" spans="1:45" customFormat="1" ht="93.6">
      <c r="A748">
        <v>2021</v>
      </c>
      <c r="B748">
        <v>530</v>
      </c>
      <c r="C748" t="s">
        <v>434</v>
      </c>
      <c r="D748" t="s">
        <v>1281</v>
      </c>
      <c r="E748" t="s">
        <v>1300</v>
      </c>
      <c r="F748" t="s">
        <v>2693</v>
      </c>
      <c r="G748" t="s">
        <v>2694</v>
      </c>
      <c r="H748">
        <v>12</v>
      </c>
      <c r="I748" t="s">
        <v>2153</v>
      </c>
      <c r="J748">
        <v>1</v>
      </c>
      <c r="K748" t="s">
        <v>2580</v>
      </c>
      <c r="L748">
        <v>1</v>
      </c>
      <c r="M748" t="s">
        <v>2801</v>
      </c>
      <c r="N748">
        <v>14</v>
      </c>
      <c r="O748" t="s">
        <v>2232</v>
      </c>
      <c r="P748">
        <v>4</v>
      </c>
      <c r="Q748" t="s">
        <v>2802</v>
      </c>
      <c r="R748">
        <v>30</v>
      </c>
      <c r="S748" t="s">
        <v>2163</v>
      </c>
      <c r="T748">
        <v>37</v>
      </c>
      <c r="U748" t="s">
        <v>2224</v>
      </c>
      <c r="V748">
        <v>0</v>
      </c>
      <c r="W748" t="s">
        <v>79</v>
      </c>
      <c r="X748">
        <v>4</v>
      </c>
      <c r="Y748" t="s">
        <v>2695</v>
      </c>
      <c r="Z748" t="s">
        <v>2764</v>
      </c>
      <c r="AA748" t="s">
        <v>2257</v>
      </c>
      <c r="AB748" t="s">
        <v>2765</v>
      </c>
      <c r="AC748" t="s">
        <v>2257</v>
      </c>
      <c r="AD748" t="s">
        <v>2256</v>
      </c>
      <c r="AE748" t="s">
        <v>2257</v>
      </c>
      <c r="AF748" s="115">
        <v>18480000</v>
      </c>
      <c r="AG748" s="167" t="s">
        <v>1652</v>
      </c>
      <c r="AH748" s="168" t="s">
        <v>219</v>
      </c>
      <c r="AI748" s="172">
        <v>12</v>
      </c>
      <c r="AJ748" s="173" t="s">
        <v>2782</v>
      </c>
      <c r="AL748" t="str">
        <f t="shared" si="52"/>
        <v>01.01.14.04</v>
      </c>
      <c r="AM748">
        <f t="shared" si="53"/>
        <v>530</v>
      </c>
      <c r="AN748">
        <f t="shared" si="54"/>
        <v>12</v>
      </c>
      <c r="AO748" s="118">
        <v>1</v>
      </c>
      <c r="AP748" s="118">
        <v>1</v>
      </c>
      <c r="AQ748" s="118">
        <v>14</v>
      </c>
      <c r="AR748" s="118">
        <v>4</v>
      </c>
      <c r="AS748" t="str">
        <f t="shared" si="55"/>
        <v>4.02.00.00</v>
      </c>
    </row>
    <row r="749" spans="1:45" customFormat="1" ht="93.6">
      <c r="A749">
        <v>2021</v>
      </c>
      <c r="B749">
        <v>530</v>
      </c>
      <c r="C749" t="s">
        <v>434</v>
      </c>
      <c r="D749" t="s">
        <v>1281</v>
      </c>
      <c r="E749" t="s">
        <v>1300</v>
      </c>
      <c r="F749" t="s">
        <v>2693</v>
      </c>
      <c r="G749" t="s">
        <v>2694</v>
      </c>
      <c r="H749">
        <v>12</v>
      </c>
      <c r="I749" t="s">
        <v>2153</v>
      </c>
      <c r="J749">
        <v>1</v>
      </c>
      <c r="K749" t="s">
        <v>2580</v>
      </c>
      <c r="L749">
        <v>1</v>
      </c>
      <c r="M749" t="s">
        <v>2801</v>
      </c>
      <c r="N749">
        <v>3</v>
      </c>
      <c r="O749" t="s">
        <v>2258</v>
      </c>
      <c r="P749">
        <v>6</v>
      </c>
      <c r="Q749" t="s">
        <v>2802</v>
      </c>
      <c r="R749">
        <v>30</v>
      </c>
      <c r="S749" t="s">
        <v>2163</v>
      </c>
      <c r="T749">
        <v>37</v>
      </c>
      <c r="U749" t="s">
        <v>2224</v>
      </c>
      <c r="V749">
        <v>0</v>
      </c>
      <c r="W749" t="s">
        <v>79</v>
      </c>
      <c r="X749">
        <v>4</v>
      </c>
      <c r="Y749" t="s">
        <v>2695</v>
      </c>
      <c r="Z749" t="s">
        <v>2764</v>
      </c>
      <c r="AA749" t="s">
        <v>2257</v>
      </c>
      <c r="AB749" t="s">
        <v>2765</v>
      </c>
      <c r="AC749" t="s">
        <v>2257</v>
      </c>
      <c r="AD749" t="s">
        <v>2256</v>
      </c>
      <c r="AE749" t="s">
        <v>2257</v>
      </c>
      <c r="AF749" s="115">
        <v>8000000</v>
      </c>
      <c r="AG749" s="167" t="s">
        <v>1652</v>
      </c>
      <c r="AH749" s="168" t="s">
        <v>219</v>
      </c>
      <c r="AI749" s="172">
        <v>12</v>
      </c>
      <c r="AJ749" s="173" t="s">
        <v>2782</v>
      </c>
      <c r="AL749" t="str">
        <f t="shared" si="52"/>
        <v>01.01.03.06</v>
      </c>
      <c r="AM749">
        <f t="shared" si="53"/>
        <v>530</v>
      </c>
      <c r="AN749">
        <f t="shared" si="54"/>
        <v>12</v>
      </c>
      <c r="AO749" s="118">
        <v>1</v>
      </c>
      <c r="AP749" s="118">
        <v>1</v>
      </c>
      <c r="AQ749" s="118">
        <v>3</v>
      </c>
      <c r="AR749" s="118">
        <v>6</v>
      </c>
      <c r="AS749" t="str">
        <f t="shared" si="55"/>
        <v>4.02.00.00</v>
      </c>
    </row>
    <row r="750" spans="1:45" customFormat="1" ht="93.6">
      <c r="A750">
        <v>2021</v>
      </c>
      <c r="B750">
        <v>530</v>
      </c>
      <c r="C750" t="s">
        <v>434</v>
      </c>
      <c r="D750" t="s">
        <v>1281</v>
      </c>
      <c r="E750" t="s">
        <v>1300</v>
      </c>
      <c r="F750" t="s">
        <v>2693</v>
      </c>
      <c r="G750" t="s">
        <v>2694</v>
      </c>
      <c r="H750">
        <v>12</v>
      </c>
      <c r="I750" t="s">
        <v>2153</v>
      </c>
      <c r="J750">
        <v>1</v>
      </c>
      <c r="K750" t="s">
        <v>2580</v>
      </c>
      <c r="L750">
        <v>1</v>
      </c>
      <c r="M750" t="s">
        <v>2801</v>
      </c>
      <c r="N750">
        <v>10</v>
      </c>
      <c r="O750" t="s">
        <v>2808</v>
      </c>
      <c r="P750">
        <v>1</v>
      </c>
      <c r="Q750" t="s">
        <v>2805</v>
      </c>
      <c r="R750">
        <v>30</v>
      </c>
      <c r="S750" t="s">
        <v>2163</v>
      </c>
      <c r="T750">
        <v>37</v>
      </c>
      <c r="U750" t="s">
        <v>2224</v>
      </c>
      <c r="V750">
        <v>0</v>
      </c>
      <c r="W750" t="s">
        <v>79</v>
      </c>
      <c r="X750">
        <v>4</v>
      </c>
      <c r="Y750" t="s">
        <v>2695</v>
      </c>
      <c r="Z750" t="s">
        <v>2764</v>
      </c>
      <c r="AA750" t="s">
        <v>2257</v>
      </c>
      <c r="AB750" t="s">
        <v>2765</v>
      </c>
      <c r="AC750" t="s">
        <v>2257</v>
      </c>
      <c r="AD750" t="s">
        <v>2256</v>
      </c>
      <c r="AE750" t="s">
        <v>2257</v>
      </c>
      <c r="AF750" s="115">
        <v>3600000</v>
      </c>
      <c r="AG750" s="167" t="s">
        <v>1652</v>
      </c>
      <c r="AH750" s="168" t="s">
        <v>219</v>
      </c>
      <c r="AI750" s="172">
        <v>12</v>
      </c>
      <c r="AJ750" s="173" t="s">
        <v>2782</v>
      </c>
      <c r="AL750" t="str">
        <f t="shared" si="52"/>
        <v>01.01.10.01</v>
      </c>
      <c r="AM750">
        <f t="shared" si="53"/>
        <v>530</v>
      </c>
      <c r="AN750">
        <f t="shared" si="54"/>
        <v>12</v>
      </c>
      <c r="AO750" s="118">
        <v>1</v>
      </c>
      <c r="AP750" s="118">
        <v>1</v>
      </c>
      <c r="AQ750" s="118">
        <v>10</v>
      </c>
      <c r="AR750" s="118">
        <v>1</v>
      </c>
      <c r="AS750" t="str">
        <f t="shared" si="55"/>
        <v>4.02.00.00</v>
      </c>
    </row>
    <row r="751" spans="1:45" customFormat="1" ht="93.6">
      <c r="A751">
        <v>2021</v>
      </c>
      <c r="B751">
        <v>530</v>
      </c>
      <c r="C751" t="s">
        <v>434</v>
      </c>
      <c r="D751" t="s">
        <v>1281</v>
      </c>
      <c r="E751" t="s">
        <v>1300</v>
      </c>
      <c r="F751" t="s">
        <v>2693</v>
      </c>
      <c r="G751" t="s">
        <v>2694</v>
      </c>
      <c r="H751">
        <v>12</v>
      </c>
      <c r="I751" t="s">
        <v>2153</v>
      </c>
      <c r="J751">
        <v>1</v>
      </c>
      <c r="K751" t="s">
        <v>2580</v>
      </c>
      <c r="L751">
        <v>1</v>
      </c>
      <c r="M751" t="s">
        <v>2801</v>
      </c>
      <c r="N751">
        <v>11</v>
      </c>
      <c r="O751" t="s">
        <v>2254</v>
      </c>
      <c r="P751">
        <v>2</v>
      </c>
      <c r="Q751" t="s">
        <v>2593</v>
      </c>
      <c r="R751">
        <v>30</v>
      </c>
      <c r="S751" t="s">
        <v>2163</v>
      </c>
      <c r="T751">
        <v>37</v>
      </c>
      <c r="U751" t="s">
        <v>2224</v>
      </c>
      <c r="V751">
        <v>0</v>
      </c>
      <c r="W751" t="s">
        <v>79</v>
      </c>
      <c r="X751">
        <v>4</v>
      </c>
      <c r="Y751" t="s">
        <v>2695</v>
      </c>
      <c r="Z751" t="s">
        <v>2764</v>
      </c>
      <c r="AA751" t="s">
        <v>2257</v>
      </c>
      <c r="AB751" t="s">
        <v>2765</v>
      </c>
      <c r="AC751" t="s">
        <v>2257</v>
      </c>
      <c r="AD751" t="s">
        <v>2256</v>
      </c>
      <c r="AE751" t="s">
        <v>2257</v>
      </c>
      <c r="AF751" s="115">
        <v>5500000</v>
      </c>
      <c r="AG751" s="167" t="s">
        <v>1652</v>
      </c>
      <c r="AH751" s="168" t="s">
        <v>219</v>
      </c>
      <c r="AI751" s="172">
        <v>12</v>
      </c>
      <c r="AJ751" s="173" t="s">
        <v>2782</v>
      </c>
      <c r="AL751" t="str">
        <f t="shared" si="52"/>
        <v>01.01.11.02</v>
      </c>
      <c r="AM751">
        <f t="shared" si="53"/>
        <v>530</v>
      </c>
      <c r="AN751">
        <f t="shared" si="54"/>
        <v>12</v>
      </c>
      <c r="AO751" s="118">
        <v>1</v>
      </c>
      <c r="AP751" s="118">
        <v>1</v>
      </c>
      <c r="AQ751" s="118">
        <v>11</v>
      </c>
      <c r="AR751" s="118">
        <v>2</v>
      </c>
      <c r="AS751" t="str">
        <f t="shared" si="55"/>
        <v>4.02.00.00</v>
      </c>
    </row>
    <row r="752" spans="1:45" customFormat="1" ht="93.6">
      <c r="A752">
        <v>2021</v>
      </c>
      <c r="B752">
        <v>530</v>
      </c>
      <c r="C752" t="s">
        <v>434</v>
      </c>
      <c r="D752" t="s">
        <v>1281</v>
      </c>
      <c r="E752" t="s">
        <v>1300</v>
      </c>
      <c r="F752" t="s">
        <v>2693</v>
      </c>
      <c r="G752" t="s">
        <v>2694</v>
      </c>
      <c r="H752">
        <v>12</v>
      </c>
      <c r="I752" t="s">
        <v>2153</v>
      </c>
      <c r="J752">
        <v>1</v>
      </c>
      <c r="K752" t="s">
        <v>2580</v>
      </c>
      <c r="L752">
        <v>1</v>
      </c>
      <c r="M752" t="s">
        <v>2801</v>
      </c>
      <c r="N752">
        <v>3</v>
      </c>
      <c r="O752" t="s">
        <v>2258</v>
      </c>
      <c r="P752">
        <v>1</v>
      </c>
      <c r="Q752" t="s">
        <v>2490</v>
      </c>
      <c r="R752">
        <v>30</v>
      </c>
      <c r="S752" t="s">
        <v>2163</v>
      </c>
      <c r="T752">
        <v>37</v>
      </c>
      <c r="U752" t="s">
        <v>2224</v>
      </c>
      <c r="V752">
        <v>0</v>
      </c>
      <c r="W752" t="s">
        <v>79</v>
      </c>
      <c r="X752">
        <v>4</v>
      </c>
      <c r="Y752" t="s">
        <v>2695</v>
      </c>
      <c r="Z752" t="s">
        <v>2764</v>
      </c>
      <c r="AA752" t="s">
        <v>2257</v>
      </c>
      <c r="AB752" t="s">
        <v>2765</v>
      </c>
      <c r="AC752" t="s">
        <v>2257</v>
      </c>
      <c r="AD752" t="s">
        <v>2256</v>
      </c>
      <c r="AE752" t="s">
        <v>2257</v>
      </c>
      <c r="AF752" s="115">
        <v>4000000</v>
      </c>
      <c r="AG752" s="167" t="s">
        <v>1652</v>
      </c>
      <c r="AH752" s="168" t="s">
        <v>219</v>
      </c>
      <c r="AI752" s="172">
        <v>12</v>
      </c>
      <c r="AJ752" s="173" t="s">
        <v>2782</v>
      </c>
      <c r="AL752" t="str">
        <f t="shared" si="52"/>
        <v>01.01.03.01</v>
      </c>
      <c r="AM752">
        <f t="shared" si="53"/>
        <v>530</v>
      </c>
      <c r="AN752">
        <f t="shared" si="54"/>
        <v>12</v>
      </c>
      <c r="AO752" s="118">
        <v>1</v>
      </c>
      <c r="AP752" s="118">
        <v>1</v>
      </c>
      <c r="AQ752" s="118">
        <v>3</v>
      </c>
      <c r="AR752" s="118">
        <v>1</v>
      </c>
      <c r="AS752" t="str">
        <f t="shared" si="55"/>
        <v>4.02.00.00</v>
      </c>
    </row>
    <row r="753" spans="1:45" customFormat="1" ht="93.6">
      <c r="A753">
        <v>2021</v>
      </c>
      <c r="B753">
        <v>530</v>
      </c>
      <c r="C753" t="s">
        <v>434</v>
      </c>
      <c r="D753" t="s">
        <v>1281</v>
      </c>
      <c r="E753" t="s">
        <v>1300</v>
      </c>
      <c r="F753" t="s">
        <v>2693</v>
      </c>
      <c r="G753" t="s">
        <v>2694</v>
      </c>
      <c r="H753">
        <v>12</v>
      </c>
      <c r="I753" t="s">
        <v>2153</v>
      </c>
      <c r="J753">
        <v>1</v>
      </c>
      <c r="K753" t="s">
        <v>2580</v>
      </c>
      <c r="L753">
        <v>1</v>
      </c>
      <c r="M753" t="s">
        <v>2801</v>
      </c>
      <c r="N753">
        <v>11</v>
      </c>
      <c r="O753" t="s">
        <v>2254</v>
      </c>
      <c r="P753">
        <v>1</v>
      </c>
      <c r="Q753" t="s">
        <v>2279</v>
      </c>
      <c r="R753">
        <v>30</v>
      </c>
      <c r="S753" t="s">
        <v>2163</v>
      </c>
      <c r="T753">
        <v>37</v>
      </c>
      <c r="U753" t="s">
        <v>2224</v>
      </c>
      <c r="V753">
        <v>0</v>
      </c>
      <c r="W753" t="s">
        <v>79</v>
      </c>
      <c r="X753">
        <v>4</v>
      </c>
      <c r="Y753" t="s">
        <v>2695</v>
      </c>
      <c r="Z753" t="s">
        <v>2764</v>
      </c>
      <c r="AA753" t="s">
        <v>2257</v>
      </c>
      <c r="AB753" t="s">
        <v>2765</v>
      </c>
      <c r="AC753" t="s">
        <v>2257</v>
      </c>
      <c r="AD753" t="s">
        <v>2256</v>
      </c>
      <c r="AE753" t="s">
        <v>2257</v>
      </c>
      <c r="AF753" s="115">
        <v>27720000</v>
      </c>
      <c r="AG753" s="167" t="s">
        <v>1652</v>
      </c>
      <c r="AH753" s="168" t="s">
        <v>219</v>
      </c>
      <c r="AI753" s="172">
        <v>12</v>
      </c>
      <c r="AJ753" s="173" t="s">
        <v>2782</v>
      </c>
      <c r="AL753" t="str">
        <f t="shared" si="52"/>
        <v>01.01.11.01</v>
      </c>
      <c r="AM753">
        <f t="shared" si="53"/>
        <v>530</v>
      </c>
      <c r="AN753">
        <f t="shared" si="54"/>
        <v>12</v>
      </c>
      <c r="AO753" s="118">
        <v>1</v>
      </c>
      <c r="AP753" s="118">
        <v>1</v>
      </c>
      <c r="AQ753" s="118">
        <v>11</v>
      </c>
      <c r="AR753" s="118">
        <v>1</v>
      </c>
      <c r="AS753" t="str">
        <f t="shared" si="55"/>
        <v>4.02.00.00</v>
      </c>
    </row>
    <row r="754" spans="1:45" customFormat="1" ht="93.6">
      <c r="A754">
        <v>2021</v>
      </c>
      <c r="B754">
        <v>530</v>
      </c>
      <c r="C754" t="s">
        <v>434</v>
      </c>
      <c r="D754" t="s">
        <v>1281</v>
      </c>
      <c r="E754" t="s">
        <v>1300</v>
      </c>
      <c r="F754" t="s">
        <v>2693</v>
      </c>
      <c r="G754" t="s">
        <v>2694</v>
      </c>
      <c r="H754">
        <v>12</v>
      </c>
      <c r="I754" t="s">
        <v>2153</v>
      </c>
      <c r="J754">
        <v>1</v>
      </c>
      <c r="K754" t="s">
        <v>2580</v>
      </c>
      <c r="L754">
        <v>1</v>
      </c>
      <c r="M754" t="s">
        <v>2801</v>
      </c>
      <c r="N754">
        <v>3</v>
      </c>
      <c r="O754" t="s">
        <v>2258</v>
      </c>
      <c r="P754">
        <v>2</v>
      </c>
      <c r="Q754" t="s">
        <v>2841</v>
      </c>
      <c r="R754">
        <v>30</v>
      </c>
      <c r="S754" t="s">
        <v>2163</v>
      </c>
      <c r="T754">
        <v>37</v>
      </c>
      <c r="U754" t="s">
        <v>2224</v>
      </c>
      <c r="V754">
        <v>0</v>
      </c>
      <c r="W754" t="s">
        <v>79</v>
      </c>
      <c r="X754">
        <v>4</v>
      </c>
      <c r="Y754" t="s">
        <v>2695</v>
      </c>
      <c r="Z754" t="s">
        <v>2764</v>
      </c>
      <c r="AA754" t="s">
        <v>2257</v>
      </c>
      <c r="AB754" t="s">
        <v>2765</v>
      </c>
      <c r="AC754" t="s">
        <v>2257</v>
      </c>
      <c r="AD754" t="s">
        <v>2256</v>
      </c>
      <c r="AE754" t="s">
        <v>2257</v>
      </c>
      <c r="AF754" s="115">
        <v>32340000</v>
      </c>
      <c r="AG754" s="167" t="s">
        <v>1652</v>
      </c>
      <c r="AH754" s="168" t="s">
        <v>219</v>
      </c>
      <c r="AI754" s="172">
        <v>12</v>
      </c>
      <c r="AJ754" s="173" t="s">
        <v>2782</v>
      </c>
      <c r="AL754" t="str">
        <f t="shared" si="52"/>
        <v>01.01.03.02</v>
      </c>
      <c r="AM754">
        <f t="shared" si="53"/>
        <v>530</v>
      </c>
      <c r="AN754">
        <f t="shared" si="54"/>
        <v>12</v>
      </c>
      <c r="AO754" s="118">
        <v>1</v>
      </c>
      <c r="AP754" s="118">
        <v>1</v>
      </c>
      <c r="AQ754" s="118">
        <v>3</v>
      </c>
      <c r="AR754" s="118">
        <v>2</v>
      </c>
      <c r="AS754" t="str">
        <f t="shared" si="55"/>
        <v>4.02.00.00</v>
      </c>
    </row>
    <row r="755" spans="1:45" customFormat="1" ht="93.6">
      <c r="A755">
        <v>2021</v>
      </c>
      <c r="B755">
        <v>530</v>
      </c>
      <c r="C755" t="s">
        <v>434</v>
      </c>
      <c r="D755" t="s">
        <v>1281</v>
      </c>
      <c r="E755" t="s">
        <v>1300</v>
      </c>
      <c r="F755" t="s">
        <v>2693</v>
      </c>
      <c r="G755" t="s">
        <v>2694</v>
      </c>
      <c r="H755">
        <v>12</v>
      </c>
      <c r="I755" t="s">
        <v>2153</v>
      </c>
      <c r="J755">
        <v>4</v>
      </c>
      <c r="K755" t="s">
        <v>22</v>
      </c>
      <c r="L755">
        <v>1</v>
      </c>
      <c r="M755" t="s">
        <v>2801</v>
      </c>
      <c r="N755">
        <v>14</v>
      </c>
      <c r="O755" t="s">
        <v>2232</v>
      </c>
      <c r="P755">
        <v>1</v>
      </c>
      <c r="Q755" t="s">
        <v>2842</v>
      </c>
      <c r="R755">
        <v>30</v>
      </c>
      <c r="S755" t="s">
        <v>2163</v>
      </c>
      <c r="T755">
        <v>31</v>
      </c>
      <c r="U755" t="s">
        <v>22</v>
      </c>
      <c r="V755">
        <v>0</v>
      </c>
      <c r="W755" t="s">
        <v>79</v>
      </c>
      <c r="X755">
        <v>4</v>
      </c>
      <c r="Y755" t="s">
        <v>2695</v>
      </c>
      <c r="Z755" t="s">
        <v>2764</v>
      </c>
      <c r="AA755" t="s">
        <v>2257</v>
      </c>
      <c r="AB755" t="s">
        <v>2765</v>
      </c>
      <c r="AC755" t="s">
        <v>2257</v>
      </c>
      <c r="AD755" t="s">
        <v>2256</v>
      </c>
      <c r="AE755" t="s">
        <v>2257</v>
      </c>
      <c r="AF755" s="115">
        <v>10000000</v>
      </c>
      <c r="AG755" s="167" t="s">
        <v>1652</v>
      </c>
      <c r="AH755" s="168" t="s">
        <v>219</v>
      </c>
      <c r="AI755" s="172">
        <v>12</v>
      </c>
      <c r="AJ755" s="173" t="s">
        <v>2782</v>
      </c>
      <c r="AL755" t="str">
        <f t="shared" si="52"/>
        <v>04.01.14.01</v>
      </c>
      <c r="AM755">
        <f t="shared" si="53"/>
        <v>530</v>
      </c>
      <c r="AN755">
        <f t="shared" si="54"/>
        <v>12</v>
      </c>
      <c r="AO755" s="118">
        <v>4</v>
      </c>
      <c r="AP755" s="118">
        <v>1</v>
      </c>
      <c r="AQ755" s="118">
        <v>14</v>
      </c>
      <c r="AR755" s="118">
        <v>1</v>
      </c>
      <c r="AS755" t="str">
        <f t="shared" si="55"/>
        <v>4.02.00.00</v>
      </c>
    </row>
    <row r="756" spans="1:45" customFormat="1" ht="93.6">
      <c r="A756">
        <v>2021</v>
      </c>
      <c r="B756">
        <v>530</v>
      </c>
      <c r="C756" t="s">
        <v>434</v>
      </c>
      <c r="D756" t="s">
        <v>1281</v>
      </c>
      <c r="E756" t="s">
        <v>1300</v>
      </c>
      <c r="F756" t="s">
        <v>2693</v>
      </c>
      <c r="G756" t="s">
        <v>2694</v>
      </c>
      <c r="H756">
        <v>12</v>
      </c>
      <c r="I756" t="s">
        <v>2153</v>
      </c>
      <c r="J756">
        <v>4</v>
      </c>
      <c r="K756" t="s">
        <v>22</v>
      </c>
      <c r="L756">
        <v>1</v>
      </c>
      <c r="M756" t="s">
        <v>2801</v>
      </c>
      <c r="N756">
        <v>11</v>
      </c>
      <c r="O756" t="s">
        <v>2254</v>
      </c>
      <c r="P756">
        <v>1</v>
      </c>
      <c r="Q756" t="s">
        <v>2843</v>
      </c>
      <c r="R756">
        <v>30</v>
      </c>
      <c r="S756" t="s">
        <v>2163</v>
      </c>
      <c r="T756">
        <v>31</v>
      </c>
      <c r="U756" t="s">
        <v>22</v>
      </c>
      <c r="V756">
        <v>0</v>
      </c>
      <c r="W756" t="s">
        <v>79</v>
      </c>
      <c r="X756">
        <v>4</v>
      </c>
      <c r="Y756" t="s">
        <v>2695</v>
      </c>
      <c r="Z756" t="s">
        <v>2764</v>
      </c>
      <c r="AA756" t="s">
        <v>2257</v>
      </c>
      <c r="AB756" t="s">
        <v>2765</v>
      </c>
      <c r="AC756" t="s">
        <v>2257</v>
      </c>
      <c r="AD756" t="s">
        <v>2256</v>
      </c>
      <c r="AE756" t="s">
        <v>2257</v>
      </c>
      <c r="AF756" s="115">
        <v>15000000</v>
      </c>
      <c r="AG756" s="167" t="s">
        <v>1652</v>
      </c>
      <c r="AH756" s="168" t="s">
        <v>219</v>
      </c>
      <c r="AI756" s="172">
        <v>12</v>
      </c>
      <c r="AJ756" s="173" t="s">
        <v>2782</v>
      </c>
      <c r="AL756" t="str">
        <f t="shared" si="52"/>
        <v>04.01.11.01</v>
      </c>
      <c r="AM756">
        <f t="shared" si="53"/>
        <v>530</v>
      </c>
      <c r="AN756">
        <f t="shared" si="54"/>
        <v>12</v>
      </c>
      <c r="AO756" s="118">
        <v>4</v>
      </c>
      <c r="AP756" s="118">
        <v>1</v>
      </c>
      <c r="AQ756" s="118">
        <v>11</v>
      </c>
      <c r="AR756" s="118">
        <v>1</v>
      </c>
      <c r="AS756" t="str">
        <f t="shared" si="55"/>
        <v>4.02.00.00</v>
      </c>
    </row>
    <row r="757" spans="1:45" customFormat="1" ht="93.6">
      <c r="A757">
        <v>2021</v>
      </c>
      <c r="B757">
        <v>530</v>
      </c>
      <c r="C757" t="s">
        <v>434</v>
      </c>
      <c r="D757" t="s">
        <v>1281</v>
      </c>
      <c r="E757" t="s">
        <v>1300</v>
      </c>
      <c r="F757" t="s">
        <v>2693</v>
      </c>
      <c r="G757" t="s">
        <v>2694</v>
      </c>
      <c r="H757">
        <v>12</v>
      </c>
      <c r="I757" t="s">
        <v>2153</v>
      </c>
      <c r="J757">
        <v>4</v>
      </c>
      <c r="K757" t="s">
        <v>22</v>
      </c>
      <c r="L757">
        <v>1</v>
      </c>
      <c r="M757" t="s">
        <v>2801</v>
      </c>
      <c r="N757">
        <v>5</v>
      </c>
      <c r="O757" t="s">
        <v>2228</v>
      </c>
      <c r="P757">
        <v>1</v>
      </c>
      <c r="Q757" t="s">
        <v>2340</v>
      </c>
      <c r="R757">
        <v>30</v>
      </c>
      <c r="S757" t="s">
        <v>2163</v>
      </c>
      <c r="T757">
        <v>31</v>
      </c>
      <c r="U757" t="s">
        <v>22</v>
      </c>
      <c r="V757">
        <v>0</v>
      </c>
      <c r="W757" t="s">
        <v>79</v>
      </c>
      <c r="X757">
        <v>4</v>
      </c>
      <c r="Y757" t="s">
        <v>2695</v>
      </c>
      <c r="Z757" t="s">
        <v>2764</v>
      </c>
      <c r="AA757" t="s">
        <v>2257</v>
      </c>
      <c r="AB757" t="s">
        <v>2765</v>
      </c>
      <c r="AC757" t="s">
        <v>2257</v>
      </c>
      <c r="AD757" t="s">
        <v>2256</v>
      </c>
      <c r="AE757" t="s">
        <v>2257</v>
      </c>
      <c r="AF757" s="115">
        <v>16000000</v>
      </c>
      <c r="AG757" s="167" t="s">
        <v>1652</v>
      </c>
      <c r="AH757" s="168" t="s">
        <v>219</v>
      </c>
      <c r="AI757" s="172">
        <v>12</v>
      </c>
      <c r="AJ757" s="173" t="s">
        <v>2782</v>
      </c>
      <c r="AL757" t="str">
        <f t="shared" si="52"/>
        <v>04.01.05.01</v>
      </c>
      <c r="AM757">
        <f t="shared" si="53"/>
        <v>530</v>
      </c>
      <c r="AN757">
        <f t="shared" si="54"/>
        <v>12</v>
      </c>
      <c r="AO757" s="118">
        <v>4</v>
      </c>
      <c r="AP757" s="118">
        <v>1</v>
      </c>
      <c r="AQ757" s="118">
        <v>5</v>
      </c>
      <c r="AR757" s="118">
        <v>1</v>
      </c>
      <c r="AS757" t="str">
        <f t="shared" si="55"/>
        <v>4.02.00.00</v>
      </c>
    </row>
    <row r="758" spans="1:45" customFormat="1" ht="93.6">
      <c r="A758">
        <v>2021</v>
      </c>
      <c r="B758">
        <v>530</v>
      </c>
      <c r="C758" t="s">
        <v>434</v>
      </c>
      <c r="D758" t="s">
        <v>1281</v>
      </c>
      <c r="E758" t="s">
        <v>1300</v>
      </c>
      <c r="F758" t="s">
        <v>2693</v>
      </c>
      <c r="G758" t="s">
        <v>2694</v>
      </c>
      <c r="H758">
        <v>12</v>
      </c>
      <c r="I758" t="s">
        <v>2153</v>
      </c>
      <c r="J758">
        <v>4</v>
      </c>
      <c r="K758" t="s">
        <v>22</v>
      </c>
      <c r="L758">
        <v>1</v>
      </c>
      <c r="M758" t="s">
        <v>2801</v>
      </c>
      <c r="N758">
        <v>4</v>
      </c>
      <c r="O758" t="s">
        <v>2262</v>
      </c>
      <c r="P758">
        <v>1</v>
      </c>
      <c r="Q758" t="s">
        <v>2844</v>
      </c>
      <c r="R758">
        <v>30</v>
      </c>
      <c r="S758" t="s">
        <v>2163</v>
      </c>
      <c r="T758">
        <v>31</v>
      </c>
      <c r="U758" t="s">
        <v>22</v>
      </c>
      <c r="V758">
        <v>0</v>
      </c>
      <c r="W758" t="s">
        <v>79</v>
      </c>
      <c r="X758">
        <v>4</v>
      </c>
      <c r="Y758" t="s">
        <v>2695</v>
      </c>
      <c r="Z758" t="s">
        <v>2764</v>
      </c>
      <c r="AA758" t="s">
        <v>2257</v>
      </c>
      <c r="AB758" t="s">
        <v>2765</v>
      </c>
      <c r="AC758" t="s">
        <v>2257</v>
      </c>
      <c r="AD758" t="s">
        <v>2256</v>
      </c>
      <c r="AE758" t="s">
        <v>2257</v>
      </c>
      <c r="AF758" s="115">
        <v>27720000</v>
      </c>
      <c r="AG758" s="167" t="s">
        <v>1652</v>
      </c>
      <c r="AH758" s="168" t="s">
        <v>219</v>
      </c>
      <c r="AI758" s="172">
        <v>12</v>
      </c>
      <c r="AJ758" s="173" t="s">
        <v>2782</v>
      </c>
      <c r="AL758" t="str">
        <f t="shared" si="52"/>
        <v>04.01.04.01</v>
      </c>
      <c r="AM758">
        <f t="shared" si="53"/>
        <v>530</v>
      </c>
      <c r="AN758">
        <f t="shared" si="54"/>
        <v>12</v>
      </c>
      <c r="AO758" s="118">
        <v>4</v>
      </c>
      <c r="AP758" s="118">
        <v>1</v>
      </c>
      <c r="AQ758" s="118">
        <v>4</v>
      </c>
      <c r="AR758" s="118">
        <v>1</v>
      </c>
      <c r="AS758" t="str">
        <f t="shared" si="55"/>
        <v>4.02.00.00</v>
      </c>
    </row>
    <row r="759" spans="1:45" customFormat="1" ht="93.6">
      <c r="A759">
        <v>2021</v>
      </c>
      <c r="B759">
        <v>530</v>
      </c>
      <c r="C759" t="s">
        <v>434</v>
      </c>
      <c r="D759" t="s">
        <v>1281</v>
      </c>
      <c r="E759" t="s">
        <v>1300</v>
      </c>
      <c r="F759" t="s">
        <v>2693</v>
      </c>
      <c r="G759" t="s">
        <v>2694</v>
      </c>
      <c r="H759">
        <v>12</v>
      </c>
      <c r="I759" t="s">
        <v>2153</v>
      </c>
      <c r="J759">
        <v>4</v>
      </c>
      <c r="K759" t="s">
        <v>22</v>
      </c>
      <c r="L759">
        <v>1</v>
      </c>
      <c r="M759" t="s">
        <v>2801</v>
      </c>
      <c r="N759">
        <v>18</v>
      </c>
      <c r="O759" t="s">
        <v>2192</v>
      </c>
      <c r="P759">
        <v>1</v>
      </c>
      <c r="Q759" t="s">
        <v>2845</v>
      </c>
      <c r="R759">
        <v>30</v>
      </c>
      <c r="S759" t="s">
        <v>2163</v>
      </c>
      <c r="T759">
        <v>31</v>
      </c>
      <c r="U759" t="s">
        <v>22</v>
      </c>
      <c r="V759">
        <v>0</v>
      </c>
      <c r="W759" t="s">
        <v>79</v>
      </c>
      <c r="X759">
        <v>4</v>
      </c>
      <c r="Y759" t="s">
        <v>2695</v>
      </c>
      <c r="Z759" t="s">
        <v>2764</v>
      </c>
      <c r="AA759" t="s">
        <v>2257</v>
      </c>
      <c r="AB759" t="s">
        <v>2765</v>
      </c>
      <c r="AC759" t="s">
        <v>2257</v>
      </c>
      <c r="AD759" t="s">
        <v>2256</v>
      </c>
      <c r="AE759" t="s">
        <v>2257</v>
      </c>
      <c r="AF759" s="115">
        <v>15000000</v>
      </c>
      <c r="AG759" s="167" t="s">
        <v>1652</v>
      </c>
      <c r="AH759" s="168" t="s">
        <v>219</v>
      </c>
      <c r="AI759" s="172">
        <v>12</v>
      </c>
      <c r="AJ759" s="173" t="s">
        <v>2782</v>
      </c>
      <c r="AL759" t="str">
        <f t="shared" si="52"/>
        <v>04.01.18.01</v>
      </c>
      <c r="AM759">
        <f t="shared" si="53"/>
        <v>530</v>
      </c>
      <c r="AN759">
        <f t="shared" si="54"/>
        <v>12</v>
      </c>
      <c r="AO759" s="118">
        <v>4</v>
      </c>
      <c r="AP759" s="118">
        <v>1</v>
      </c>
      <c r="AQ759" s="118">
        <v>18</v>
      </c>
      <c r="AR759" s="118">
        <v>1</v>
      </c>
      <c r="AS759" t="str">
        <f t="shared" si="55"/>
        <v>4.02.00.00</v>
      </c>
    </row>
    <row r="760" spans="1:45" customFormat="1" ht="93.6">
      <c r="A760">
        <v>2021</v>
      </c>
      <c r="B760">
        <v>530</v>
      </c>
      <c r="C760" t="s">
        <v>434</v>
      </c>
      <c r="D760" t="s">
        <v>1281</v>
      </c>
      <c r="E760" t="s">
        <v>1300</v>
      </c>
      <c r="F760" t="s">
        <v>2693</v>
      </c>
      <c r="G760" t="s">
        <v>2694</v>
      </c>
      <c r="H760">
        <v>11</v>
      </c>
      <c r="I760" t="s">
        <v>25</v>
      </c>
      <c r="J760">
        <v>6</v>
      </c>
      <c r="K760" t="s">
        <v>2328</v>
      </c>
      <c r="L760">
        <v>2</v>
      </c>
      <c r="M760" t="s">
        <v>2809</v>
      </c>
      <c r="N760">
        <v>6</v>
      </c>
      <c r="O760" t="s">
        <v>2289</v>
      </c>
      <c r="P760">
        <v>1</v>
      </c>
      <c r="Q760" t="s">
        <v>2578</v>
      </c>
      <c r="R760">
        <v>30</v>
      </c>
      <c r="S760" t="s">
        <v>2163</v>
      </c>
      <c r="T760">
        <v>34</v>
      </c>
      <c r="U760" t="s">
        <v>2209</v>
      </c>
      <c r="V760">
        <v>0</v>
      </c>
      <c r="W760" t="s">
        <v>79</v>
      </c>
      <c r="X760">
        <v>4</v>
      </c>
      <c r="Y760" t="s">
        <v>2695</v>
      </c>
      <c r="Z760" t="s">
        <v>2764</v>
      </c>
      <c r="AA760" t="s">
        <v>2257</v>
      </c>
      <c r="AB760" t="s">
        <v>2765</v>
      </c>
      <c r="AC760" t="s">
        <v>2257</v>
      </c>
      <c r="AD760" t="s">
        <v>2256</v>
      </c>
      <c r="AE760" t="s">
        <v>2257</v>
      </c>
      <c r="AF760" s="115">
        <v>9870000</v>
      </c>
      <c r="AG760" s="36" t="s">
        <v>1683</v>
      </c>
      <c r="AH760" s="127" t="s">
        <v>25</v>
      </c>
      <c r="AI760" s="172">
        <v>12</v>
      </c>
      <c r="AJ760" s="173" t="s">
        <v>2782</v>
      </c>
      <c r="AL760" t="str">
        <f t="shared" si="52"/>
        <v>06.02.06.01</v>
      </c>
      <c r="AM760">
        <f t="shared" si="53"/>
        <v>530</v>
      </c>
      <c r="AN760">
        <f t="shared" si="54"/>
        <v>11</v>
      </c>
      <c r="AO760" s="118">
        <v>6</v>
      </c>
      <c r="AP760" s="118">
        <v>2</v>
      </c>
      <c r="AQ760" s="118">
        <v>6</v>
      </c>
      <c r="AR760" s="118">
        <v>1</v>
      </c>
      <c r="AS760" t="str">
        <f t="shared" si="55"/>
        <v>4.02.00.00</v>
      </c>
    </row>
    <row r="761" spans="1:45" customFormat="1" ht="93.6">
      <c r="A761">
        <v>2021</v>
      </c>
      <c r="B761">
        <v>530</v>
      </c>
      <c r="C761" t="s">
        <v>434</v>
      </c>
      <c r="D761" t="s">
        <v>1281</v>
      </c>
      <c r="E761" t="s">
        <v>1300</v>
      </c>
      <c r="F761" t="s">
        <v>2693</v>
      </c>
      <c r="G761" t="s">
        <v>2694</v>
      </c>
      <c r="H761">
        <v>12</v>
      </c>
      <c r="I761" t="s">
        <v>2153</v>
      </c>
      <c r="J761">
        <v>6</v>
      </c>
      <c r="K761" t="s">
        <v>2328</v>
      </c>
      <c r="L761">
        <v>1</v>
      </c>
      <c r="M761" t="s">
        <v>2801</v>
      </c>
      <c r="N761">
        <v>13</v>
      </c>
      <c r="O761" t="s">
        <v>2202</v>
      </c>
      <c r="P761">
        <v>1</v>
      </c>
      <c r="Q761" t="s">
        <v>2344</v>
      </c>
      <c r="R761">
        <v>30</v>
      </c>
      <c r="S761" t="s">
        <v>2163</v>
      </c>
      <c r="T761">
        <v>34</v>
      </c>
      <c r="U761" t="s">
        <v>2209</v>
      </c>
      <c r="V761">
        <v>0</v>
      </c>
      <c r="W761" t="s">
        <v>79</v>
      </c>
      <c r="X761">
        <v>4</v>
      </c>
      <c r="Y761" t="s">
        <v>2695</v>
      </c>
      <c r="Z761" t="s">
        <v>2764</v>
      </c>
      <c r="AA761" t="s">
        <v>2257</v>
      </c>
      <c r="AB761" t="s">
        <v>2765</v>
      </c>
      <c r="AC761" t="s">
        <v>2257</v>
      </c>
      <c r="AD761" t="s">
        <v>2256</v>
      </c>
      <c r="AE761" t="s">
        <v>2257</v>
      </c>
      <c r="AF761" s="115">
        <v>3801880</v>
      </c>
      <c r="AG761" s="167" t="s">
        <v>1652</v>
      </c>
      <c r="AH761" s="168" t="s">
        <v>219</v>
      </c>
      <c r="AI761" s="172">
        <v>12</v>
      </c>
      <c r="AJ761" s="173" t="s">
        <v>2782</v>
      </c>
      <c r="AL761" t="str">
        <f t="shared" si="52"/>
        <v>06.01.13.01</v>
      </c>
      <c r="AM761">
        <f t="shared" si="53"/>
        <v>530</v>
      </c>
      <c r="AN761">
        <f t="shared" si="54"/>
        <v>12</v>
      </c>
      <c r="AO761" s="118">
        <v>6</v>
      </c>
      <c r="AP761" s="118">
        <v>1</v>
      </c>
      <c r="AQ761" s="118">
        <v>13</v>
      </c>
      <c r="AR761" s="118">
        <v>1</v>
      </c>
      <c r="AS761" t="str">
        <f t="shared" si="55"/>
        <v>4.02.00.00</v>
      </c>
    </row>
    <row r="762" spans="1:45" customFormat="1" ht="93.6">
      <c r="A762">
        <v>2021</v>
      </c>
      <c r="B762">
        <v>530</v>
      </c>
      <c r="C762" t="s">
        <v>434</v>
      </c>
      <c r="D762" t="s">
        <v>1281</v>
      </c>
      <c r="E762" t="s">
        <v>1300</v>
      </c>
      <c r="F762" t="s">
        <v>2693</v>
      </c>
      <c r="G762" t="s">
        <v>2694</v>
      </c>
      <c r="H762">
        <v>12</v>
      </c>
      <c r="I762" t="s">
        <v>2153</v>
      </c>
      <c r="J762">
        <v>6</v>
      </c>
      <c r="K762" t="s">
        <v>2328</v>
      </c>
      <c r="L762">
        <v>1</v>
      </c>
      <c r="M762" t="s">
        <v>2801</v>
      </c>
      <c r="N762">
        <v>7</v>
      </c>
      <c r="O762" t="s">
        <v>2188</v>
      </c>
      <c r="P762">
        <v>1</v>
      </c>
      <c r="Q762" t="s">
        <v>2846</v>
      </c>
      <c r="R762">
        <v>30</v>
      </c>
      <c r="S762" t="s">
        <v>2163</v>
      </c>
      <c r="T762">
        <v>34</v>
      </c>
      <c r="U762" t="s">
        <v>2209</v>
      </c>
      <c r="V762">
        <v>0</v>
      </c>
      <c r="W762" t="s">
        <v>79</v>
      </c>
      <c r="X762">
        <v>4</v>
      </c>
      <c r="Y762" t="s">
        <v>2695</v>
      </c>
      <c r="Z762" t="s">
        <v>2764</v>
      </c>
      <c r="AA762" t="s">
        <v>2257</v>
      </c>
      <c r="AB762" t="s">
        <v>2765</v>
      </c>
      <c r="AC762" t="s">
        <v>2257</v>
      </c>
      <c r="AD762" t="s">
        <v>2256</v>
      </c>
      <c r="AE762" t="s">
        <v>2257</v>
      </c>
      <c r="AF762" s="115">
        <v>16000000</v>
      </c>
      <c r="AG762" s="167" t="s">
        <v>1652</v>
      </c>
      <c r="AH762" s="168" t="s">
        <v>219</v>
      </c>
      <c r="AI762" s="172">
        <v>12</v>
      </c>
      <c r="AJ762" s="173" t="s">
        <v>2782</v>
      </c>
      <c r="AL762" t="str">
        <f t="shared" si="52"/>
        <v>06.01.07.01</v>
      </c>
      <c r="AM762">
        <f t="shared" si="53"/>
        <v>530</v>
      </c>
      <c r="AN762">
        <f t="shared" si="54"/>
        <v>12</v>
      </c>
      <c r="AO762" s="118">
        <v>6</v>
      </c>
      <c r="AP762" s="118">
        <v>1</v>
      </c>
      <c r="AQ762" s="118">
        <v>7</v>
      </c>
      <c r="AR762" s="118">
        <v>1</v>
      </c>
      <c r="AS762" t="str">
        <f t="shared" si="55"/>
        <v>4.02.00.00</v>
      </c>
    </row>
    <row r="763" spans="1:45" customFormat="1" ht="93.6">
      <c r="A763">
        <v>2021</v>
      </c>
      <c r="B763">
        <v>530</v>
      </c>
      <c r="C763" t="s">
        <v>434</v>
      </c>
      <c r="D763" t="s">
        <v>1281</v>
      </c>
      <c r="E763" t="s">
        <v>1300</v>
      </c>
      <c r="F763" t="s">
        <v>2693</v>
      </c>
      <c r="G763" t="s">
        <v>2694</v>
      </c>
      <c r="H763">
        <v>12</v>
      </c>
      <c r="I763" t="s">
        <v>2153</v>
      </c>
      <c r="J763">
        <v>6</v>
      </c>
      <c r="K763" t="s">
        <v>2328</v>
      </c>
      <c r="L763">
        <v>1</v>
      </c>
      <c r="M763" t="s">
        <v>2801</v>
      </c>
      <c r="N763">
        <v>1</v>
      </c>
      <c r="O763" t="s">
        <v>2286</v>
      </c>
      <c r="P763">
        <v>1</v>
      </c>
      <c r="Q763" t="s">
        <v>2847</v>
      </c>
      <c r="R763">
        <v>30</v>
      </c>
      <c r="S763" t="s">
        <v>2163</v>
      </c>
      <c r="T763">
        <v>34</v>
      </c>
      <c r="U763" t="s">
        <v>2209</v>
      </c>
      <c r="V763">
        <v>0</v>
      </c>
      <c r="W763" t="s">
        <v>79</v>
      </c>
      <c r="X763">
        <v>4</v>
      </c>
      <c r="Y763" t="s">
        <v>2695</v>
      </c>
      <c r="Z763" t="s">
        <v>2764</v>
      </c>
      <c r="AA763" t="s">
        <v>2257</v>
      </c>
      <c r="AB763" t="s">
        <v>2765</v>
      </c>
      <c r="AC763" t="s">
        <v>2257</v>
      </c>
      <c r="AD763" t="s">
        <v>2256</v>
      </c>
      <c r="AE763" t="s">
        <v>2257</v>
      </c>
      <c r="AF763" s="115">
        <v>3400000</v>
      </c>
      <c r="AG763" s="167" t="s">
        <v>1652</v>
      </c>
      <c r="AH763" s="168" t="s">
        <v>219</v>
      </c>
      <c r="AI763" s="172">
        <v>12</v>
      </c>
      <c r="AJ763" s="173" t="s">
        <v>2782</v>
      </c>
      <c r="AL763" t="str">
        <f t="shared" si="52"/>
        <v>06.01.01.01</v>
      </c>
      <c r="AM763">
        <f t="shared" si="53"/>
        <v>530</v>
      </c>
      <c r="AN763">
        <f t="shared" si="54"/>
        <v>12</v>
      </c>
      <c r="AO763" s="118">
        <v>6</v>
      </c>
      <c r="AP763" s="118">
        <v>1</v>
      </c>
      <c r="AQ763" s="118">
        <v>1</v>
      </c>
      <c r="AR763" s="118">
        <v>1</v>
      </c>
      <c r="AS763" t="str">
        <f t="shared" si="55"/>
        <v>4.02.00.00</v>
      </c>
    </row>
    <row r="764" spans="1:45" customFormat="1" ht="93.6">
      <c r="A764">
        <v>2021</v>
      </c>
      <c r="B764">
        <v>530</v>
      </c>
      <c r="C764" t="s">
        <v>434</v>
      </c>
      <c r="D764" t="s">
        <v>1281</v>
      </c>
      <c r="E764" t="s">
        <v>1300</v>
      </c>
      <c r="F764" t="s">
        <v>2693</v>
      </c>
      <c r="G764" t="s">
        <v>2694</v>
      </c>
      <c r="H764">
        <v>12</v>
      </c>
      <c r="I764" t="s">
        <v>2153</v>
      </c>
      <c r="J764">
        <v>6</v>
      </c>
      <c r="K764" t="s">
        <v>2328</v>
      </c>
      <c r="L764">
        <v>1</v>
      </c>
      <c r="M764" t="s">
        <v>2801</v>
      </c>
      <c r="N764">
        <v>9</v>
      </c>
      <c r="O764" t="s">
        <v>2161</v>
      </c>
      <c r="P764">
        <v>1</v>
      </c>
      <c r="Q764" t="s">
        <v>2848</v>
      </c>
      <c r="R764">
        <v>30</v>
      </c>
      <c r="S764" t="s">
        <v>2163</v>
      </c>
      <c r="T764">
        <v>34</v>
      </c>
      <c r="U764" t="s">
        <v>2209</v>
      </c>
      <c r="V764">
        <v>0</v>
      </c>
      <c r="W764" t="s">
        <v>79</v>
      </c>
      <c r="X764">
        <v>4</v>
      </c>
      <c r="Y764" t="s">
        <v>2695</v>
      </c>
      <c r="Z764" t="s">
        <v>2764</v>
      </c>
      <c r="AA764" t="s">
        <v>2257</v>
      </c>
      <c r="AB764" t="s">
        <v>2765</v>
      </c>
      <c r="AC764" t="s">
        <v>2257</v>
      </c>
      <c r="AD764" t="s">
        <v>2256</v>
      </c>
      <c r="AE764" t="s">
        <v>2257</v>
      </c>
      <c r="AF764" s="115">
        <v>1900000</v>
      </c>
      <c r="AG764" s="167" t="s">
        <v>1652</v>
      </c>
      <c r="AH764" s="168" t="s">
        <v>219</v>
      </c>
      <c r="AI764" s="172">
        <v>12</v>
      </c>
      <c r="AJ764" s="173" t="s">
        <v>2782</v>
      </c>
      <c r="AL764" t="str">
        <f t="shared" si="52"/>
        <v>06.01.09.01</v>
      </c>
      <c r="AM764">
        <f t="shared" si="53"/>
        <v>530</v>
      </c>
      <c r="AN764">
        <f t="shared" si="54"/>
        <v>12</v>
      </c>
      <c r="AO764" s="118">
        <v>6</v>
      </c>
      <c r="AP764" s="118">
        <v>1</v>
      </c>
      <c r="AQ764" s="118">
        <v>9</v>
      </c>
      <c r="AR764" s="118">
        <v>1</v>
      </c>
      <c r="AS764" t="str">
        <f t="shared" si="55"/>
        <v>4.02.00.00</v>
      </c>
    </row>
    <row r="765" spans="1:45" customFormat="1" ht="93.6">
      <c r="A765">
        <v>2021</v>
      </c>
      <c r="B765">
        <v>530</v>
      </c>
      <c r="C765" t="s">
        <v>434</v>
      </c>
      <c r="D765" t="s">
        <v>1281</v>
      </c>
      <c r="E765" t="s">
        <v>1300</v>
      </c>
      <c r="F765" t="s">
        <v>2693</v>
      </c>
      <c r="G765" t="s">
        <v>2694</v>
      </c>
      <c r="H765">
        <v>12</v>
      </c>
      <c r="I765" t="s">
        <v>2153</v>
      </c>
      <c r="J765">
        <v>6</v>
      </c>
      <c r="K765" t="s">
        <v>2328</v>
      </c>
      <c r="L765">
        <v>1</v>
      </c>
      <c r="M765" t="s">
        <v>2801</v>
      </c>
      <c r="N765">
        <v>9</v>
      </c>
      <c r="O765" t="s">
        <v>2161</v>
      </c>
      <c r="P765">
        <v>2</v>
      </c>
      <c r="Q765" t="s">
        <v>2849</v>
      </c>
      <c r="R765">
        <v>30</v>
      </c>
      <c r="S765" t="s">
        <v>2163</v>
      </c>
      <c r="T765">
        <v>34</v>
      </c>
      <c r="U765" t="s">
        <v>2209</v>
      </c>
      <c r="V765">
        <v>0</v>
      </c>
      <c r="W765" t="s">
        <v>79</v>
      </c>
      <c r="X765">
        <v>4</v>
      </c>
      <c r="Y765" t="s">
        <v>2695</v>
      </c>
      <c r="Z765" t="s">
        <v>2764</v>
      </c>
      <c r="AA765" t="s">
        <v>2257</v>
      </c>
      <c r="AB765" t="s">
        <v>2765</v>
      </c>
      <c r="AC765" t="s">
        <v>2257</v>
      </c>
      <c r="AD765" t="s">
        <v>2256</v>
      </c>
      <c r="AE765" t="s">
        <v>2257</v>
      </c>
      <c r="AF765" s="115">
        <v>1760080</v>
      </c>
      <c r="AG765" s="167" t="s">
        <v>1652</v>
      </c>
      <c r="AH765" s="168" t="s">
        <v>219</v>
      </c>
      <c r="AI765" s="172">
        <v>12</v>
      </c>
      <c r="AJ765" s="173" t="s">
        <v>2782</v>
      </c>
      <c r="AL765" t="str">
        <f t="shared" si="52"/>
        <v>06.01.09.02</v>
      </c>
      <c r="AM765">
        <f t="shared" si="53"/>
        <v>530</v>
      </c>
      <c r="AN765">
        <f t="shared" si="54"/>
        <v>12</v>
      </c>
      <c r="AO765" s="118">
        <v>6</v>
      </c>
      <c r="AP765" s="118">
        <v>1</v>
      </c>
      <c r="AQ765" s="118">
        <v>9</v>
      </c>
      <c r="AR765" s="118">
        <v>2</v>
      </c>
      <c r="AS765" t="str">
        <f t="shared" si="55"/>
        <v>4.02.00.00</v>
      </c>
    </row>
    <row r="766" spans="1:45" customFormat="1" ht="93.6">
      <c r="A766">
        <v>2021</v>
      </c>
      <c r="B766">
        <v>530</v>
      </c>
      <c r="C766" t="s">
        <v>434</v>
      </c>
      <c r="D766" t="s">
        <v>1281</v>
      </c>
      <c r="E766" t="s">
        <v>1300</v>
      </c>
      <c r="F766" t="s">
        <v>2693</v>
      </c>
      <c r="G766" t="s">
        <v>2694</v>
      </c>
      <c r="H766">
        <v>12</v>
      </c>
      <c r="I766" t="s">
        <v>2153</v>
      </c>
      <c r="J766">
        <v>6</v>
      </c>
      <c r="K766" t="s">
        <v>2328</v>
      </c>
      <c r="L766">
        <v>1</v>
      </c>
      <c r="M766" t="s">
        <v>2801</v>
      </c>
      <c r="N766">
        <v>19</v>
      </c>
      <c r="O766" t="s">
        <v>2222</v>
      </c>
      <c r="P766">
        <v>1</v>
      </c>
      <c r="Q766" t="s">
        <v>2845</v>
      </c>
      <c r="R766">
        <v>30</v>
      </c>
      <c r="S766" t="s">
        <v>2163</v>
      </c>
      <c r="T766">
        <v>34</v>
      </c>
      <c r="U766" t="s">
        <v>2209</v>
      </c>
      <c r="V766">
        <v>0</v>
      </c>
      <c r="W766" t="s">
        <v>79</v>
      </c>
      <c r="X766">
        <v>4</v>
      </c>
      <c r="Y766" t="s">
        <v>2695</v>
      </c>
      <c r="Z766" t="s">
        <v>2764</v>
      </c>
      <c r="AA766" t="s">
        <v>2257</v>
      </c>
      <c r="AB766" t="s">
        <v>2765</v>
      </c>
      <c r="AC766" t="s">
        <v>2257</v>
      </c>
      <c r="AD766" t="s">
        <v>2256</v>
      </c>
      <c r="AE766" t="s">
        <v>2257</v>
      </c>
      <c r="AF766" s="115">
        <v>7750000</v>
      </c>
      <c r="AG766" s="167" t="s">
        <v>1652</v>
      </c>
      <c r="AH766" s="168" t="s">
        <v>219</v>
      </c>
      <c r="AI766" s="172">
        <v>12</v>
      </c>
      <c r="AJ766" s="173" t="s">
        <v>2782</v>
      </c>
      <c r="AL766" t="str">
        <f t="shared" si="52"/>
        <v>06.01.19.01</v>
      </c>
      <c r="AM766">
        <f t="shared" si="53"/>
        <v>530</v>
      </c>
      <c r="AN766">
        <f t="shared" si="54"/>
        <v>12</v>
      </c>
      <c r="AO766" s="118">
        <v>6</v>
      </c>
      <c r="AP766" s="118">
        <v>1</v>
      </c>
      <c r="AQ766" s="118">
        <v>19</v>
      </c>
      <c r="AR766" s="118">
        <v>1</v>
      </c>
      <c r="AS766" t="str">
        <f t="shared" si="55"/>
        <v>4.02.00.00</v>
      </c>
    </row>
    <row r="767" spans="1:45" customFormat="1" ht="93.6">
      <c r="A767">
        <v>2021</v>
      </c>
      <c r="B767">
        <v>530</v>
      </c>
      <c r="C767" t="s">
        <v>434</v>
      </c>
      <c r="D767" t="s">
        <v>1281</v>
      </c>
      <c r="E767" t="s">
        <v>1300</v>
      </c>
      <c r="F767" t="s">
        <v>2693</v>
      </c>
      <c r="G767" t="s">
        <v>2694</v>
      </c>
      <c r="H767">
        <v>12</v>
      </c>
      <c r="I767" t="s">
        <v>2153</v>
      </c>
      <c r="J767">
        <v>6</v>
      </c>
      <c r="K767" t="s">
        <v>2328</v>
      </c>
      <c r="L767">
        <v>1</v>
      </c>
      <c r="M767" t="s">
        <v>2801</v>
      </c>
      <c r="N767">
        <v>6</v>
      </c>
      <c r="O767" t="s">
        <v>2289</v>
      </c>
      <c r="P767">
        <v>1</v>
      </c>
      <c r="Q767" t="s">
        <v>2317</v>
      </c>
      <c r="R767">
        <v>30</v>
      </c>
      <c r="S767" t="s">
        <v>2163</v>
      </c>
      <c r="T767">
        <v>34</v>
      </c>
      <c r="U767" t="s">
        <v>2209</v>
      </c>
      <c r="V767">
        <v>0</v>
      </c>
      <c r="W767" t="s">
        <v>79</v>
      </c>
      <c r="X767">
        <v>4</v>
      </c>
      <c r="Y767" t="s">
        <v>2695</v>
      </c>
      <c r="Z767" t="s">
        <v>2764</v>
      </c>
      <c r="AA767" t="s">
        <v>2257</v>
      </c>
      <c r="AB767" t="s">
        <v>2765</v>
      </c>
      <c r="AC767" t="s">
        <v>2257</v>
      </c>
      <c r="AD767" t="s">
        <v>2256</v>
      </c>
      <c r="AE767" t="s">
        <v>2257</v>
      </c>
      <c r="AF767" s="115">
        <v>3238020</v>
      </c>
      <c r="AG767" s="167" t="s">
        <v>1652</v>
      </c>
      <c r="AH767" s="168" t="s">
        <v>219</v>
      </c>
      <c r="AI767" s="172">
        <v>12</v>
      </c>
      <c r="AJ767" s="173" t="s">
        <v>2782</v>
      </c>
      <c r="AL767" t="str">
        <f t="shared" si="52"/>
        <v>06.01.06.01</v>
      </c>
      <c r="AM767">
        <f t="shared" si="53"/>
        <v>530</v>
      </c>
      <c r="AN767">
        <f t="shared" si="54"/>
        <v>12</v>
      </c>
      <c r="AO767" s="118">
        <v>6</v>
      </c>
      <c r="AP767" s="118">
        <v>1</v>
      </c>
      <c r="AQ767" s="118">
        <v>6</v>
      </c>
      <c r="AR767" s="118">
        <v>1</v>
      </c>
      <c r="AS767" t="str">
        <f t="shared" si="55"/>
        <v>4.02.00.00</v>
      </c>
    </row>
    <row r="768" spans="1:45" customFormat="1" ht="93.6">
      <c r="A768">
        <v>2021</v>
      </c>
      <c r="B768">
        <v>530</v>
      </c>
      <c r="C768" t="s">
        <v>434</v>
      </c>
      <c r="D768" t="s">
        <v>1281</v>
      </c>
      <c r="E768" t="s">
        <v>1300</v>
      </c>
      <c r="F768" t="s">
        <v>2693</v>
      </c>
      <c r="G768" t="s">
        <v>2694</v>
      </c>
      <c r="H768">
        <v>12</v>
      </c>
      <c r="I768" t="s">
        <v>2153</v>
      </c>
      <c r="J768">
        <v>6</v>
      </c>
      <c r="K768" t="s">
        <v>2328</v>
      </c>
      <c r="L768">
        <v>1</v>
      </c>
      <c r="M768" t="s">
        <v>2801</v>
      </c>
      <c r="N768">
        <v>2</v>
      </c>
      <c r="O768" t="s">
        <v>2175</v>
      </c>
      <c r="P768">
        <v>1</v>
      </c>
      <c r="Q768" t="s">
        <v>2850</v>
      </c>
      <c r="R768">
        <v>30</v>
      </c>
      <c r="S768" t="s">
        <v>2163</v>
      </c>
      <c r="T768">
        <v>34</v>
      </c>
      <c r="U768" t="s">
        <v>2209</v>
      </c>
      <c r="V768">
        <v>0</v>
      </c>
      <c r="W768" t="s">
        <v>79</v>
      </c>
      <c r="X768">
        <v>4</v>
      </c>
      <c r="Y768" t="s">
        <v>2695</v>
      </c>
      <c r="Z768" t="s">
        <v>2764</v>
      </c>
      <c r="AA768" t="s">
        <v>2257</v>
      </c>
      <c r="AB768" t="s">
        <v>2765</v>
      </c>
      <c r="AC768" t="s">
        <v>2257</v>
      </c>
      <c r="AD768" t="s">
        <v>2256</v>
      </c>
      <c r="AE768" t="s">
        <v>2257</v>
      </c>
      <c r="AF768" s="115">
        <v>1587000</v>
      </c>
      <c r="AG768" s="167" t="s">
        <v>1652</v>
      </c>
      <c r="AH768" s="168" t="s">
        <v>219</v>
      </c>
      <c r="AI768" s="172">
        <v>12</v>
      </c>
      <c r="AJ768" s="173" t="s">
        <v>2782</v>
      </c>
      <c r="AL768" t="str">
        <f t="shared" si="52"/>
        <v>06.01.02.01</v>
      </c>
      <c r="AM768">
        <f t="shared" si="53"/>
        <v>530</v>
      </c>
      <c r="AN768">
        <f t="shared" si="54"/>
        <v>12</v>
      </c>
      <c r="AO768" s="118">
        <v>6</v>
      </c>
      <c r="AP768" s="118">
        <v>1</v>
      </c>
      <c r="AQ768" s="118">
        <v>2</v>
      </c>
      <c r="AR768" s="118">
        <v>1</v>
      </c>
      <c r="AS768" t="str">
        <f t="shared" si="55"/>
        <v>4.02.00.00</v>
      </c>
    </row>
    <row r="769" spans="1:45" customFormat="1" ht="93.6">
      <c r="A769">
        <v>2021</v>
      </c>
      <c r="B769">
        <v>530</v>
      </c>
      <c r="C769" t="s">
        <v>434</v>
      </c>
      <c r="D769" t="s">
        <v>1281</v>
      </c>
      <c r="E769" t="s">
        <v>1300</v>
      </c>
      <c r="F769" t="s">
        <v>2693</v>
      </c>
      <c r="G769" t="s">
        <v>2694</v>
      </c>
      <c r="H769">
        <v>12</v>
      </c>
      <c r="I769" t="s">
        <v>2153</v>
      </c>
      <c r="J769">
        <v>6</v>
      </c>
      <c r="K769" t="s">
        <v>2328</v>
      </c>
      <c r="L769">
        <v>1</v>
      </c>
      <c r="M769" t="s">
        <v>2801</v>
      </c>
      <c r="N769">
        <v>4</v>
      </c>
      <c r="O769" t="s">
        <v>2262</v>
      </c>
      <c r="P769">
        <v>2</v>
      </c>
      <c r="Q769" t="s">
        <v>2851</v>
      </c>
      <c r="R769">
        <v>30</v>
      </c>
      <c r="S769" t="s">
        <v>2163</v>
      </c>
      <c r="T769">
        <v>34</v>
      </c>
      <c r="U769" t="s">
        <v>2209</v>
      </c>
      <c r="V769">
        <v>0</v>
      </c>
      <c r="W769" t="s">
        <v>79</v>
      </c>
      <c r="X769">
        <v>4</v>
      </c>
      <c r="Y769" t="s">
        <v>2695</v>
      </c>
      <c r="Z769" t="s">
        <v>2764</v>
      </c>
      <c r="AA769" t="s">
        <v>2257</v>
      </c>
      <c r="AB769" t="s">
        <v>2765</v>
      </c>
      <c r="AC769" t="s">
        <v>2257</v>
      </c>
      <c r="AD769" t="s">
        <v>2256</v>
      </c>
      <c r="AE769" t="s">
        <v>2257</v>
      </c>
      <c r="AF769" s="115">
        <v>3895740</v>
      </c>
      <c r="AG769" s="167" t="s">
        <v>1652</v>
      </c>
      <c r="AH769" s="168" t="s">
        <v>219</v>
      </c>
      <c r="AI769" s="172">
        <v>12</v>
      </c>
      <c r="AJ769" s="173" t="s">
        <v>2782</v>
      </c>
      <c r="AL769" t="str">
        <f t="shared" si="52"/>
        <v>06.01.04.02</v>
      </c>
      <c r="AM769">
        <f t="shared" si="53"/>
        <v>530</v>
      </c>
      <c r="AN769">
        <f t="shared" si="54"/>
        <v>12</v>
      </c>
      <c r="AO769" s="118">
        <v>6</v>
      </c>
      <c r="AP769" s="118">
        <v>1</v>
      </c>
      <c r="AQ769" s="118">
        <v>4</v>
      </c>
      <c r="AR769" s="118">
        <v>2</v>
      </c>
      <c r="AS769" t="str">
        <f t="shared" si="55"/>
        <v>4.02.00.00</v>
      </c>
    </row>
    <row r="770" spans="1:45" customFormat="1" ht="93.6">
      <c r="A770">
        <v>2021</v>
      </c>
      <c r="B770">
        <v>530</v>
      </c>
      <c r="C770" t="s">
        <v>434</v>
      </c>
      <c r="D770" t="s">
        <v>1281</v>
      </c>
      <c r="E770" t="s">
        <v>1300</v>
      </c>
      <c r="F770" t="s">
        <v>2693</v>
      </c>
      <c r="G770" t="s">
        <v>2694</v>
      </c>
      <c r="H770">
        <v>12</v>
      </c>
      <c r="I770" t="s">
        <v>2153</v>
      </c>
      <c r="J770">
        <v>6</v>
      </c>
      <c r="K770" t="s">
        <v>2328</v>
      </c>
      <c r="L770">
        <v>1</v>
      </c>
      <c r="M770" t="s">
        <v>2801</v>
      </c>
      <c r="N770">
        <v>12</v>
      </c>
      <c r="O770" t="s">
        <v>2278</v>
      </c>
      <c r="P770">
        <v>1</v>
      </c>
      <c r="Q770" t="s">
        <v>2852</v>
      </c>
      <c r="R770">
        <v>30</v>
      </c>
      <c r="S770" t="s">
        <v>2163</v>
      </c>
      <c r="T770">
        <v>34</v>
      </c>
      <c r="U770" t="s">
        <v>2209</v>
      </c>
      <c r="V770">
        <v>0</v>
      </c>
      <c r="W770" t="s">
        <v>79</v>
      </c>
      <c r="X770">
        <v>4</v>
      </c>
      <c r="Y770" t="s">
        <v>2695</v>
      </c>
      <c r="Z770" t="s">
        <v>2764</v>
      </c>
      <c r="AA770" t="s">
        <v>2257</v>
      </c>
      <c r="AB770" t="s">
        <v>2765</v>
      </c>
      <c r="AC770" t="s">
        <v>2257</v>
      </c>
      <c r="AD770" t="s">
        <v>2256</v>
      </c>
      <c r="AE770" t="s">
        <v>2257</v>
      </c>
      <c r="AF770" s="115">
        <v>10000000</v>
      </c>
      <c r="AG770" s="167" t="s">
        <v>1652</v>
      </c>
      <c r="AH770" s="168" t="s">
        <v>219</v>
      </c>
      <c r="AI770" s="172">
        <v>12</v>
      </c>
      <c r="AJ770" s="173" t="s">
        <v>2782</v>
      </c>
      <c r="AL770" t="str">
        <f t="shared" si="52"/>
        <v>06.01.12.01</v>
      </c>
      <c r="AM770">
        <f t="shared" si="53"/>
        <v>530</v>
      </c>
      <c r="AN770">
        <f t="shared" si="54"/>
        <v>12</v>
      </c>
      <c r="AO770" s="118">
        <v>6</v>
      </c>
      <c r="AP770" s="118">
        <v>1</v>
      </c>
      <c r="AQ770" s="118">
        <v>12</v>
      </c>
      <c r="AR770" s="118">
        <v>1</v>
      </c>
      <c r="AS770" t="str">
        <f t="shared" si="55"/>
        <v>4.02.00.00</v>
      </c>
    </row>
    <row r="771" spans="1:45" customFormat="1" ht="93.6">
      <c r="A771">
        <v>2021</v>
      </c>
      <c r="B771">
        <v>530</v>
      </c>
      <c r="C771" t="s">
        <v>434</v>
      </c>
      <c r="D771" t="s">
        <v>1281</v>
      </c>
      <c r="E771" t="s">
        <v>1300</v>
      </c>
      <c r="F771" t="s">
        <v>2693</v>
      </c>
      <c r="G771" t="s">
        <v>2694</v>
      </c>
      <c r="H771">
        <v>12</v>
      </c>
      <c r="I771" t="s">
        <v>2153</v>
      </c>
      <c r="J771">
        <v>6</v>
      </c>
      <c r="K771" t="s">
        <v>2328</v>
      </c>
      <c r="L771">
        <v>1</v>
      </c>
      <c r="M771" t="s">
        <v>2801</v>
      </c>
      <c r="N771">
        <v>4</v>
      </c>
      <c r="O771" t="s">
        <v>2262</v>
      </c>
      <c r="P771">
        <v>1</v>
      </c>
      <c r="Q771" t="s">
        <v>2603</v>
      </c>
      <c r="R771">
        <v>30</v>
      </c>
      <c r="S771" t="s">
        <v>2163</v>
      </c>
      <c r="T771">
        <v>34</v>
      </c>
      <c r="U771" t="s">
        <v>2209</v>
      </c>
      <c r="V771">
        <v>0</v>
      </c>
      <c r="W771" t="s">
        <v>79</v>
      </c>
      <c r="X771">
        <v>4</v>
      </c>
      <c r="Y771" t="s">
        <v>2695</v>
      </c>
      <c r="Z771" t="s">
        <v>2764</v>
      </c>
      <c r="AA771" t="s">
        <v>2257</v>
      </c>
      <c r="AB771" t="s">
        <v>2765</v>
      </c>
      <c r="AC771" t="s">
        <v>2257</v>
      </c>
      <c r="AD771" t="s">
        <v>2256</v>
      </c>
      <c r="AE771" t="s">
        <v>2257</v>
      </c>
      <c r="AF771" s="115">
        <v>16000000</v>
      </c>
      <c r="AG771" s="167" t="s">
        <v>1652</v>
      </c>
      <c r="AH771" s="168" t="s">
        <v>219</v>
      </c>
      <c r="AI771" s="172">
        <v>12</v>
      </c>
      <c r="AJ771" s="173" t="s">
        <v>2782</v>
      </c>
      <c r="AL771" t="str">
        <f t="shared" ref="AL771:AL834" si="56">CONCATENATE(TEXT(AO771,"00"),".",TEXT(AP771,"00"),".",TEXT(AQ771,"00"),".",TEXT(AR771,"00"))</f>
        <v>06.01.04.01</v>
      </c>
      <c r="AM771">
        <f t="shared" ref="AM771:AM834" si="57">+B771</f>
        <v>530</v>
      </c>
      <c r="AN771">
        <f t="shared" ref="AN771:AN834" si="58">+H771</f>
        <v>12</v>
      </c>
      <c r="AO771" s="118">
        <v>6</v>
      </c>
      <c r="AP771" s="118">
        <v>1</v>
      </c>
      <c r="AQ771" s="118">
        <v>4</v>
      </c>
      <c r="AR771" s="118">
        <v>1</v>
      </c>
      <c r="AS771" t="str">
        <f t="shared" ref="AS771:AS834" si="59">+AD771</f>
        <v>4.02.00.00</v>
      </c>
    </row>
    <row r="772" spans="1:45" customFormat="1" ht="93.6">
      <c r="A772">
        <v>2021</v>
      </c>
      <c r="B772">
        <v>530</v>
      </c>
      <c r="C772" t="s">
        <v>434</v>
      </c>
      <c r="D772" t="s">
        <v>1281</v>
      </c>
      <c r="E772" t="s">
        <v>1300</v>
      </c>
      <c r="F772" t="s">
        <v>2693</v>
      </c>
      <c r="G772" t="s">
        <v>2694</v>
      </c>
      <c r="H772">
        <v>12</v>
      </c>
      <c r="I772" t="s">
        <v>2153</v>
      </c>
      <c r="J772">
        <v>8</v>
      </c>
      <c r="K772" t="s">
        <v>2493</v>
      </c>
      <c r="L772">
        <v>1</v>
      </c>
      <c r="M772" t="s">
        <v>2801</v>
      </c>
      <c r="N772">
        <v>21</v>
      </c>
      <c r="O772" t="s">
        <v>2179</v>
      </c>
      <c r="P772">
        <v>2</v>
      </c>
      <c r="Q772" t="s">
        <v>2300</v>
      </c>
      <c r="R772">
        <v>30</v>
      </c>
      <c r="S772" t="s">
        <v>2163</v>
      </c>
      <c r="T772">
        <v>39</v>
      </c>
      <c r="U772" t="s">
        <v>2234</v>
      </c>
      <c r="V772">
        <v>0</v>
      </c>
      <c r="W772" t="s">
        <v>79</v>
      </c>
      <c r="X772">
        <v>4</v>
      </c>
      <c r="Y772" t="s">
        <v>2695</v>
      </c>
      <c r="Z772" t="s">
        <v>2764</v>
      </c>
      <c r="AA772" t="s">
        <v>2257</v>
      </c>
      <c r="AB772" t="s">
        <v>2765</v>
      </c>
      <c r="AC772" t="s">
        <v>2257</v>
      </c>
      <c r="AD772" t="s">
        <v>2256</v>
      </c>
      <c r="AE772" t="s">
        <v>2257</v>
      </c>
      <c r="AF772" s="115">
        <v>18480000</v>
      </c>
      <c r="AG772" s="167" t="s">
        <v>1652</v>
      </c>
      <c r="AH772" s="168" t="s">
        <v>219</v>
      </c>
      <c r="AI772" s="172">
        <v>12</v>
      </c>
      <c r="AJ772" s="173" t="s">
        <v>2782</v>
      </c>
      <c r="AL772" t="str">
        <f t="shared" si="56"/>
        <v>08.01.21.02</v>
      </c>
      <c r="AM772">
        <f t="shared" si="57"/>
        <v>530</v>
      </c>
      <c r="AN772">
        <f t="shared" si="58"/>
        <v>12</v>
      </c>
      <c r="AO772" s="118">
        <v>8</v>
      </c>
      <c r="AP772" s="118">
        <v>1</v>
      </c>
      <c r="AQ772" s="118">
        <v>21</v>
      </c>
      <c r="AR772" s="118">
        <v>2</v>
      </c>
      <c r="AS772" t="str">
        <f t="shared" si="59"/>
        <v>4.02.00.00</v>
      </c>
    </row>
    <row r="773" spans="1:45" customFormat="1" ht="93.6">
      <c r="A773">
        <v>2021</v>
      </c>
      <c r="B773">
        <v>530</v>
      </c>
      <c r="C773" t="s">
        <v>434</v>
      </c>
      <c r="D773" t="s">
        <v>1281</v>
      </c>
      <c r="E773" t="s">
        <v>1300</v>
      </c>
      <c r="F773" t="s">
        <v>2693</v>
      </c>
      <c r="G773" t="s">
        <v>2694</v>
      </c>
      <c r="H773">
        <v>12</v>
      </c>
      <c r="I773" t="s">
        <v>2153</v>
      </c>
      <c r="J773">
        <v>8</v>
      </c>
      <c r="K773" t="s">
        <v>2493</v>
      </c>
      <c r="L773">
        <v>1</v>
      </c>
      <c r="M773" t="s">
        <v>2801</v>
      </c>
      <c r="N773">
        <v>21</v>
      </c>
      <c r="O773" t="s">
        <v>2179</v>
      </c>
      <c r="P773">
        <v>1</v>
      </c>
      <c r="Q773" t="s">
        <v>2552</v>
      </c>
      <c r="R773">
        <v>30</v>
      </c>
      <c r="S773" t="s">
        <v>2163</v>
      </c>
      <c r="T773">
        <v>39</v>
      </c>
      <c r="U773" t="s">
        <v>2234</v>
      </c>
      <c r="V773">
        <v>0</v>
      </c>
      <c r="W773" t="s">
        <v>79</v>
      </c>
      <c r="X773">
        <v>4</v>
      </c>
      <c r="Y773" t="s">
        <v>2695</v>
      </c>
      <c r="Z773" t="s">
        <v>2764</v>
      </c>
      <c r="AA773" t="s">
        <v>2257</v>
      </c>
      <c r="AB773" t="s">
        <v>2765</v>
      </c>
      <c r="AC773" t="s">
        <v>2257</v>
      </c>
      <c r="AD773" t="s">
        <v>2256</v>
      </c>
      <c r="AE773" t="s">
        <v>2257</v>
      </c>
      <c r="AF773" s="115">
        <v>1950000</v>
      </c>
      <c r="AG773" s="167" t="s">
        <v>1652</v>
      </c>
      <c r="AH773" s="168" t="s">
        <v>219</v>
      </c>
      <c r="AI773" s="172">
        <v>12</v>
      </c>
      <c r="AJ773" s="173" t="s">
        <v>2782</v>
      </c>
      <c r="AL773" t="str">
        <f t="shared" si="56"/>
        <v>08.01.21.01</v>
      </c>
      <c r="AM773">
        <f t="shared" si="57"/>
        <v>530</v>
      </c>
      <c r="AN773">
        <f t="shared" si="58"/>
        <v>12</v>
      </c>
      <c r="AO773" s="118">
        <v>8</v>
      </c>
      <c r="AP773" s="118">
        <v>1</v>
      </c>
      <c r="AQ773" s="118">
        <v>21</v>
      </c>
      <c r="AR773" s="118">
        <v>1</v>
      </c>
      <c r="AS773" t="str">
        <f t="shared" si="59"/>
        <v>4.02.00.00</v>
      </c>
    </row>
    <row r="774" spans="1:45" customFormat="1" ht="93.6">
      <c r="A774">
        <v>2021</v>
      </c>
      <c r="B774">
        <v>530</v>
      </c>
      <c r="C774" t="s">
        <v>434</v>
      </c>
      <c r="D774" t="s">
        <v>1281</v>
      </c>
      <c r="E774" t="s">
        <v>1300</v>
      </c>
      <c r="F774" t="s">
        <v>2660</v>
      </c>
      <c r="G774" t="s">
        <v>2661</v>
      </c>
      <c r="H774">
        <v>11</v>
      </c>
      <c r="I774" t="s">
        <v>25</v>
      </c>
      <c r="J774">
        <v>16</v>
      </c>
      <c r="K774" t="s">
        <v>2429</v>
      </c>
      <c r="L774">
        <v>0</v>
      </c>
      <c r="M774" t="s">
        <v>2149</v>
      </c>
      <c r="N774">
        <v>0</v>
      </c>
      <c r="O774" t="s">
        <v>2149</v>
      </c>
      <c r="P774">
        <v>0</v>
      </c>
      <c r="Q774" t="s">
        <v>2149</v>
      </c>
      <c r="R774">
        <v>30</v>
      </c>
      <c r="S774" t="s">
        <v>2163</v>
      </c>
      <c r="T774">
        <v>37</v>
      </c>
      <c r="U774" t="s">
        <v>2224</v>
      </c>
      <c r="V774">
        <v>0</v>
      </c>
      <c r="W774" t="s">
        <v>79</v>
      </c>
      <c r="X774">
        <v>2</v>
      </c>
      <c r="Y774" t="s">
        <v>2687</v>
      </c>
      <c r="Z774" t="s">
        <v>2688</v>
      </c>
      <c r="AA774" t="s">
        <v>2687</v>
      </c>
      <c r="AB774" t="s">
        <v>2689</v>
      </c>
      <c r="AC774" t="s">
        <v>2687</v>
      </c>
      <c r="AD774" t="s">
        <v>39</v>
      </c>
      <c r="AE774" t="s">
        <v>40</v>
      </c>
      <c r="AF774" s="115">
        <v>8456376</v>
      </c>
      <c r="AG774" s="36" t="s">
        <v>1683</v>
      </c>
      <c r="AH774" s="127" t="s">
        <v>25</v>
      </c>
      <c r="AI774" s="172">
        <v>12</v>
      </c>
      <c r="AJ774" s="173" t="s">
        <v>2782</v>
      </c>
      <c r="AL774" t="str">
        <f t="shared" si="56"/>
        <v>16.00.00.00</v>
      </c>
      <c r="AM774">
        <f t="shared" si="57"/>
        <v>530</v>
      </c>
      <c r="AN774">
        <f t="shared" si="58"/>
        <v>11</v>
      </c>
      <c r="AO774" s="118">
        <v>16</v>
      </c>
      <c r="AP774" s="118">
        <v>0</v>
      </c>
      <c r="AQ774" s="118">
        <v>0</v>
      </c>
      <c r="AR774" s="118">
        <v>0</v>
      </c>
      <c r="AS774" t="str">
        <f t="shared" si="59"/>
        <v>2.00.00.00</v>
      </c>
    </row>
    <row r="775" spans="1:45" customFormat="1" ht="93.6">
      <c r="A775">
        <v>2021</v>
      </c>
      <c r="B775">
        <v>530</v>
      </c>
      <c r="C775" t="s">
        <v>434</v>
      </c>
      <c r="D775" t="s">
        <v>1281</v>
      </c>
      <c r="E775" t="s">
        <v>1300</v>
      </c>
      <c r="F775" t="s">
        <v>2660</v>
      </c>
      <c r="G775" t="s">
        <v>2661</v>
      </c>
      <c r="H775">
        <v>11</v>
      </c>
      <c r="I775" t="s">
        <v>25</v>
      </c>
      <c r="J775">
        <v>16</v>
      </c>
      <c r="K775" t="s">
        <v>2429</v>
      </c>
      <c r="L775">
        <v>3</v>
      </c>
      <c r="M775" t="s">
        <v>2826</v>
      </c>
      <c r="N775">
        <v>0</v>
      </c>
      <c r="O775" t="s">
        <v>2149</v>
      </c>
      <c r="P775">
        <v>0</v>
      </c>
      <c r="Q775" t="s">
        <v>2149</v>
      </c>
      <c r="R775">
        <v>30</v>
      </c>
      <c r="S775" t="s">
        <v>2163</v>
      </c>
      <c r="T775">
        <v>37</v>
      </c>
      <c r="U775" t="s">
        <v>2224</v>
      </c>
      <c r="V775">
        <v>0</v>
      </c>
      <c r="W775" t="s">
        <v>79</v>
      </c>
      <c r="X775">
        <v>3</v>
      </c>
      <c r="Y775" t="s">
        <v>2690</v>
      </c>
      <c r="Z775" t="s">
        <v>2691</v>
      </c>
      <c r="AA775" t="s">
        <v>2690</v>
      </c>
      <c r="AB775" t="s">
        <v>2692</v>
      </c>
      <c r="AC775" t="s">
        <v>2690</v>
      </c>
      <c r="AD775" t="s">
        <v>41</v>
      </c>
      <c r="AE775" t="s">
        <v>42</v>
      </c>
      <c r="AF775" s="178">
        <v>173981030</v>
      </c>
      <c r="AG775" s="167" t="s">
        <v>1921</v>
      </c>
      <c r="AH775" s="168" t="s">
        <v>714</v>
      </c>
      <c r="AI775" s="172">
        <v>12</v>
      </c>
      <c r="AJ775" s="173" t="s">
        <v>2782</v>
      </c>
      <c r="AL775" t="str">
        <f t="shared" si="56"/>
        <v>16.03.00.00</v>
      </c>
      <c r="AM775">
        <f t="shared" si="57"/>
        <v>530</v>
      </c>
      <c r="AN775">
        <f t="shared" si="58"/>
        <v>11</v>
      </c>
      <c r="AO775" s="118">
        <v>16</v>
      </c>
      <c r="AP775" s="118">
        <v>3</v>
      </c>
      <c r="AQ775" s="118">
        <v>0</v>
      </c>
      <c r="AR775" s="118">
        <v>0</v>
      </c>
      <c r="AS775" t="str">
        <f t="shared" si="59"/>
        <v>3.00.00.00</v>
      </c>
    </row>
    <row r="776" spans="1:45" customFormat="1" ht="93.6">
      <c r="A776">
        <v>2021</v>
      </c>
      <c r="B776">
        <v>530</v>
      </c>
      <c r="C776" t="s">
        <v>434</v>
      </c>
      <c r="D776" t="s">
        <v>1281</v>
      </c>
      <c r="E776" t="s">
        <v>1300</v>
      </c>
      <c r="F776" t="s">
        <v>2660</v>
      </c>
      <c r="G776" t="s">
        <v>2661</v>
      </c>
      <c r="H776">
        <v>11</v>
      </c>
      <c r="I776" t="s">
        <v>25</v>
      </c>
      <c r="J776">
        <v>16</v>
      </c>
      <c r="K776" t="s">
        <v>2429</v>
      </c>
      <c r="L776">
        <v>0</v>
      </c>
      <c r="M776" t="s">
        <v>2149</v>
      </c>
      <c r="N776">
        <v>0</v>
      </c>
      <c r="O776" t="s">
        <v>2149</v>
      </c>
      <c r="P776">
        <v>0</v>
      </c>
      <c r="Q776" t="s">
        <v>2149</v>
      </c>
      <c r="R776">
        <v>30</v>
      </c>
      <c r="S776" t="s">
        <v>2163</v>
      </c>
      <c r="T776">
        <v>37</v>
      </c>
      <c r="U776" t="s">
        <v>2224</v>
      </c>
      <c r="V776">
        <v>0</v>
      </c>
      <c r="W776" t="s">
        <v>79</v>
      </c>
      <c r="X776">
        <v>3</v>
      </c>
      <c r="Y776" t="s">
        <v>2690</v>
      </c>
      <c r="Z776" t="s">
        <v>2691</v>
      </c>
      <c r="AA776" t="s">
        <v>2690</v>
      </c>
      <c r="AB776" t="s">
        <v>2692</v>
      </c>
      <c r="AC776" t="s">
        <v>2690</v>
      </c>
      <c r="AD776" t="s">
        <v>41</v>
      </c>
      <c r="AE776" t="s">
        <v>42</v>
      </c>
      <c r="AF776" s="115">
        <v>69562594</v>
      </c>
      <c r="AG776" s="36" t="s">
        <v>1683</v>
      </c>
      <c r="AH776" s="127" t="s">
        <v>25</v>
      </c>
      <c r="AI776" s="172">
        <v>12</v>
      </c>
      <c r="AJ776" s="173" t="s">
        <v>2782</v>
      </c>
      <c r="AL776" t="str">
        <f t="shared" si="56"/>
        <v>16.00.00.00</v>
      </c>
      <c r="AM776">
        <f t="shared" si="57"/>
        <v>530</v>
      </c>
      <c r="AN776">
        <f t="shared" si="58"/>
        <v>11</v>
      </c>
      <c r="AO776" s="118">
        <v>16</v>
      </c>
      <c r="AP776" s="118">
        <v>0</v>
      </c>
      <c r="AQ776" s="118">
        <v>0</v>
      </c>
      <c r="AR776" s="118">
        <v>0</v>
      </c>
      <c r="AS776" t="str">
        <f t="shared" si="59"/>
        <v>3.00.00.00</v>
      </c>
    </row>
    <row r="777" spans="1:45" customFormat="1" ht="93.6">
      <c r="A777">
        <v>2021</v>
      </c>
      <c r="B777">
        <v>530</v>
      </c>
      <c r="C777" t="s">
        <v>434</v>
      </c>
      <c r="D777" t="s">
        <v>1281</v>
      </c>
      <c r="E777" t="s">
        <v>1300</v>
      </c>
      <c r="F777" t="s">
        <v>2693</v>
      </c>
      <c r="G777" t="s">
        <v>2694</v>
      </c>
      <c r="H777">
        <v>14</v>
      </c>
      <c r="I777" t="s">
        <v>20</v>
      </c>
      <c r="J777">
        <v>17</v>
      </c>
      <c r="K777" t="s">
        <v>2853</v>
      </c>
      <c r="L777">
        <v>0</v>
      </c>
      <c r="M777" t="s">
        <v>2149</v>
      </c>
      <c r="N777">
        <v>99</v>
      </c>
      <c r="O777" t="s">
        <v>2299</v>
      </c>
      <c r="P777">
        <v>1</v>
      </c>
      <c r="Q777" t="s">
        <v>2250</v>
      </c>
      <c r="R777">
        <v>30</v>
      </c>
      <c r="S777" t="s">
        <v>2163</v>
      </c>
      <c r="T777">
        <v>33</v>
      </c>
      <c r="U777" t="s">
        <v>2204</v>
      </c>
      <c r="V777">
        <v>0</v>
      </c>
      <c r="W777" t="s">
        <v>79</v>
      </c>
      <c r="X777">
        <v>4</v>
      </c>
      <c r="Y777" t="s">
        <v>2695</v>
      </c>
      <c r="Z777" t="s">
        <v>2764</v>
      </c>
      <c r="AA777" t="s">
        <v>2257</v>
      </c>
      <c r="AB777" t="s">
        <v>2765</v>
      </c>
      <c r="AC777" t="s">
        <v>2257</v>
      </c>
      <c r="AD777" t="s">
        <v>2256</v>
      </c>
      <c r="AE777" t="s">
        <v>2257</v>
      </c>
      <c r="AF777" s="115">
        <v>318160957</v>
      </c>
      <c r="AG777" s="167" t="s">
        <v>1370</v>
      </c>
      <c r="AH777" s="168" t="s">
        <v>1369</v>
      </c>
      <c r="AI777" s="172">
        <v>12</v>
      </c>
      <c r="AJ777" s="173" t="s">
        <v>2782</v>
      </c>
      <c r="AL777" t="str">
        <f t="shared" si="56"/>
        <v>17.00.99.01</v>
      </c>
      <c r="AM777">
        <f t="shared" si="57"/>
        <v>530</v>
      </c>
      <c r="AN777">
        <f t="shared" si="58"/>
        <v>14</v>
      </c>
      <c r="AO777" s="118">
        <v>17</v>
      </c>
      <c r="AP777" s="118">
        <v>0</v>
      </c>
      <c r="AQ777" s="118">
        <v>99</v>
      </c>
      <c r="AR777" s="118">
        <v>1</v>
      </c>
      <c r="AS777" t="str">
        <f t="shared" si="59"/>
        <v>4.02.00.00</v>
      </c>
    </row>
    <row r="778" spans="1:45" customFormat="1" ht="78">
      <c r="A778">
        <v>2021</v>
      </c>
      <c r="B778">
        <v>533</v>
      </c>
      <c r="C778" t="s">
        <v>1284</v>
      </c>
      <c r="D778" t="s">
        <v>1285</v>
      </c>
      <c r="E778" t="s">
        <v>1300</v>
      </c>
      <c r="F778" t="s">
        <v>2660</v>
      </c>
      <c r="G778" t="s">
        <v>2661</v>
      </c>
      <c r="H778">
        <v>11</v>
      </c>
      <c r="I778" t="s">
        <v>25</v>
      </c>
      <c r="J778">
        <v>1</v>
      </c>
      <c r="K778" t="s">
        <v>2634</v>
      </c>
      <c r="L778">
        <v>0</v>
      </c>
      <c r="M778" t="s">
        <v>2149</v>
      </c>
      <c r="N778">
        <v>0</v>
      </c>
      <c r="O778" t="s">
        <v>2149</v>
      </c>
      <c r="P778">
        <v>0</v>
      </c>
      <c r="Q778" t="s">
        <v>2149</v>
      </c>
      <c r="R778">
        <v>40</v>
      </c>
      <c r="S778" t="s">
        <v>2170</v>
      </c>
      <c r="T778">
        <v>43</v>
      </c>
      <c r="U778" t="s">
        <v>2248</v>
      </c>
      <c r="V778">
        <v>0</v>
      </c>
      <c r="W778" t="s">
        <v>79</v>
      </c>
      <c r="X778">
        <v>1</v>
      </c>
      <c r="Y778" t="s">
        <v>2662</v>
      </c>
      <c r="Z778" t="s">
        <v>2663</v>
      </c>
      <c r="AA778" t="s">
        <v>2664</v>
      </c>
      <c r="AB778" t="s">
        <v>2665</v>
      </c>
      <c r="AC778" t="s">
        <v>2666</v>
      </c>
      <c r="AD778" t="s">
        <v>23</v>
      </c>
      <c r="AE778" t="s">
        <v>24</v>
      </c>
      <c r="AF778" s="115">
        <v>27616066</v>
      </c>
      <c r="AG778" s="167" t="s">
        <v>1606</v>
      </c>
      <c r="AH778" s="168" t="s">
        <v>1369</v>
      </c>
      <c r="AI778" s="172">
        <v>14</v>
      </c>
      <c r="AJ778" s="173" t="s">
        <v>1462</v>
      </c>
      <c r="AL778" t="str">
        <f t="shared" si="56"/>
        <v>01.00.00.00</v>
      </c>
      <c r="AM778">
        <f t="shared" si="57"/>
        <v>533</v>
      </c>
      <c r="AN778">
        <f t="shared" si="58"/>
        <v>11</v>
      </c>
      <c r="AO778" s="118">
        <v>1</v>
      </c>
      <c r="AP778" s="118">
        <v>0</v>
      </c>
      <c r="AQ778" s="118">
        <v>0</v>
      </c>
      <c r="AR778" s="118">
        <v>0</v>
      </c>
      <c r="AS778" t="str">
        <f t="shared" si="59"/>
        <v>1.01.01.00</v>
      </c>
    </row>
    <row r="779" spans="1:45" customFormat="1" ht="78">
      <c r="A779">
        <v>2021</v>
      </c>
      <c r="B779">
        <v>533</v>
      </c>
      <c r="C779" t="s">
        <v>1284</v>
      </c>
      <c r="D779" t="s">
        <v>1285</v>
      </c>
      <c r="E779" t="s">
        <v>1300</v>
      </c>
      <c r="F779" t="s">
        <v>2660</v>
      </c>
      <c r="G779" t="s">
        <v>2661</v>
      </c>
      <c r="H779">
        <v>11</v>
      </c>
      <c r="I779" t="s">
        <v>25</v>
      </c>
      <c r="J779">
        <v>1</v>
      </c>
      <c r="K779" t="s">
        <v>2634</v>
      </c>
      <c r="L779">
        <v>0</v>
      </c>
      <c r="M779" t="s">
        <v>2149</v>
      </c>
      <c r="N779">
        <v>0</v>
      </c>
      <c r="O779" t="s">
        <v>2149</v>
      </c>
      <c r="P779">
        <v>0</v>
      </c>
      <c r="Q779" t="s">
        <v>2149</v>
      </c>
      <c r="R779">
        <v>40</v>
      </c>
      <c r="S779" t="s">
        <v>2170</v>
      </c>
      <c r="T779">
        <v>43</v>
      </c>
      <c r="U779" t="s">
        <v>2248</v>
      </c>
      <c r="V779">
        <v>0</v>
      </c>
      <c r="W779" t="s">
        <v>79</v>
      </c>
      <c r="X779">
        <v>1</v>
      </c>
      <c r="Y779" t="s">
        <v>2662</v>
      </c>
      <c r="Z779" t="s">
        <v>2663</v>
      </c>
      <c r="AA779" t="s">
        <v>2664</v>
      </c>
      <c r="AB779" t="s">
        <v>2667</v>
      </c>
      <c r="AC779" t="s">
        <v>2668</v>
      </c>
      <c r="AD779" t="s">
        <v>26</v>
      </c>
      <c r="AE779" t="s">
        <v>27</v>
      </c>
      <c r="AF779" s="115">
        <v>1627978</v>
      </c>
      <c r="AG779" s="167" t="s">
        <v>1606</v>
      </c>
      <c r="AH779" s="168" t="s">
        <v>1369</v>
      </c>
      <c r="AI779" s="172">
        <v>14</v>
      </c>
      <c r="AJ779" s="173" t="s">
        <v>1462</v>
      </c>
      <c r="AL779" t="str">
        <f t="shared" si="56"/>
        <v>01.00.00.00</v>
      </c>
      <c r="AM779">
        <f t="shared" si="57"/>
        <v>533</v>
      </c>
      <c r="AN779">
        <f t="shared" si="58"/>
        <v>11</v>
      </c>
      <c r="AO779" s="118">
        <v>1</v>
      </c>
      <c r="AP779" s="118">
        <v>0</v>
      </c>
      <c r="AQ779" s="118">
        <v>0</v>
      </c>
      <c r="AR779" s="118">
        <v>0</v>
      </c>
      <c r="AS779" t="str">
        <f t="shared" si="59"/>
        <v>1.01.04.00</v>
      </c>
    </row>
    <row r="780" spans="1:45" customFormat="1" ht="78">
      <c r="A780">
        <v>2021</v>
      </c>
      <c r="B780">
        <v>533</v>
      </c>
      <c r="C780" t="s">
        <v>1284</v>
      </c>
      <c r="D780" t="s">
        <v>1285</v>
      </c>
      <c r="E780" t="s">
        <v>1300</v>
      </c>
      <c r="F780" t="s">
        <v>2660</v>
      </c>
      <c r="G780" t="s">
        <v>2661</v>
      </c>
      <c r="H780">
        <v>11</v>
      </c>
      <c r="I780" t="s">
        <v>25</v>
      </c>
      <c r="J780">
        <v>1</v>
      </c>
      <c r="K780" t="s">
        <v>2634</v>
      </c>
      <c r="L780">
        <v>0</v>
      </c>
      <c r="M780" t="s">
        <v>2149</v>
      </c>
      <c r="N780">
        <v>0</v>
      </c>
      <c r="O780" t="s">
        <v>2149</v>
      </c>
      <c r="P780">
        <v>0</v>
      </c>
      <c r="Q780" t="s">
        <v>2149</v>
      </c>
      <c r="R780">
        <v>40</v>
      </c>
      <c r="S780" t="s">
        <v>2170</v>
      </c>
      <c r="T780">
        <v>43</v>
      </c>
      <c r="U780" t="s">
        <v>2248</v>
      </c>
      <c r="V780">
        <v>0</v>
      </c>
      <c r="W780" t="s">
        <v>79</v>
      </c>
      <c r="X780">
        <v>1</v>
      </c>
      <c r="Y780" t="s">
        <v>2662</v>
      </c>
      <c r="Z780" t="s">
        <v>2663</v>
      </c>
      <c r="AA780" t="s">
        <v>2664</v>
      </c>
      <c r="AB780" t="s">
        <v>2669</v>
      </c>
      <c r="AC780" t="s">
        <v>2670</v>
      </c>
      <c r="AD780" t="s">
        <v>28</v>
      </c>
      <c r="AE780" t="s">
        <v>29</v>
      </c>
      <c r="AF780" s="115">
        <v>6645540</v>
      </c>
      <c r="AG780" s="167" t="s">
        <v>1606</v>
      </c>
      <c r="AH780" s="168" t="s">
        <v>1369</v>
      </c>
      <c r="AI780" s="172">
        <v>14</v>
      </c>
      <c r="AJ780" s="173" t="s">
        <v>1462</v>
      </c>
      <c r="AL780" t="str">
        <f t="shared" si="56"/>
        <v>01.00.00.00</v>
      </c>
      <c r="AM780">
        <f t="shared" si="57"/>
        <v>533</v>
      </c>
      <c r="AN780">
        <f t="shared" si="58"/>
        <v>11</v>
      </c>
      <c r="AO780" s="118">
        <v>1</v>
      </c>
      <c r="AP780" s="118">
        <v>0</v>
      </c>
      <c r="AQ780" s="118">
        <v>0</v>
      </c>
      <c r="AR780" s="118">
        <v>0</v>
      </c>
      <c r="AS780" t="str">
        <f t="shared" si="59"/>
        <v>1.01.06.00</v>
      </c>
    </row>
    <row r="781" spans="1:45" customFormat="1" ht="78">
      <c r="A781">
        <v>2021</v>
      </c>
      <c r="B781">
        <v>533</v>
      </c>
      <c r="C781" t="s">
        <v>1284</v>
      </c>
      <c r="D781" t="s">
        <v>1285</v>
      </c>
      <c r="E781" t="s">
        <v>1300</v>
      </c>
      <c r="F781" t="s">
        <v>2660</v>
      </c>
      <c r="G781" t="s">
        <v>2661</v>
      </c>
      <c r="H781">
        <v>11</v>
      </c>
      <c r="I781" t="s">
        <v>25</v>
      </c>
      <c r="J781">
        <v>1</v>
      </c>
      <c r="K781" t="s">
        <v>2634</v>
      </c>
      <c r="L781">
        <v>0</v>
      </c>
      <c r="M781" t="s">
        <v>2149</v>
      </c>
      <c r="N781">
        <v>0</v>
      </c>
      <c r="O781" t="s">
        <v>2149</v>
      </c>
      <c r="P781">
        <v>0</v>
      </c>
      <c r="Q781" t="s">
        <v>2149</v>
      </c>
      <c r="R781">
        <v>40</v>
      </c>
      <c r="S781" t="s">
        <v>2170</v>
      </c>
      <c r="T781">
        <v>43</v>
      </c>
      <c r="U781" t="s">
        <v>2248</v>
      </c>
      <c r="V781">
        <v>0</v>
      </c>
      <c r="W781" t="s">
        <v>79</v>
      </c>
      <c r="X781">
        <v>1</v>
      </c>
      <c r="Y781" t="s">
        <v>2662</v>
      </c>
      <c r="Z781" t="s">
        <v>2663</v>
      </c>
      <c r="AA781" t="s">
        <v>2664</v>
      </c>
      <c r="AB781" t="s">
        <v>2671</v>
      </c>
      <c r="AC781" t="s">
        <v>31</v>
      </c>
      <c r="AD781" t="s">
        <v>30</v>
      </c>
      <c r="AE781" t="s">
        <v>31</v>
      </c>
      <c r="AF781" s="115">
        <v>285755</v>
      </c>
      <c r="AG781" s="167" t="s">
        <v>1606</v>
      </c>
      <c r="AH781" s="168" t="s">
        <v>1369</v>
      </c>
      <c r="AI781" s="172">
        <v>14</v>
      </c>
      <c r="AJ781" s="173" t="s">
        <v>1462</v>
      </c>
      <c r="AL781" t="str">
        <f t="shared" si="56"/>
        <v>01.00.00.00</v>
      </c>
      <c r="AM781">
        <f t="shared" si="57"/>
        <v>533</v>
      </c>
      <c r="AN781">
        <f t="shared" si="58"/>
        <v>11</v>
      </c>
      <c r="AO781" s="118">
        <v>1</v>
      </c>
      <c r="AP781" s="118">
        <v>0</v>
      </c>
      <c r="AQ781" s="118">
        <v>0</v>
      </c>
      <c r="AR781" s="118">
        <v>0</v>
      </c>
      <c r="AS781" t="str">
        <f t="shared" si="59"/>
        <v>1.01.07.00</v>
      </c>
    </row>
    <row r="782" spans="1:45" customFormat="1" ht="78">
      <c r="A782">
        <v>2021</v>
      </c>
      <c r="B782">
        <v>533</v>
      </c>
      <c r="C782" t="s">
        <v>1284</v>
      </c>
      <c r="D782" t="s">
        <v>1285</v>
      </c>
      <c r="E782" t="s">
        <v>1300</v>
      </c>
      <c r="F782" t="s">
        <v>2660</v>
      </c>
      <c r="G782" t="s">
        <v>2661</v>
      </c>
      <c r="H782">
        <v>12</v>
      </c>
      <c r="I782" t="s">
        <v>2153</v>
      </c>
      <c r="J782">
        <v>1</v>
      </c>
      <c r="K782" t="s">
        <v>2634</v>
      </c>
      <c r="L782">
        <v>0</v>
      </c>
      <c r="M782" t="s">
        <v>2149</v>
      </c>
      <c r="N782">
        <v>0</v>
      </c>
      <c r="O782" t="s">
        <v>2149</v>
      </c>
      <c r="P782">
        <v>0</v>
      </c>
      <c r="Q782" t="s">
        <v>2149</v>
      </c>
      <c r="R782">
        <v>40</v>
      </c>
      <c r="S782" t="s">
        <v>2170</v>
      </c>
      <c r="T782">
        <v>43</v>
      </c>
      <c r="U782" t="s">
        <v>2248</v>
      </c>
      <c r="V782">
        <v>0</v>
      </c>
      <c r="W782" t="s">
        <v>79</v>
      </c>
      <c r="X782">
        <v>1</v>
      </c>
      <c r="Y782" t="s">
        <v>2662</v>
      </c>
      <c r="Z782" t="s">
        <v>2784</v>
      </c>
      <c r="AA782" t="s">
        <v>2785</v>
      </c>
      <c r="AB782" t="s">
        <v>2854</v>
      </c>
      <c r="AC782" t="s">
        <v>2785</v>
      </c>
      <c r="AD782" t="s">
        <v>2199</v>
      </c>
      <c r="AE782" t="s">
        <v>2200</v>
      </c>
      <c r="AF782" s="115">
        <v>40094765</v>
      </c>
      <c r="AG782" s="167" t="s">
        <v>1670</v>
      </c>
      <c r="AH782" s="168" t="s">
        <v>1669</v>
      </c>
      <c r="AI782" s="172">
        <v>14</v>
      </c>
      <c r="AJ782" s="173" t="s">
        <v>1462</v>
      </c>
      <c r="AL782" t="str">
        <f t="shared" si="56"/>
        <v>01.00.00.00</v>
      </c>
      <c r="AM782">
        <f t="shared" si="57"/>
        <v>533</v>
      </c>
      <c r="AN782">
        <f t="shared" si="58"/>
        <v>12</v>
      </c>
      <c r="AO782" s="118">
        <v>1</v>
      </c>
      <c r="AP782" s="118">
        <v>0</v>
      </c>
      <c r="AQ782" s="118">
        <v>0</v>
      </c>
      <c r="AR782" s="118">
        <v>0</v>
      </c>
      <c r="AS782" t="str">
        <f t="shared" si="59"/>
        <v>1.03.00.00</v>
      </c>
    </row>
    <row r="783" spans="1:45" customFormat="1" ht="78">
      <c r="A783">
        <v>2021</v>
      </c>
      <c r="B783">
        <v>533</v>
      </c>
      <c r="C783" t="s">
        <v>1284</v>
      </c>
      <c r="D783" t="s">
        <v>1285</v>
      </c>
      <c r="E783" t="s">
        <v>1300</v>
      </c>
      <c r="F783" t="s">
        <v>2660</v>
      </c>
      <c r="G783" t="s">
        <v>2661</v>
      </c>
      <c r="H783">
        <v>11</v>
      </c>
      <c r="I783" t="s">
        <v>25</v>
      </c>
      <c r="J783">
        <v>1</v>
      </c>
      <c r="K783" t="s">
        <v>2634</v>
      </c>
      <c r="L783">
        <v>0</v>
      </c>
      <c r="M783" t="s">
        <v>2149</v>
      </c>
      <c r="N783">
        <v>0</v>
      </c>
      <c r="O783" t="s">
        <v>2149</v>
      </c>
      <c r="P783">
        <v>0</v>
      </c>
      <c r="Q783" t="s">
        <v>2149</v>
      </c>
      <c r="R783">
        <v>40</v>
      </c>
      <c r="S783" t="s">
        <v>2170</v>
      </c>
      <c r="T783">
        <v>43</v>
      </c>
      <c r="U783" t="s">
        <v>2248</v>
      </c>
      <c r="V783">
        <v>0</v>
      </c>
      <c r="W783" t="s">
        <v>79</v>
      </c>
      <c r="X783">
        <v>1</v>
      </c>
      <c r="Y783" t="s">
        <v>2662</v>
      </c>
      <c r="Z783" t="s">
        <v>2677</v>
      </c>
      <c r="AA783" t="s">
        <v>2678</v>
      </c>
      <c r="AB783" t="s">
        <v>2679</v>
      </c>
      <c r="AC783" t="s">
        <v>2678</v>
      </c>
      <c r="AD783" t="s">
        <v>35</v>
      </c>
      <c r="AE783" t="s">
        <v>36</v>
      </c>
      <c r="AF783" s="115">
        <v>1219432</v>
      </c>
      <c r="AG783" s="167" t="s">
        <v>1670</v>
      </c>
      <c r="AH783" s="168" t="s">
        <v>1669</v>
      </c>
      <c r="AI783" s="172">
        <v>14</v>
      </c>
      <c r="AJ783" s="173" t="s">
        <v>1462</v>
      </c>
      <c r="AL783" t="str">
        <f t="shared" si="56"/>
        <v>01.00.00.00</v>
      </c>
      <c r="AM783">
        <f t="shared" si="57"/>
        <v>533</v>
      </c>
      <c r="AN783">
        <f t="shared" si="58"/>
        <v>11</v>
      </c>
      <c r="AO783" s="118">
        <v>1</v>
      </c>
      <c r="AP783" s="118">
        <v>0</v>
      </c>
      <c r="AQ783" s="118">
        <v>0</v>
      </c>
      <c r="AR783" s="118">
        <v>0</v>
      </c>
      <c r="AS783" t="str">
        <f t="shared" si="59"/>
        <v>1.04.00.00</v>
      </c>
    </row>
    <row r="784" spans="1:45" customFormat="1" ht="78">
      <c r="A784">
        <v>2021</v>
      </c>
      <c r="B784">
        <v>533</v>
      </c>
      <c r="C784" t="s">
        <v>1284</v>
      </c>
      <c r="D784" t="s">
        <v>1285</v>
      </c>
      <c r="E784" t="s">
        <v>1300</v>
      </c>
      <c r="F784" t="s">
        <v>2660</v>
      </c>
      <c r="G784" t="s">
        <v>2661</v>
      </c>
      <c r="H784">
        <v>11</v>
      </c>
      <c r="I784" t="s">
        <v>25</v>
      </c>
      <c r="J784">
        <v>1</v>
      </c>
      <c r="K784" t="s">
        <v>2634</v>
      </c>
      <c r="L784">
        <v>0</v>
      </c>
      <c r="M784" t="s">
        <v>2149</v>
      </c>
      <c r="N784">
        <v>0</v>
      </c>
      <c r="O784" t="s">
        <v>2149</v>
      </c>
      <c r="P784">
        <v>0</v>
      </c>
      <c r="Q784" t="s">
        <v>2149</v>
      </c>
      <c r="R784">
        <v>40</v>
      </c>
      <c r="S784" t="s">
        <v>2170</v>
      </c>
      <c r="T784">
        <v>43</v>
      </c>
      <c r="U784" t="s">
        <v>2248</v>
      </c>
      <c r="V784">
        <v>0</v>
      </c>
      <c r="W784" t="s">
        <v>79</v>
      </c>
      <c r="X784">
        <v>1</v>
      </c>
      <c r="Y784" t="s">
        <v>2662</v>
      </c>
      <c r="Z784" t="s">
        <v>2680</v>
      </c>
      <c r="AA784" t="s">
        <v>2681</v>
      </c>
      <c r="AB784" t="s">
        <v>2682</v>
      </c>
      <c r="AC784" t="s">
        <v>2683</v>
      </c>
      <c r="AD784" t="s">
        <v>37</v>
      </c>
      <c r="AE784" t="s">
        <v>38</v>
      </c>
      <c r="AF784" s="115">
        <v>170713</v>
      </c>
      <c r="AG784" s="167" t="s">
        <v>1670</v>
      </c>
      <c r="AH784" s="168" t="s">
        <v>1669</v>
      </c>
      <c r="AI784" s="172">
        <v>14</v>
      </c>
      <c r="AJ784" s="173" t="s">
        <v>1462</v>
      </c>
      <c r="AL784" t="str">
        <f t="shared" si="56"/>
        <v>01.00.00.00</v>
      </c>
      <c r="AM784">
        <f t="shared" si="57"/>
        <v>533</v>
      </c>
      <c r="AN784">
        <f t="shared" si="58"/>
        <v>11</v>
      </c>
      <c r="AO784" s="118">
        <v>1</v>
      </c>
      <c r="AP784" s="118">
        <v>0</v>
      </c>
      <c r="AQ784" s="118">
        <v>0</v>
      </c>
      <c r="AR784" s="118">
        <v>0</v>
      </c>
      <c r="AS784" t="str">
        <f t="shared" si="59"/>
        <v>1.05.09.00</v>
      </c>
    </row>
    <row r="785" spans="1:45" customFormat="1" ht="78">
      <c r="A785">
        <v>2021</v>
      </c>
      <c r="B785">
        <v>533</v>
      </c>
      <c r="C785" t="s">
        <v>1284</v>
      </c>
      <c r="D785" t="s">
        <v>1285</v>
      </c>
      <c r="E785" t="s">
        <v>1300</v>
      </c>
      <c r="F785" t="s">
        <v>2660</v>
      </c>
      <c r="G785" t="s">
        <v>2661</v>
      </c>
      <c r="H785">
        <v>11</v>
      </c>
      <c r="I785" t="s">
        <v>25</v>
      </c>
      <c r="J785">
        <v>1</v>
      </c>
      <c r="K785" t="s">
        <v>2634</v>
      </c>
      <c r="L785">
        <v>0</v>
      </c>
      <c r="M785" t="s">
        <v>2149</v>
      </c>
      <c r="N785">
        <v>0</v>
      </c>
      <c r="O785" t="s">
        <v>2149</v>
      </c>
      <c r="P785">
        <v>0</v>
      </c>
      <c r="Q785" t="s">
        <v>2149</v>
      </c>
      <c r="R785">
        <v>40</v>
      </c>
      <c r="S785" t="s">
        <v>2170</v>
      </c>
      <c r="T785">
        <v>43</v>
      </c>
      <c r="U785" t="s">
        <v>2248</v>
      </c>
      <c r="V785">
        <v>0</v>
      </c>
      <c r="W785" t="s">
        <v>79</v>
      </c>
      <c r="X785">
        <v>1</v>
      </c>
      <c r="Y785" t="s">
        <v>2662</v>
      </c>
      <c r="Z785" t="s">
        <v>2684</v>
      </c>
      <c r="AA785" t="s">
        <v>2685</v>
      </c>
      <c r="AB785" t="s">
        <v>2686</v>
      </c>
      <c r="AC785" t="s">
        <v>2685</v>
      </c>
      <c r="AD785" t="s">
        <v>2235</v>
      </c>
      <c r="AE785" t="s">
        <v>2236</v>
      </c>
      <c r="AF785" s="115">
        <v>285906</v>
      </c>
      <c r="AG785" s="167" t="s">
        <v>1670</v>
      </c>
      <c r="AH785" s="168" t="s">
        <v>1669</v>
      </c>
      <c r="AI785" s="172">
        <v>14</v>
      </c>
      <c r="AJ785" s="173" t="s">
        <v>1462</v>
      </c>
      <c r="AL785" t="str">
        <f t="shared" si="56"/>
        <v>01.00.00.00</v>
      </c>
      <c r="AM785">
        <f t="shared" si="57"/>
        <v>533</v>
      </c>
      <c r="AN785">
        <f t="shared" si="58"/>
        <v>11</v>
      </c>
      <c r="AO785" s="118">
        <v>1</v>
      </c>
      <c r="AP785" s="118">
        <v>0</v>
      </c>
      <c r="AQ785" s="118">
        <v>0</v>
      </c>
      <c r="AR785" s="118">
        <v>0</v>
      </c>
      <c r="AS785" t="str">
        <f t="shared" si="59"/>
        <v>1.06.00.00</v>
      </c>
    </row>
    <row r="786" spans="1:45" customFormat="1" ht="78">
      <c r="A786">
        <v>2021</v>
      </c>
      <c r="B786">
        <v>533</v>
      </c>
      <c r="C786" t="s">
        <v>1284</v>
      </c>
      <c r="D786" t="s">
        <v>1285</v>
      </c>
      <c r="E786" t="s">
        <v>1300</v>
      </c>
      <c r="F786" t="s">
        <v>2660</v>
      </c>
      <c r="G786" t="s">
        <v>2661</v>
      </c>
      <c r="H786">
        <v>12</v>
      </c>
      <c r="I786" t="s">
        <v>2153</v>
      </c>
      <c r="J786">
        <v>1</v>
      </c>
      <c r="K786" t="s">
        <v>2634</v>
      </c>
      <c r="L786">
        <v>0</v>
      </c>
      <c r="M786" t="s">
        <v>2149</v>
      </c>
      <c r="N786">
        <v>0</v>
      </c>
      <c r="O786" t="s">
        <v>2149</v>
      </c>
      <c r="P786">
        <v>0</v>
      </c>
      <c r="Q786" t="s">
        <v>2149</v>
      </c>
      <c r="R786">
        <v>40</v>
      </c>
      <c r="S786" t="s">
        <v>2170</v>
      </c>
      <c r="T786">
        <v>43</v>
      </c>
      <c r="U786" t="s">
        <v>2248</v>
      </c>
      <c r="V786">
        <v>0</v>
      </c>
      <c r="W786" t="s">
        <v>79</v>
      </c>
      <c r="X786">
        <v>1</v>
      </c>
      <c r="Y786" t="s">
        <v>2662</v>
      </c>
      <c r="Z786" t="s">
        <v>2684</v>
      </c>
      <c r="AA786" t="s">
        <v>2685</v>
      </c>
      <c r="AB786" t="s">
        <v>2686</v>
      </c>
      <c r="AC786" t="s">
        <v>2685</v>
      </c>
      <c r="AD786" t="s">
        <v>2235</v>
      </c>
      <c r="AE786" t="s">
        <v>2236</v>
      </c>
      <c r="AF786" s="115">
        <v>1261066</v>
      </c>
      <c r="AG786" s="167" t="s">
        <v>1670</v>
      </c>
      <c r="AH786" s="168" t="s">
        <v>1669</v>
      </c>
      <c r="AI786" s="172">
        <v>14</v>
      </c>
      <c r="AJ786" s="173" t="s">
        <v>1462</v>
      </c>
      <c r="AL786" t="str">
        <f t="shared" si="56"/>
        <v>01.00.00.00</v>
      </c>
      <c r="AM786">
        <f t="shared" si="57"/>
        <v>533</v>
      </c>
      <c r="AN786">
        <f t="shared" si="58"/>
        <v>12</v>
      </c>
      <c r="AO786" s="118">
        <v>1</v>
      </c>
      <c r="AP786" s="118">
        <v>0</v>
      </c>
      <c r="AQ786" s="118">
        <v>0</v>
      </c>
      <c r="AR786" s="118">
        <v>0</v>
      </c>
      <c r="AS786" t="str">
        <f t="shared" si="59"/>
        <v>1.06.00.00</v>
      </c>
    </row>
    <row r="787" spans="1:45" customFormat="1" ht="78">
      <c r="A787">
        <v>2021</v>
      </c>
      <c r="B787">
        <v>533</v>
      </c>
      <c r="C787" t="s">
        <v>1284</v>
      </c>
      <c r="D787" t="s">
        <v>1285</v>
      </c>
      <c r="E787" t="s">
        <v>1300</v>
      </c>
      <c r="F787" t="s">
        <v>2660</v>
      </c>
      <c r="G787" t="s">
        <v>2661</v>
      </c>
      <c r="H787">
        <v>11</v>
      </c>
      <c r="I787" t="s">
        <v>25</v>
      </c>
      <c r="J787">
        <v>1</v>
      </c>
      <c r="K787" t="s">
        <v>2634</v>
      </c>
      <c r="L787">
        <v>0</v>
      </c>
      <c r="M787" t="s">
        <v>2149</v>
      </c>
      <c r="N787">
        <v>0</v>
      </c>
      <c r="O787" t="s">
        <v>2149</v>
      </c>
      <c r="P787">
        <v>0</v>
      </c>
      <c r="Q787" t="s">
        <v>2149</v>
      </c>
      <c r="R787">
        <v>40</v>
      </c>
      <c r="S787" t="s">
        <v>2170</v>
      </c>
      <c r="T787">
        <v>43</v>
      </c>
      <c r="U787" t="s">
        <v>2248</v>
      </c>
      <c r="V787">
        <v>0</v>
      </c>
      <c r="W787" t="s">
        <v>79</v>
      </c>
      <c r="X787">
        <v>1</v>
      </c>
      <c r="Y787" t="s">
        <v>2662</v>
      </c>
      <c r="Z787" t="s">
        <v>2855</v>
      </c>
      <c r="AA787" t="s">
        <v>2856</v>
      </c>
      <c r="AB787" t="s">
        <v>2857</v>
      </c>
      <c r="AC787" t="s">
        <v>2856</v>
      </c>
      <c r="AD787" t="s">
        <v>2240</v>
      </c>
      <c r="AE787" t="s">
        <v>2241</v>
      </c>
      <c r="AF787" s="115">
        <v>26800</v>
      </c>
      <c r="AG787" s="167" t="s">
        <v>1670</v>
      </c>
      <c r="AH787" s="168" t="s">
        <v>1669</v>
      </c>
      <c r="AI787" s="172">
        <v>14</v>
      </c>
      <c r="AJ787" s="173" t="s">
        <v>1462</v>
      </c>
      <c r="AL787" t="str">
        <f t="shared" si="56"/>
        <v>01.00.00.00</v>
      </c>
      <c r="AM787">
        <f t="shared" si="57"/>
        <v>533</v>
      </c>
      <c r="AN787">
        <f t="shared" si="58"/>
        <v>11</v>
      </c>
      <c r="AO787" s="118">
        <v>1</v>
      </c>
      <c r="AP787" s="118">
        <v>0</v>
      </c>
      <c r="AQ787" s="118">
        <v>0</v>
      </c>
      <c r="AR787" s="118">
        <v>0</v>
      </c>
      <c r="AS787" t="str">
        <f t="shared" si="59"/>
        <v>1.07.00.00</v>
      </c>
    </row>
    <row r="788" spans="1:45" customFormat="1" ht="78">
      <c r="A788">
        <v>2021</v>
      </c>
      <c r="B788">
        <v>533</v>
      </c>
      <c r="C788" t="s">
        <v>1284</v>
      </c>
      <c r="D788" t="s">
        <v>1285</v>
      </c>
      <c r="E788" t="s">
        <v>1300</v>
      </c>
      <c r="F788" t="s">
        <v>2660</v>
      </c>
      <c r="G788" t="s">
        <v>2661</v>
      </c>
      <c r="H788">
        <v>12</v>
      </c>
      <c r="I788" t="s">
        <v>2153</v>
      </c>
      <c r="J788">
        <v>1</v>
      </c>
      <c r="K788" t="s">
        <v>2634</v>
      </c>
      <c r="L788">
        <v>0</v>
      </c>
      <c r="M788" t="s">
        <v>2149</v>
      </c>
      <c r="N788">
        <v>0</v>
      </c>
      <c r="O788" t="s">
        <v>2149</v>
      </c>
      <c r="P788">
        <v>0</v>
      </c>
      <c r="Q788" t="s">
        <v>2149</v>
      </c>
      <c r="R788">
        <v>40</v>
      </c>
      <c r="S788" t="s">
        <v>2170</v>
      </c>
      <c r="T788">
        <v>43</v>
      </c>
      <c r="U788" t="s">
        <v>2248</v>
      </c>
      <c r="V788">
        <v>0</v>
      </c>
      <c r="W788" t="s">
        <v>79</v>
      </c>
      <c r="X788">
        <v>2</v>
      </c>
      <c r="Y788" t="s">
        <v>2687</v>
      </c>
      <c r="Z788" t="s">
        <v>2688</v>
      </c>
      <c r="AA788" t="s">
        <v>2687</v>
      </c>
      <c r="AB788" t="s">
        <v>2689</v>
      </c>
      <c r="AC788" t="s">
        <v>2687</v>
      </c>
      <c r="AD788" t="s">
        <v>39</v>
      </c>
      <c r="AE788" t="s">
        <v>40</v>
      </c>
      <c r="AF788" s="115">
        <v>18000000</v>
      </c>
      <c r="AG788" s="167" t="s">
        <v>1670</v>
      </c>
      <c r="AH788" s="168" t="s">
        <v>1669</v>
      </c>
      <c r="AI788" s="172">
        <v>14</v>
      </c>
      <c r="AJ788" s="173" t="s">
        <v>1462</v>
      </c>
      <c r="AL788" t="str">
        <f t="shared" si="56"/>
        <v>01.00.00.00</v>
      </c>
      <c r="AM788">
        <f t="shared" si="57"/>
        <v>533</v>
      </c>
      <c r="AN788">
        <f t="shared" si="58"/>
        <v>12</v>
      </c>
      <c r="AO788" s="118">
        <v>1</v>
      </c>
      <c r="AP788" s="118">
        <v>0</v>
      </c>
      <c r="AQ788" s="118">
        <v>0</v>
      </c>
      <c r="AR788" s="118">
        <v>0</v>
      </c>
      <c r="AS788" t="str">
        <f t="shared" si="59"/>
        <v>2.00.00.00</v>
      </c>
    </row>
    <row r="789" spans="1:45" customFormat="1" ht="78">
      <c r="A789">
        <v>2021</v>
      </c>
      <c r="B789">
        <v>533</v>
      </c>
      <c r="C789" t="s">
        <v>1284</v>
      </c>
      <c r="D789" t="s">
        <v>1285</v>
      </c>
      <c r="E789" t="s">
        <v>1300</v>
      </c>
      <c r="F789" t="s">
        <v>2660</v>
      </c>
      <c r="G789" t="s">
        <v>2661</v>
      </c>
      <c r="H789">
        <v>12</v>
      </c>
      <c r="I789" t="s">
        <v>2153</v>
      </c>
      <c r="J789">
        <v>1</v>
      </c>
      <c r="K789" t="s">
        <v>2634</v>
      </c>
      <c r="L789">
        <v>0</v>
      </c>
      <c r="M789" t="s">
        <v>2149</v>
      </c>
      <c r="N789">
        <v>0</v>
      </c>
      <c r="O789" t="s">
        <v>2149</v>
      </c>
      <c r="P789">
        <v>0</v>
      </c>
      <c r="Q789" t="s">
        <v>2149</v>
      </c>
      <c r="R789">
        <v>40</v>
      </c>
      <c r="S789" t="s">
        <v>2170</v>
      </c>
      <c r="T789">
        <v>43</v>
      </c>
      <c r="U789" t="s">
        <v>2248</v>
      </c>
      <c r="V789">
        <v>0</v>
      </c>
      <c r="W789" t="s">
        <v>79</v>
      </c>
      <c r="X789">
        <v>3</v>
      </c>
      <c r="Y789" t="s">
        <v>2690</v>
      </c>
      <c r="Z789" t="s">
        <v>2691</v>
      </c>
      <c r="AA789" t="s">
        <v>2690</v>
      </c>
      <c r="AB789" t="s">
        <v>2692</v>
      </c>
      <c r="AC789" t="s">
        <v>2690</v>
      </c>
      <c r="AD789" t="s">
        <v>41</v>
      </c>
      <c r="AE789" t="s">
        <v>42</v>
      </c>
      <c r="AF789" s="115">
        <v>26653530</v>
      </c>
      <c r="AG789" s="167" t="s">
        <v>1670</v>
      </c>
      <c r="AH789" s="168" t="s">
        <v>1669</v>
      </c>
      <c r="AI789" s="172">
        <v>14</v>
      </c>
      <c r="AJ789" s="173" t="s">
        <v>1462</v>
      </c>
      <c r="AL789" t="str">
        <f t="shared" si="56"/>
        <v>01.00.00.00</v>
      </c>
      <c r="AM789">
        <f t="shared" si="57"/>
        <v>533</v>
      </c>
      <c r="AN789">
        <f t="shared" si="58"/>
        <v>12</v>
      </c>
      <c r="AO789" s="118">
        <v>1</v>
      </c>
      <c r="AP789" s="118">
        <v>0</v>
      </c>
      <c r="AQ789" s="118">
        <v>0</v>
      </c>
      <c r="AR789" s="118">
        <v>0</v>
      </c>
      <c r="AS789" t="str">
        <f t="shared" si="59"/>
        <v>3.00.00.00</v>
      </c>
    </row>
    <row r="790" spans="1:45" customFormat="1" ht="78">
      <c r="A790">
        <v>2021</v>
      </c>
      <c r="B790">
        <v>533</v>
      </c>
      <c r="C790" t="s">
        <v>1284</v>
      </c>
      <c r="D790" t="s">
        <v>1285</v>
      </c>
      <c r="E790" t="s">
        <v>1300</v>
      </c>
      <c r="F790" t="s">
        <v>2693</v>
      </c>
      <c r="G790" t="s">
        <v>2694</v>
      </c>
      <c r="H790">
        <v>14</v>
      </c>
      <c r="I790" t="s">
        <v>20</v>
      </c>
      <c r="J790">
        <v>1</v>
      </c>
      <c r="K790" t="s">
        <v>2634</v>
      </c>
      <c r="L790">
        <v>0</v>
      </c>
      <c r="M790" t="s">
        <v>2149</v>
      </c>
      <c r="N790">
        <v>12</v>
      </c>
      <c r="O790" t="s">
        <v>2278</v>
      </c>
      <c r="P790">
        <v>2</v>
      </c>
      <c r="Q790" t="s">
        <v>2251</v>
      </c>
      <c r="R790">
        <v>40</v>
      </c>
      <c r="S790" t="s">
        <v>2170</v>
      </c>
      <c r="T790">
        <v>43</v>
      </c>
      <c r="U790" t="s">
        <v>2248</v>
      </c>
      <c r="V790">
        <v>0</v>
      </c>
      <c r="W790" t="s">
        <v>79</v>
      </c>
      <c r="X790">
        <v>4</v>
      </c>
      <c r="Y790" t="s">
        <v>2695</v>
      </c>
      <c r="Z790" t="s">
        <v>2764</v>
      </c>
      <c r="AA790" t="s">
        <v>2257</v>
      </c>
      <c r="AB790" t="s">
        <v>2765</v>
      </c>
      <c r="AC790" t="s">
        <v>2257</v>
      </c>
      <c r="AD790" t="s">
        <v>2256</v>
      </c>
      <c r="AE790" t="s">
        <v>2257</v>
      </c>
      <c r="AF790" s="115">
        <v>67500000</v>
      </c>
      <c r="AG790" s="167" t="s">
        <v>1667</v>
      </c>
      <c r="AH790" s="168" t="s">
        <v>1666</v>
      </c>
      <c r="AI790" s="172">
        <v>14</v>
      </c>
      <c r="AJ790" s="173" t="s">
        <v>1462</v>
      </c>
      <c r="AL790" t="str">
        <f t="shared" si="56"/>
        <v>01.00.12.02</v>
      </c>
      <c r="AM790">
        <f t="shared" si="57"/>
        <v>533</v>
      </c>
      <c r="AN790">
        <f t="shared" si="58"/>
        <v>14</v>
      </c>
      <c r="AO790" s="118">
        <v>1</v>
      </c>
      <c r="AP790" s="118">
        <v>0</v>
      </c>
      <c r="AQ790" s="118">
        <v>12</v>
      </c>
      <c r="AR790" s="118">
        <v>2</v>
      </c>
      <c r="AS790" t="str">
        <f t="shared" si="59"/>
        <v>4.02.00.00</v>
      </c>
    </row>
    <row r="791" spans="1:45" customFormat="1" ht="78">
      <c r="A791">
        <v>2021</v>
      </c>
      <c r="B791">
        <v>533</v>
      </c>
      <c r="C791" t="s">
        <v>1284</v>
      </c>
      <c r="D791" t="s">
        <v>1285</v>
      </c>
      <c r="E791" t="s">
        <v>1300</v>
      </c>
      <c r="F791" t="s">
        <v>2693</v>
      </c>
      <c r="G791" t="s">
        <v>2694</v>
      </c>
      <c r="H791">
        <v>14</v>
      </c>
      <c r="I791" t="s">
        <v>20</v>
      </c>
      <c r="J791">
        <v>1</v>
      </c>
      <c r="K791" t="s">
        <v>2634</v>
      </c>
      <c r="L791">
        <v>0</v>
      </c>
      <c r="M791" t="s">
        <v>2149</v>
      </c>
      <c r="N791">
        <v>6</v>
      </c>
      <c r="O791" t="s">
        <v>2262</v>
      </c>
      <c r="P791">
        <v>2</v>
      </c>
      <c r="Q791" t="s">
        <v>2251</v>
      </c>
      <c r="R791">
        <v>40</v>
      </c>
      <c r="S791" t="s">
        <v>2170</v>
      </c>
      <c r="T791">
        <v>43</v>
      </c>
      <c r="U791" t="s">
        <v>2248</v>
      </c>
      <c r="V791">
        <v>0</v>
      </c>
      <c r="W791" t="s">
        <v>79</v>
      </c>
      <c r="X791">
        <v>4</v>
      </c>
      <c r="Y791" t="s">
        <v>2695</v>
      </c>
      <c r="Z791" t="s">
        <v>2764</v>
      </c>
      <c r="AA791" t="s">
        <v>2257</v>
      </c>
      <c r="AB791" t="s">
        <v>2765</v>
      </c>
      <c r="AC791" t="s">
        <v>2257</v>
      </c>
      <c r="AD791" t="s">
        <v>2256</v>
      </c>
      <c r="AE791" t="s">
        <v>2257</v>
      </c>
      <c r="AF791" s="115">
        <v>20796379</v>
      </c>
      <c r="AG791" s="167" t="s">
        <v>1667</v>
      </c>
      <c r="AH791" s="168" t="s">
        <v>1666</v>
      </c>
      <c r="AI791" s="172">
        <v>14</v>
      </c>
      <c r="AJ791" s="173" t="s">
        <v>1462</v>
      </c>
      <c r="AL791" t="str">
        <f t="shared" si="56"/>
        <v>01.00.06.02</v>
      </c>
      <c r="AM791">
        <f t="shared" si="57"/>
        <v>533</v>
      </c>
      <c r="AN791">
        <f t="shared" si="58"/>
        <v>14</v>
      </c>
      <c r="AO791" s="118">
        <v>1</v>
      </c>
      <c r="AP791" s="118">
        <v>0</v>
      </c>
      <c r="AQ791" s="118">
        <v>6</v>
      </c>
      <c r="AR791" s="118">
        <v>2</v>
      </c>
      <c r="AS791" t="str">
        <f t="shared" si="59"/>
        <v>4.02.00.00</v>
      </c>
    </row>
    <row r="792" spans="1:45" customFormat="1" ht="78">
      <c r="A792">
        <v>2021</v>
      </c>
      <c r="B792">
        <v>533</v>
      </c>
      <c r="C792" t="s">
        <v>1284</v>
      </c>
      <c r="D792" t="s">
        <v>1285</v>
      </c>
      <c r="E792" t="s">
        <v>1300</v>
      </c>
      <c r="F792" t="s">
        <v>2693</v>
      </c>
      <c r="G792" t="s">
        <v>2694</v>
      </c>
      <c r="H792">
        <v>14</v>
      </c>
      <c r="I792" t="s">
        <v>20</v>
      </c>
      <c r="J792">
        <v>1</v>
      </c>
      <c r="K792" t="s">
        <v>2634</v>
      </c>
      <c r="L792">
        <v>0</v>
      </c>
      <c r="M792" t="s">
        <v>2149</v>
      </c>
      <c r="N792">
        <v>7</v>
      </c>
      <c r="O792" t="s">
        <v>2266</v>
      </c>
      <c r="P792">
        <v>2</v>
      </c>
      <c r="Q792" t="s">
        <v>2251</v>
      </c>
      <c r="R792">
        <v>40</v>
      </c>
      <c r="S792" t="s">
        <v>2170</v>
      </c>
      <c r="T792">
        <v>43</v>
      </c>
      <c r="U792" t="s">
        <v>2248</v>
      </c>
      <c r="V792">
        <v>0</v>
      </c>
      <c r="W792" t="s">
        <v>79</v>
      </c>
      <c r="X792">
        <v>4</v>
      </c>
      <c r="Y792" t="s">
        <v>2695</v>
      </c>
      <c r="Z792" t="s">
        <v>2764</v>
      </c>
      <c r="AA792" t="s">
        <v>2257</v>
      </c>
      <c r="AB792" t="s">
        <v>2765</v>
      </c>
      <c r="AC792" t="s">
        <v>2257</v>
      </c>
      <c r="AD792" t="s">
        <v>2256</v>
      </c>
      <c r="AE792" t="s">
        <v>2257</v>
      </c>
      <c r="AF792" s="115">
        <v>33996000</v>
      </c>
      <c r="AG792" s="167" t="s">
        <v>1667</v>
      </c>
      <c r="AH792" s="168" t="s">
        <v>1666</v>
      </c>
      <c r="AI792" s="172">
        <v>14</v>
      </c>
      <c r="AJ792" s="173" t="s">
        <v>1462</v>
      </c>
      <c r="AL792" t="str">
        <f t="shared" si="56"/>
        <v>01.00.07.02</v>
      </c>
      <c r="AM792">
        <f t="shared" si="57"/>
        <v>533</v>
      </c>
      <c r="AN792">
        <f t="shared" si="58"/>
        <v>14</v>
      </c>
      <c r="AO792" s="118">
        <v>1</v>
      </c>
      <c r="AP792" s="118">
        <v>0</v>
      </c>
      <c r="AQ792" s="118">
        <v>7</v>
      </c>
      <c r="AR792" s="118">
        <v>2</v>
      </c>
      <c r="AS792" t="str">
        <f t="shared" si="59"/>
        <v>4.02.00.00</v>
      </c>
    </row>
    <row r="793" spans="1:45" customFormat="1" ht="78">
      <c r="A793">
        <v>2021</v>
      </c>
      <c r="B793">
        <v>533</v>
      </c>
      <c r="C793" t="s">
        <v>1284</v>
      </c>
      <c r="D793" t="s">
        <v>1285</v>
      </c>
      <c r="E793" t="s">
        <v>1300</v>
      </c>
      <c r="F793" t="s">
        <v>2693</v>
      </c>
      <c r="G793" t="s">
        <v>2694</v>
      </c>
      <c r="H793">
        <v>14</v>
      </c>
      <c r="I793" t="s">
        <v>20</v>
      </c>
      <c r="J793">
        <v>1</v>
      </c>
      <c r="K793" t="s">
        <v>2634</v>
      </c>
      <c r="L793">
        <v>0</v>
      </c>
      <c r="M793" t="s">
        <v>2149</v>
      </c>
      <c r="N793">
        <v>3</v>
      </c>
      <c r="O793" t="s">
        <v>2858</v>
      </c>
      <c r="P793">
        <v>2</v>
      </c>
      <c r="Q793" t="s">
        <v>2251</v>
      </c>
      <c r="R793">
        <v>40</v>
      </c>
      <c r="S793" t="s">
        <v>2170</v>
      </c>
      <c r="T793">
        <v>43</v>
      </c>
      <c r="U793" t="s">
        <v>2248</v>
      </c>
      <c r="V793">
        <v>0</v>
      </c>
      <c r="W793" t="s">
        <v>79</v>
      </c>
      <c r="X793">
        <v>4</v>
      </c>
      <c r="Y793" t="s">
        <v>2695</v>
      </c>
      <c r="Z793" t="s">
        <v>2764</v>
      </c>
      <c r="AA793" t="s">
        <v>2257</v>
      </c>
      <c r="AB793" t="s">
        <v>2765</v>
      </c>
      <c r="AC793" t="s">
        <v>2257</v>
      </c>
      <c r="AD793" t="s">
        <v>2256</v>
      </c>
      <c r="AE793" t="s">
        <v>2257</v>
      </c>
      <c r="AF793" s="115">
        <v>12939960</v>
      </c>
      <c r="AG793" s="167" t="s">
        <v>1667</v>
      </c>
      <c r="AH793" s="168" t="s">
        <v>1666</v>
      </c>
      <c r="AI793" s="172">
        <v>14</v>
      </c>
      <c r="AJ793" s="173" t="s">
        <v>1462</v>
      </c>
      <c r="AL793" t="str">
        <f t="shared" si="56"/>
        <v>01.00.03.02</v>
      </c>
      <c r="AM793">
        <f t="shared" si="57"/>
        <v>533</v>
      </c>
      <c r="AN793">
        <f t="shared" si="58"/>
        <v>14</v>
      </c>
      <c r="AO793" s="118">
        <v>1</v>
      </c>
      <c r="AP793" s="118">
        <v>0</v>
      </c>
      <c r="AQ793" s="118">
        <v>3</v>
      </c>
      <c r="AR793" s="118">
        <v>2</v>
      </c>
      <c r="AS793" t="str">
        <f t="shared" si="59"/>
        <v>4.02.00.00</v>
      </c>
    </row>
    <row r="794" spans="1:45" customFormat="1" ht="78">
      <c r="A794">
        <v>2021</v>
      </c>
      <c r="B794">
        <v>533</v>
      </c>
      <c r="C794" t="s">
        <v>1284</v>
      </c>
      <c r="D794" t="s">
        <v>1285</v>
      </c>
      <c r="E794" t="s">
        <v>1300</v>
      </c>
      <c r="F794" t="s">
        <v>2693</v>
      </c>
      <c r="G794" t="s">
        <v>2694</v>
      </c>
      <c r="H794">
        <v>12</v>
      </c>
      <c r="I794" t="s">
        <v>2153</v>
      </c>
      <c r="J794">
        <v>1</v>
      </c>
      <c r="K794" t="s">
        <v>2634</v>
      </c>
      <c r="L794">
        <v>0</v>
      </c>
      <c r="M794" t="s">
        <v>2149</v>
      </c>
      <c r="N794">
        <v>12</v>
      </c>
      <c r="O794" t="s">
        <v>2278</v>
      </c>
      <c r="P794">
        <v>1</v>
      </c>
      <c r="Q794" t="s">
        <v>2595</v>
      </c>
      <c r="R794">
        <v>40</v>
      </c>
      <c r="S794" t="s">
        <v>2170</v>
      </c>
      <c r="T794">
        <v>43</v>
      </c>
      <c r="U794" t="s">
        <v>2248</v>
      </c>
      <c r="V794">
        <v>0</v>
      </c>
      <c r="W794" t="s">
        <v>79</v>
      </c>
      <c r="X794">
        <v>4</v>
      </c>
      <c r="Y794" t="s">
        <v>2695</v>
      </c>
      <c r="Z794" t="s">
        <v>2764</v>
      </c>
      <c r="AA794" t="s">
        <v>2257</v>
      </c>
      <c r="AB794" t="s">
        <v>2765</v>
      </c>
      <c r="AC794" t="s">
        <v>2257</v>
      </c>
      <c r="AD794" t="s">
        <v>2256</v>
      </c>
      <c r="AE794" t="s">
        <v>2257</v>
      </c>
      <c r="AF794" s="115">
        <v>45000000</v>
      </c>
      <c r="AG794" s="167" t="s">
        <v>1670</v>
      </c>
      <c r="AH794" s="168" t="s">
        <v>1669</v>
      </c>
      <c r="AI794" s="172">
        <v>14</v>
      </c>
      <c r="AJ794" s="173" t="s">
        <v>1462</v>
      </c>
      <c r="AL794" t="str">
        <f t="shared" si="56"/>
        <v>01.00.12.01</v>
      </c>
      <c r="AM794">
        <f t="shared" si="57"/>
        <v>533</v>
      </c>
      <c r="AN794">
        <f t="shared" si="58"/>
        <v>12</v>
      </c>
      <c r="AO794" s="118">
        <v>1</v>
      </c>
      <c r="AP794" s="118">
        <v>0</v>
      </c>
      <c r="AQ794" s="118">
        <v>12</v>
      </c>
      <c r="AR794" s="118">
        <v>1</v>
      </c>
      <c r="AS794" t="str">
        <f t="shared" si="59"/>
        <v>4.02.00.00</v>
      </c>
    </row>
    <row r="795" spans="1:45" customFormat="1" ht="78">
      <c r="A795">
        <v>2021</v>
      </c>
      <c r="B795">
        <v>533</v>
      </c>
      <c r="C795" t="s">
        <v>1284</v>
      </c>
      <c r="D795" t="s">
        <v>1285</v>
      </c>
      <c r="E795" t="s">
        <v>1300</v>
      </c>
      <c r="F795" t="s">
        <v>2693</v>
      </c>
      <c r="G795" t="s">
        <v>2694</v>
      </c>
      <c r="H795">
        <v>12</v>
      </c>
      <c r="I795" t="s">
        <v>2153</v>
      </c>
      <c r="J795">
        <v>1</v>
      </c>
      <c r="K795" t="s">
        <v>2634</v>
      </c>
      <c r="L795">
        <v>0</v>
      </c>
      <c r="M795" t="s">
        <v>2149</v>
      </c>
      <c r="N795">
        <v>6</v>
      </c>
      <c r="O795" t="s">
        <v>2262</v>
      </c>
      <c r="P795">
        <v>1</v>
      </c>
      <c r="Q795" t="s">
        <v>2859</v>
      </c>
      <c r="R795">
        <v>40</v>
      </c>
      <c r="S795" t="s">
        <v>2170</v>
      </c>
      <c r="T795">
        <v>43</v>
      </c>
      <c r="U795" t="s">
        <v>2248</v>
      </c>
      <c r="V795">
        <v>0</v>
      </c>
      <c r="W795" t="s">
        <v>79</v>
      </c>
      <c r="X795">
        <v>4</v>
      </c>
      <c r="Y795" t="s">
        <v>2695</v>
      </c>
      <c r="Z795" t="s">
        <v>2764</v>
      </c>
      <c r="AA795" t="s">
        <v>2257</v>
      </c>
      <c r="AB795" t="s">
        <v>2765</v>
      </c>
      <c r="AC795" t="s">
        <v>2257</v>
      </c>
      <c r="AD795" t="s">
        <v>2256</v>
      </c>
      <c r="AE795" t="s">
        <v>2257</v>
      </c>
      <c r="AF795" s="115">
        <v>90000000</v>
      </c>
      <c r="AG795" s="167" t="s">
        <v>1670</v>
      </c>
      <c r="AH795" s="168" t="s">
        <v>1669</v>
      </c>
      <c r="AI795" s="172">
        <v>14</v>
      </c>
      <c r="AJ795" s="173" t="s">
        <v>1462</v>
      </c>
      <c r="AL795" t="str">
        <f t="shared" si="56"/>
        <v>01.00.06.01</v>
      </c>
      <c r="AM795">
        <f t="shared" si="57"/>
        <v>533</v>
      </c>
      <c r="AN795">
        <f t="shared" si="58"/>
        <v>12</v>
      </c>
      <c r="AO795" s="118">
        <v>1</v>
      </c>
      <c r="AP795" s="118">
        <v>0</v>
      </c>
      <c r="AQ795" s="118">
        <v>6</v>
      </c>
      <c r="AR795" s="118">
        <v>1</v>
      </c>
      <c r="AS795" t="str">
        <f t="shared" si="59"/>
        <v>4.02.00.00</v>
      </c>
    </row>
    <row r="796" spans="1:45" customFormat="1" ht="78">
      <c r="A796">
        <v>2021</v>
      </c>
      <c r="B796">
        <v>533</v>
      </c>
      <c r="C796" t="s">
        <v>1284</v>
      </c>
      <c r="D796" t="s">
        <v>1285</v>
      </c>
      <c r="E796" t="s">
        <v>1300</v>
      </c>
      <c r="F796" t="s">
        <v>2693</v>
      </c>
      <c r="G796" t="s">
        <v>2694</v>
      </c>
      <c r="H796">
        <v>12</v>
      </c>
      <c r="I796" t="s">
        <v>2153</v>
      </c>
      <c r="J796">
        <v>1</v>
      </c>
      <c r="K796" t="s">
        <v>2634</v>
      </c>
      <c r="L796">
        <v>0</v>
      </c>
      <c r="M796" t="s">
        <v>2149</v>
      </c>
      <c r="N796">
        <v>3</v>
      </c>
      <c r="O796" t="s">
        <v>2858</v>
      </c>
      <c r="P796">
        <v>1</v>
      </c>
      <c r="Q796" t="s">
        <v>2859</v>
      </c>
      <c r="R796">
        <v>40</v>
      </c>
      <c r="S796" t="s">
        <v>2170</v>
      </c>
      <c r="T796">
        <v>43</v>
      </c>
      <c r="U796" t="s">
        <v>2248</v>
      </c>
      <c r="V796">
        <v>0</v>
      </c>
      <c r="W796" t="s">
        <v>79</v>
      </c>
      <c r="X796">
        <v>4</v>
      </c>
      <c r="Y796" t="s">
        <v>2695</v>
      </c>
      <c r="Z796" t="s">
        <v>2764</v>
      </c>
      <c r="AA796" t="s">
        <v>2257</v>
      </c>
      <c r="AB796" t="s">
        <v>2765</v>
      </c>
      <c r="AC796" t="s">
        <v>2257</v>
      </c>
      <c r="AD796" t="s">
        <v>2256</v>
      </c>
      <c r="AE796" t="s">
        <v>2257</v>
      </c>
      <c r="AF796" s="115">
        <v>70000000</v>
      </c>
      <c r="AG796" s="167" t="s">
        <v>1670</v>
      </c>
      <c r="AH796" s="168" t="s">
        <v>1669</v>
      </c>
      <c r="AI796" s="172">
        <v>14</v>
      </c>
      <c r="AJ796" s="173" t="s">
        <v>1462</v>
      </c>
      <c r="AL796" t="str">
        <f t="shared" si="56"/>
        <v>01.00.03.01</v>
      </c>
      <c r="AM796">
        <f t="shared" si="57"/>
        <v>533</v>
      </c>
      <c r="AN796">
        <f t="shared" si="58"/>
        <v>12</v>
      </c>
      <c r="AO796" s="118">
        <v>1</v>
      </c>
      <c r="AP796" s="118">
        <v>0</v>
      </c>
      <c r="AQ796" s="118">
        <v>3</v>
      </c>
      <c r="AR796" s="118">
        <v>1</v>
      </c>
      <c r="AS796" t="str">
        <f t="shared" si="59"/>
        <v>4.02.00.00</v>
      </c>
    </row>
    <row r="797" spans="1:45" customFormat="1" ht="78">
      <c r="A797">
        <v>2021</v>
      </c>
      <c r="B797">
        <v>533</v>
      </c>
      <c r="C797" t="s">
        <v>1284</v>
      </c>
      <c r="D797" t="s">
        <v>1285</v>
      </c>
      <c r="E797" t="s">
        <v>1300</v>
      </c>
      <c r="F797" t="s">
        <v>2693</v>
      </c>
      <c r="G797" t="s">
        <v>2694</v>
      </c>
      <c r="H797">
        <v>12</v>
      </c>
      <c r="I797" t="s">
        <v>2153</v>
      </c>
      <c r="J797">
        <v>1</v>
      </c>
      <c r="K797" t="s">
        <v>2634</v>
      </c>
      <c r="L797">
        <v>0</v>
      </c>
      <c r="M797" t="s">
        <v>2149</v>
      </c>
      <c r="N797">
        <v>2</v>
      </c>
      <c r="O797" t="s">
        <v>2282</v>
      </c>
      <c r="P797">
        <v>0</v>
      </c>
      <c r="Q797" t="s">
        <v>2149</v>
      </c>
      <c r="R797">
        <v>40</v>
      </c>
      <c r="S797" t="s">
        <v>2170</v>
      </c>
      <c r="T797">
        <v>43</v>
      </c>
      <c r="U797" t="s">
        <v>2248</v>
      </c>
      <c r="V797">
        <v>0</v>
      </c>
      <c r="W797" t="s">
        <v>79</v>
      </c>
      <c r="X797">
        <v>4</v>
      </c>
      <c r="Y797" t="s">
        <v>2695</v>
      </c>
      <c r="Z797" t="s">
        <v>2764</v>
      </c>
      <c r="AA797" t="s">
        <v>2257</v>
      </c>
      <c r="AB797" t="s">
        <v>2765</v>
      </c>
      <c r="AC797" t="s">
        <v>2257</v>
      </c>
      <c r="AD797" t="s">
        <v>2256</v>
      </c>
      <c r="AE797" t="s">
        <v>2257</v>
      </c>
      <c r="AF797" s="115">
        <v>5000000</v>
      </c>
      <c r="AG797" s="167" t="s">
        <v>1670</v>
      </c>
      <c r="AH797" s="168" t="s">
        <v>1669</v>
      </c>
      <c r="AI797" s="172">
        <v>14</v>
      </c>
      <c r="AJ797" s="173" t="s">
        <v>1462</v>
      </c>
      <c r="AL797" t="str">
        <f t="shared" si="56"/>
        <v>01.00.02.00</v>
      </c>
      <c r="AM797">
        <f t="shared" si="57"/>
        <v>533</v>
      </c>
      <c r="AN797">
        <f t="shared" si="58"/>
        <v>12</v>
      </c>
      <c r="AO797" s="118">
        <v>1</v>
      </c>
      <c r="AP797" s="118">
        <v>0</v>
      </c>
      <c r="AQ797" s="118">
        <v>2</v>
      </c>
      <c r="AR797" s="118">
        <v>0</v>
      </c>
      <c r="AS797" t="str">
        <f t="shared" si="59"/>
        <v>4.02.00.00</v>
      </c>
    </row>
    <row r="798" spans="1:45" customFormat="1" ht="78">
      <c r="A798">
        <v>2021</v>
      </c>
      <c r="B798">
        <v>533</v>
      </c>
      <c r="C798" t="s">
        <v>1284</v>
      </c>
      <c r="D798" t="s">
        <v>1285</v>
      </c>
      <c r="E798" t="s">
        <v>1300</v>
      </c>
      <c r="F798" t="s">
        <v>2693</v>
      </c>
      <c r="G798" t="s">
        <v>2694</v>
      </c>
      <c r="H798">
        <v>12</v>
      </c>
      <c r="I798" t="s">
        <v>2153</v>
      </c>
      <c r="J798">
        <v>1</v>
      </c>
      <c r="K798" t="s">
        <v>2634</v>
      </c>
      <c r="L798">
        <v>0</v>
      </c>
      <c r="M798" t="s">
        <v>2149</v>
      </c>
      <c r="N798">
        <v>7</v>
      </c>
      <c r="O798" t="s">
        <v>2266</v>
      </c>
      <c r="P798">
        <v>1</v>
      </c>
      <c r="Q798" t="s">
        <v>2859</v>
      </c>
      <c r="R798">
        <v>40</v>
      </c>
      <c r="S798" t="s">
        <v>2170</v>
      </c>
      <c r="T798">
        <v>43</v>
      </c>
      <c r="U798" t="s">
        <v>2248</v>
      </c>
      <c r="V798">
        <v>0</v>
      </c>
      <c r="W798" t="s">
        <v>79</v>
      </c>
      <c r="X798">
        <v>4</v>
      </c>
      <c r="Y798" t="s">
        <v>2695</v>
      </c>
      <c r="Z798" t="s">
        <v>2764</v>
      </c>
      <c r="AA798" t="s">
        <v>2257</v>
      </c>
      <c r="AB798" t="s">
        <v>2765</v>
      </c>
      <c r="AC798" t="s">
        <v>2257</v>
      </c>
      <c r="AD798" t="s">
        <v>2256</v>
      </c>
      <c r="AE798" t="s">
        <v>2257</v>
      </c>
      <c r="AF798" s="115">
        <v>25000000</v>
      </c>
      <c r="AG798" s="167" t="s">
        <v>1670</v>
      </c>
      <c r="AH798" s="168" t="s">
        <v>1669</v>
      </c>
      <c r="AI798" s="172">
        <v>14</v>
      </c>
      <c r="AJ798" s="173" t="s">
        <v>1462</v>
      </c>
      <c r="AL798" t="str">
        <f t="shared" si="56"/>
        <v>01.00.07.01</v>
      </c>
      <c r="AM798">
        <f t="shared" si="57"/>
        <v>533</v>
      </c>
      <c r="AN798">
        <f t="shared" si="58"/>
        <v>12</v>
      </c>
      <c r="AO798" s="118">
        <v>1</v>
      </c>
      <c r="AP798" s="118">
        <v>0</v>
      </c>
      <c r="AQ798" s="118">
        <v>7</v>
      </c>
      <c r="AR798" s="118">
        <v>1</v>
      </c>
      <c r="AS798" t="str">
        <f t="shared" si="59"/>
        <v>4.02.00.00</v>
      </c>
    </row>
    <row r="799" spans="1:45" customFormat="1" ht="78">
      <c r="A799">
        <v>2021</v>
      </c>
      <c r="B799">
        <v>533</v>
      </c>
      <c r="C799" t="s">
        <v>1284</v>
      </c>
      <c r="D799" t="s">
        <v>1285</v>
      </c>
      <c r="E799" t="s">
        <v>1300</v>
      </c>
      <c r="F799" t="s">
        <v>2693</v>
      </c>
      <c r="G799" t="s">
        <v>2694</v>
      </c>
      <c r="H799">
        <v>12</v>
      </c>
      <c r="I799" t="s">
        <v>2153</v>
      </c>
      <c r="J799">
        <v>1</v>
      </c>
      <c r="K799" t="s">
        <v>2634</v>
      </c>
      <c r="L799">
        <v>0</v>
      </c>
      <c r="M799" t="s">
        <v>2149</v>
      </c>
      <c r="N799">
        <v>1</v>
      </c>
      <c r="O799" t="s">
        <v>43</v>
      </c>
      <c r="P799">
        <v>0</v>
      </c>
      <c r="Q799" t="s">
        <v>2149</v>
      </c>
      <c r="R799">
        <v>40</v>
      </c>
      <c r="S799" t="s">
        <v>2170</v>
      </c>
      <c r="T799">
        <v>43</v>
      </c>
      <c r="U799" t="s">
        <v>2248</v>
      </c>
      <c r="V799">
        <v>0</v>
      </c>
      <c r="W799" t="s">
        <v>79</v>
      </c>
      <c r="X799">
        <v>4</v>
      </c>
      <c r="Y799" t="s">
        <v>2695</v>
      </c>
      <c r="Z799" t="s">
        <v>2696</v>
      </c>
      <c r="AA799" t="s">
        <v>2697</v>
      </c>
      <c r="AB799" t="s">
        <v>2698</v>
      </c>
      <c r="AC799" t="s">
        <v>2697</v>
      </c>
      <c r="AD799" t="s">
        <v>44</v>
      </c>
      <c r="AE799" t="s">
        <v>43</v>
      </c>
      <c r="AF799" s="115">
        <v>70000000</v>
      </c>
      <c r="AG799" s="167" t="s">
        <v>1670</v>
      </c>
      <c r="AH799" s="168" t="s">
        <v>1669</v>
      </c>
      <c r="AI799" s="172">
        <v>14</v>
      </c>
      <c r="AJ799" s="173" t="s">
        <v>1462</v>
      </c>
      <c r="AL799" t="str">
        <f t="shared" si="56"/>
        <v>01.00.01.00</v>
      </c>
      <c r="AM799">
        <f t="shared" si="57"/>
        <v>533</v>
      </c>
      <c r="AN799">
        <f t="shared" si="58"/>
        <v>12</v>
      </c>
      <c r="AO799" s="118">
        <v>1</v>
      </c>
      <c r="AP799" s="118">
        <v>0</v>
      </c>
      <c r="AQ799" s="118">
        <v>1</v>
      </c>
      <c r="AR799" s="118">
        <v>0</v>
      </c>
      <c r="AS799" t="str">
        <f t="shared" si="59"/>
        <v>4.03.00.00</v>
      </c>
    </row>
    <row r="800" spans="1:45" customFormat="1" ht="78">
      <c r="A800">
        <v>2021</v>
      </c>
      <c r="B800">
        <v>533</v>
      </c>
      <c r="C800" t="s">
        <v>1284</v>
      </c>
      <c r="D800" t="s">
        <v>1285</v>
      </c>
      <c r="E800" t="s">
        <v>1300</v>
      </c>
      <c r="F800" t="s">
        <v>2693</v>
      </c>
      <c r="G800" t="s">
        <v>2694</v>
      </c>
      <c r="H800">
        <v>12</v>
      </c>
      <c r="I800" t="s">
        <v>2153</v>
      </c>
      <c r="J800">
        <v>60</v>
      </c>
      <c r="K800" t="s">
        <v>78</v>
      </c>
      <c r="L800">
        <v>0</v>
      </c>
      <c r="M800" t="s">
        <v>2149</v>
      </c>
      <c r="N800">
        <v>0</v>
      </c>
      <c r="O800" t="s">
        <v>2149</v>
      </c>
      <c r="P800">
        <v>0</v>
      </c>
      <c r="Q800" t="s">
        <v>2149</v>
      </c>
      <c r="R800">
        <v>40</v>
      </c>
      <c r="S800" t="s">
        <v>2170</v>
      </c>
      <c r="T800">
        <v>43</v>
      </c>
      <c r="U800" t="s">
        <v>2248</v>
      </c>
      <c r="V800">
        <v>0</v>
      </c>
      <c r="W800" t="s">
        <v>79</v>
      </c>
      <c r="X800">
        <v>4</v>
      </c>
      <c r="Y800" t="s">
        <v>2695</v>
      </c>
      <c r="Z800" t="s">
        <v>2761</v>
      </c>
      <c r="AA800" t="s">
        <v>2762</v>
      </c>
      <c r="AB800" t="s">
        <v>2763</v>
      </c>
      <c r="AC800" t="s">
        <v>2762</v>
      </c>
      <c r="AD800" t="s">
        <v>2265</v>
      </c>
      <c r="AE800" t="s">
        <v>2196</v>
      </c>
      <c r="AF800" s="115">
        <v>5000000</v>
      </c>
      <c r="AG800" s="167" t="s">
        <v>1670</v>
      </c>
      <c r="AH800" s="168" t="s">
        <v>1669</v>
      </c>
      <c r="AI800" s="172">
        <v>14</v>
      </c>
      <c r="AJ800" s="173" t="s">
        <v>1462</v>
      </c>
      <c r="AL800" t="str">
        <f t="shared" si="56"/>
        <v>60.00.00.00</v>
      </c>
      <c r="AM800">
        <f t="shared" si="57"/>
        <v>533</v>
      </c>
      <c r="AN800">
        <f t="shared" si="58"/>
        <v>12</v>
      </c>
      <c r="AO800" s="118">
        <v>60</v>
      </c>
      <c r="AP800" s="118">
        <v>0</v>
      </c>
      <c r="AQ800" s="118">
        <v>0</v>
      </c>
      <c r="AR800" s="118">
        <v>0</v>
      </c>
      <c r="AS800" t="str">
        <f t="shared" si="59"/>
        <v>4.04.00.00</v>
      </c>
    </row>
    <row r="801" spans="1:45" customFormat="1" ht="93.6">
      <c r="A801">
        <v>2021</v>
      </c>
      <c r="B801">
        <v>550</v>
      </c>
      <c r="C801" t="s">
        <v>1286</v>
      </c>
      <c r="D801" t="s">
        <v>1217</v>
      </c>
      <c r="E801" t="s">
        <v>1227</v>
      </c>
      <c r="F801" t="s">
        <v>2660</v>
      </c>
      <c r="G801" t="s">
        <v>2860</v>
      </c>
      <c r="H801">
        <v>11</v>
      </c>
      <c r="I801" t="s">
        <v>25</v>
      </c>
      <c r="J801">
        <v>0</v>
      </c>
      <c r="K801" t="s">
        <v>2634</v>
      </c>
      <c r="L801">
        <v>0</v>
      </c>
      <c r="M801" t="s">
        <v>2149</v>
      </c>
      <c r="N801">
        <v>0</v>
      </c>
      <c r="O801" t="s">
        <v>2149</v>
      </c>
      <c r="P801">
        <v>0</v>
      </c>
      <c r="Q801" t="s">
        <v>2149</v>
      </c>
      <c r="R801">
        <v>90</v>
      </c>
      <c r="S801" t="s">
        <v>2181</v>
      </c>
      <c r="T801">
        <v>99</v>
      </c>
      <c r="U801" t="s">
        <v>2274</v>
      </c>
      <c r="V801">
        <v>0</v>
      </c>
      <c r="W801" t="s">
        <v>79</v>
      </c>
      <c r="X801">
        <v>9</v>
      </c>
      <c r="Y801" t="s">
        <v>2861</v>
      </c>
      <c r="Z801" t="s">
        <v>2862</v>
      </c>
      <c r="AA801" t="s">
        <v>2863</v>
      </c>
      <c r="AB801" t="s">
        <v>2864</v>
      </c>
      <c r="AC801" t="s">
        <v>2865</v>
      </c>
      <c r="AD801" t="s">
        <v>2544</v>
      </c>
      <c r="AE801" t="s">
        <v>479</v>
      </c>
      <c r="AF801" s="178">
        <v>568378056</v>
      </c>
      <c r="AG801" s="36" t="s">
        <v>1683</v>
      </c>
      <c r="AH801" s="127" t="s">
        <v>25</v>
      </c>
      <c r="AI801" s="172">
        <v>12</v>
      </c>
      <c r="AJ801" s="173" t="s">
        <v>2782</v>
      </c>
      <c r="AL801" t="str">
        <f t="shared" si="56"/>
        <v>00.00.00.00</v>
      </c>
      <c r="AM801">
        <f t="shared" si="57"/>
        <v>550</v>
      </c>
      <c r="AN801">
        <f t="shared" si="58"/>
        <v>11</v>
      </c>
      <c r="AO801" s="118">
        <v>0</v>
      </c>
      <c r="AP801" s="118">
        <v>0</v>
      </c>
      <c r="AQ801" s="118">
        <v>0</v>
      </c>
      <c r="AR801" s="118">
        <v>0</v>
      </c>
      <c r="AS801" t="str">
        <f t="shared" si="59"/>
        <v>9.01.02.03</v>
      </c>
    </row>
    <row r="802" spans="1:45" customFormat="1" ht="93.6">
      <c r="A802">
        <v>2021</v>
      </c>
      <c r="B802">
        <v>550</v>
      </c>
      <c r="C802" t="s">
        <v>1286</v>
      </c>
      <c r="D802" t="s">
        <v>1217</v>
      </c>
      <c r="E802" t="s">
        <v>1227</v>
      </c>
      <c r="F802" t="s">
        <v>2660</v>
      </c>
      <c r="G802" t="s">
        <v>2860</v>
      </c>
      <c r="H802">
        <v>11</v>
      </c>
      <c r="I802" t="s">
        <v>25</v>
      </c>
      <c r="J802">
        <v>0</v>
      </c>
      <c r="K802" t="s">
        <v>2634</v>
      </c>
      <c r="L802">
        <v>0</v>
      </c>
      <c r="M802" t="s">
        <v>2149</v>
      </c>
      <c r="N802">
        <v>0</v>
      </c>
      <c r="O802" t="s">
        <v>2149</v>
      </c>
      <c r="P802">
        <v>0</v>
      </c>
      <c r="Q802" t="s">
        <v>2149</v>
      </c>
      <c r="R802">
        <v>90</v>
      </c>
      <c r="S802" t="s">
        <v>2181</v>
      </c>
      <c r="T802">
        <v>99</v>
      </c>
      <c r="U802" t="s">
        <v>2274</v>
      </c>
      <c r="V802">
        <v>0</v>
      </c>
      <c r="W802" t="s">
        <v>79</v>
      </c>
      <c r="X802">
        <v>9</v>
      </c>
      <c r="Y802" t="s">
        <v>2861</v>
      </c>
      <c r="Z802" t="s">
        <v>2862</v>
      </c>
      <c r="AA802" t="s">
        <v>2863</v>
      </c>
      <c r="AB802" t="s">
        <v>2864</v>
      </c>
      <c r="AC802" t="s">
        <v>2865</v>
      </c>
      <c r="AD802" t="s">
        <v>2545</v>
      </c>
      <c r="AE802" t="s">
        <v>2546</v>
      </c>
      <c r="AF802" s="115">
        <v>37878190</v>
      </c>
      <c r="AG802" s="36" t="s">
        <v>1683</v>
      </c>
      <c r="AH802" s="127" t="s">
        <v>25</v>
      </c>
      <c r="AI802" s="172">
        <v>12</v>
      </c>
      <c r="AJ802" s="173" t="s">
        <v>2782</v>
      </c>
      <c r="AL802" t="str">
        <f t="shared" si="56"/>
        <v>00.00.00.00</v>
      </c>
      <c r="AM802">
        <f t="shared" si="57"/>
        <v>550</v>
      </c>
      <c r="AN802">
        <f t="shared" si="58"/>
        <v>11</v>
      </c>
      <c r="AO802" s="118">
        <v>0</v>
      </c>
      <c r="AP802" s="118">
        <v>0</v>
      </c>
      <c r="AQ802" s="118">
        <v>0</v>
      </c>
      <c r="AR802" s="118">
        <v>0</v>
      </c>
      <c r="AS802" t="str">
        <f t="shared" si="59"/>
        <v>9.01.02.05</v>
      </c>
    </row>
    <row r="803" spans="1:45" customFormat="1" ht="93.6">
      <c r="A803">
        <v>2021</v>
      </c>
      <c r="B803">
        <v>550</v>
      </c>
      <c r="C803" t="s">
        <v>1286</v>
      </c>
      <c r="D803" t="s">
        <v>1217</v>
      </c>
      <c r="E803" t="s">
        <v>1227</v>
      </c>
      <c r="F803" t="s">
        <v>2660</v>
      </c>
      <c r="G803" t="s">
        <v>2860</v>
      </c>
      <c r="H803">
        <v>11</v>
      </c>
      <c r="I803" t="s">
        <v>25</v>
      </c>
      <c r="J803">
        <v>0</v>
      </c>
      <c r="K803" t="s">
        <v>2634</v>
      </c>
      <c r="L803">
        <v>0</v>
      </c>
      <c r="M803" t="s">
        <v>2149</v>
      </c>
      <c r="N803">
        <v>0</v>
      </c>
      <c r="O803" t="s">
        <v>2149</v>
      </c>
      <c r="P803">
        <v>0</v>
      </c>
      <c r="Q803" t="s">
        <v>2149</v>
      </c>
      <c r="R803">
        <v>90</v>
      </c>
      <c r="S803" t="s">
        <v>2181</v>
      </c>
      <c r="T803">
        <v>99</v>
      </c>
      <c r="U803" t="s">
        <v>2274</v>
      </c>
      <c r="V803">
        <v>0</v>
      </c>
      <c r="W803" t="s">
        <v>79</v>
      </c>
      <c r="X803">
        <v>9</v>
      </c>
      <c r="Y803" t="s">
        <v>2861</v>
      </c>
      <c r="Z803" t="s">
        <v>2862</v>
      </c>
      <c r="AA803" t="s">
        <v>2863</v>
      </c>
      <c r="AB803" t="s">
        <v>2866</v>
      </c>
      <c r="AC803" t="s">
        <v>2867</v>
      </c>
      <c r="AD803" t="s">
        <v>2868</v>
      </c>
      <c r="AE803" t="s">
        <v>2869</v>
      </c>
      <c r="AF803" s="115">
        <v>903516280</v>
      </c>
      <c r="AG803" s="36" t="s">
        <v>2079</v>
      </c>
      <c r="AH803" s="127" t="s">
        <v>998</v>
      </c>
      <c r="AI803" s="172">
        <v>12</v>
      </c>
      <c r="AJ803" s="173" t="s">
        <v>2782</v>
      </c>
      <c r="AL803" t="str">
        <f t="shared" si="56"/>
        <v>00.00.00.00</v>
      </c>
      <c r="AM803">
        <f t="shared" si="57"/>
        <v>550</v>
      </c>
      <c r="AN803">
        <f t="shared" si="58"/>
        <v>11</v>
      </c>
      <c r="AO803" s="118">
        <v>0</v>
      </c>
      <c r="AP803" s="118">
        <v>0</v>
      </c>
      <c r="AQ803" s="118">
        <v>0</v>
      </c>
      <c r="AR803" s="118">
        <v>0</v>
      </c>
      <c r="AS803" t="str">
        <f t="shared" si="59"/>
        <v>9.01.03.02</v>
      </c>
    </row>
    <row r="804" spans="1:45" customFormat="1" ht="93.6">
      <c r="A804">
        <v>2021</v>
      </c>
      <c r="B804">
        <v>550</v>
      </c>
      <c r="C804" t="s">
        <v>1286</v>
      </c>
      <c r="D804" t="s">
        <v>1217</v>
      </c>
      <c r="E804" t="s">
        <v>1227</v>
      </c>
      <c r="F804" t="s">
        <v>2660</v>
      </c>
      <c r="G804" t="s">
        <v>2860</v>
      </c>
      <c r="H804">
        <v>11</v>
      </c>
      <c r="I804" t="s">
        <v>25</v>
      </c>
      <c r="J804">
        <v>0</v>
      </c>
      <c r="K804" t="s">
        <v>2634</v>
      </c>
      <c r="L804">
        <v>0</v>
      </c>
      <c r="M804" t="s">
        <v>2149</v>
      </c>
      <c r="N804">
        <v>0</v>
      </c>
      <c r="O804" t="s">
        <v>2149</v>
      </c>
      <c r="P804">
        <v>0</v>
      </c>
      <c r="Q804" t="s">
        <v>2149</v>
      </c>
      <c r="R804">
        <v>90</v>
      </c>
      <c r="S804" t="s">
        <v>2181</v>
      </c>
      <c r="T804">
        <v>99</v>
      </c>
      <c r="U804" t="s">
        <v>2274</v>
      </c>
      <c r="V804">
        <v>0</v>
      </c>
      <c r="W804" t="s">
        <v>79</v>
      </c>
      <c r="X804">
        <v>9</v>
      </c>
      <c r="Y804" t="s">
        <v>2861</v>
      </c>
      <c r="Z804" t="s">
        <v>2862</v>
      </c>
      <c r="AA804" t="s">
        <v>2863</v>
      </c>
      <c r="AB804" t="s">
        <v>2864</v>
      </c>
      <c r="AC804" t="s">
        <v>2865</v>
      </c>
      <c r="AD804" t="s">
        <v>2553</v>
      </c>
      <c r="AE804" t="s">
        <v>2554</v>
      </c>
      <c r="AF804" s="115">
        <v>24447623</v>
      </c>
      <c r="AG804" t="s">
        <v>1606</v>
      </c>
      <c r="AH804" s="127" t="s">
        <v>1056</v>
      </c>
      <c r="AI804" s="172">
        <v>12</v>
      </c>
      <c r="AJ804" s="173" t="s">
        <v>2782</v>
      </c>
      <c r="AL804" t="str">
        <f t="shared" si="56"/>
        <v>00.00.00.00</v>
      </c>
      <c r="AM804">
        <f t="shared" si="57"/>
        <v>550</v>
      </c>
      <c r="AN804">
        <f t="shared" si="58"/>
        <v>11</v>
      </c>
      <c r="AO804" s="118">
        <v>0</v>
      </c>
      <c r="AP804" s="118">
        <v>0</v>
      </c>
      <c r="AQ804" s="118">
        <v>0</v>
      </c>
      <c r="AR804" s="118">
        <v>0</v>
      </c>
      <c r="AS804" t="str">
        <f t="shared" si="59"/>
        <v>9.01.02.12</v>
      </c>
    </row>
    <row r="805" spans="1:45" customFormat="1" ht="93.6">
      <c r="A805">
        <v>2021</v>
      </c>
      <c r="B805">
        <v>550</v>
      </c>
      <c r="C805" t="s">
        <v>1286</v>
      </c>
      <c r="D805" t="s">
        <v>1217</v>
      </c>
      <c r="E805" t="s">
        <v>1227</v>
      </c>
      <c r="F805" t="s">
        <v>2660</v>
      </c>
      <c r="G805" t="s">
        <v>2860</v>
      </c>
      <c r="H805">
        <v>11</v>
      </c>
      <c r="I805" t="s">
        <v>25</v>
      </c>
      <c r="J805">
        <v>0</v>
      </c>
      <c r="K805" t="s">
        <v>2634</v>
      </c>
      <c r="L805">
        <v>0</v>
      </c>
      <c r="M805" t="s">
        <v>2149</v>
      </c>
      <c r="N805">
        <v>0</v>
      </c>
      <c r="O805" t="s">
        <v>2149</v>
      </c>
      <c r="P805">
        <v>0</v>
      </c>
      <c r="Q805" t="s">
        <v>2149</v>
      </c>
      <c r="R805">
        <v>90</v>
      </c>
      <c r="S805" t="s">
        <v>2181</v>
      </c>
      <c r="T805">
        <v>99</v>
      </c>
      <c r="U805" t="s">
        <v>2274</v>
      </c>
      <c r="V805">
        <v>0</v>
      </c>
      <c r="W805" t="s">
        <v>79</v>
      </c>
      <c r="X805">
        <v>9</v>
      </c>
      <c r="Y805" t="s">
        <v>2861</v>
      </c>
      <c r="Z805" t="s">
        <v>2862</v>
      </c>
      <c r="AA805" t="s">
        <v>2863</v>
      </c>
      <c r="AB805" t="s">
        <v>2864</v>
      </c>
      <c r="AC805" t="s">
        <v>2865</v>
      </c>
      <c r="AD805" t="s">
        <v>2870</v>
      </c>
      <c r="AE805" t="s">
        <v>2550</v>
      </c>
      <c r="AF805" s="115">
        <v>179435161</v>
      </c>
      <c r="AG805" t="s">
        <v>1606</v>
      </c>
      <c r="AH805" s="127" t="s">
        <v>1056</v>
      </c>
      <c r="AI805" s="172">
        <v>12</v>
      </c>
      <c r="AJ805" s="173" t="s">
        <v>2782</v>
      </c>
      <c r="AL805" t="str">
        <f t="shared" si="56"/>
        <v>00.00.00.00</v>
      </c>
      <c r="AM805">
        <f t="shared" si="57"/>
        <v>550</v>
      </c>
      <c r="AN805">
        <f t="shared" si="58"/>
        <v>11</v>
      </c>
      <c r="AO805" s="118">
        <v>0</v>
      </c>
      <c r="AP805" s="118">
        <v>0</v>
      </c>
      <c r="AQ805" s="118">
        <v>0</v>
      </c>
      <c r="AR805" s="118">
        <v>0</v>
      </c>
      <c r="AS805" t="str">
        <f t="shared" si="59"/>
        <v>9.01.02.01</v>
      </c>
    </row>
    <row r="806" spans="1:45" customFormat="1" ht="93.6">
      <c r="A806">
        <v>2021</v>
      </c>
      <c r="B806">
        <v>550</v>
      </c>
      <c r="C806" t="s">
        <v>1286</v>
      </c>
      <c r="D806" t="s">
        <v>1217</v>
      </c>
      <c r="E806" t="s">
        <v>1227</v>
      </c>
      <c r="F806" t="s">
        <v>2693</v>
      </c>
      <c r="G806" t="s">
        <v>2871</v>
      </c>
      <c r="H806">
        <v>11</v>
      </c>
      <c r="I806" t="s">
        <v>25</v>
      </c>
      <c r="J806">
        <v>0</v>
      </c>
      <c r="K806" t="s">
        <v>2634</v>
      </c>
      <c r="L806">
        <v>0</v>
      </c>
      <c r="M806" t="s">
        <v>2149</v>
      </c>
      <c r="N806">
        <v>0</v>
      </c>
      <c r="O806" t="s">
        <v>2149</v>
      </c>
      <c r="P806">
        <v>0</v>
      </c>
      <c r="Q806" t="s">
        <v>2149</v>
      </c>
      <c r="R806">
        <v>90</v>
      </c>
      <c r="S806" t="s">
        <v>2181</v>
      </c>
      <c r="T806">
        <v>99</v>
      </c>
      <c r="U806" t="s">
        <v>2274</v>
      </c>
      <c r="V806">
        <v>0</v>
      </c>
      <c r="W806" t="s">
        <v>79</v>
      </c>
      <c r="X806">
        <v>9</v>
      </c>
      <c r="Y806" t="s">
        <v>2861</v>
      </c>
      <c r="Z806" t="s">
        <v>2862</v>
      </c>
      <c r="AA806" t="s">
        <v>2863</v>
      </c>
      <c r="AB806" t="s">
        <v>2864</v>
      </c>
      <c r="AC806" t="s">
        <v>2865</v>
      </c>
      <c r="AD806" t="s">
        <v>2872</v>
      </c>
      <c r="AE806" t="s">
        <v>2873</v>
      </c>
      <c r="AF806" s="178">
        <v>19295643</v>
      </c>
      <c r="AG806" s="36" t="s">
        <v>1683</v>
      </c>
      <c r="AH806" s="127" t="s">
        <v>25</v>
      </c>
      <c r="AI806" s="172">
        <v>12</v>
      </c>
      <c r="AJ806" s="173" t="s">
        <v>2782</v>
      </c>
      <c r="AL806" t="str">
        <f t="shared" si="56"/>
        <v>00.00.00.00</v>
      </c>
      <c r="AM806">
        <f t="shared" si="57"/>
        <v>550</v>
      </c>
      <c r="AN806">
        <f t="shared" si="58"/>
        <v>11</v>
      </c>
      <c r="AO806" s="118">
        <v>0</v>
      </c>
      <c r="AP806" s="118">
        <v>0</v>
      </c>
      <c r="AQ806" s="118">
        <v>0</v>
      </c>
      <c r="AR806" s="118">
        <v>0</v>
      </c>
      <c r="AS806" t="str">
        <f t="shared" si="59"/>
        <v>9.01.02.13</v>
      </c>
    </row>
    <row r="807" spans="1:45" customFormat="1" ht="93.6">
      <c r="A807">
        <v>2021</v>
      </c>
      <c r="B807">
        <v>550</v>
      </c>
      <c r="C807" t="s">
        <v>1286</v>
      </c>
      <c r="D807" t="s">
        <v>1217</v>
      </c>
      <c r="E807" t="s">
        <v>1227</v>
      </c>
      <c r="F807" t="s">
        <v>2660</v>
      </c>
      <c r="G807" t="s">
        <v>2860</v>
      </c>
      <c r="H807">
        <v>11</v>
      </c>
      <c r="I807" t="s">
        <v>25</v>
      </c>
      <c r="J807">
        <v>0</v>
      </c>
      <c r="K807" t="s">
        <v>2634</v>
      </c>
      <c r="L807">
        <v>0</v>
      </c>
      <c r="M807" t="s">
        <v>2149</v>
      </c>
      <c r="N807">
        <v>0</v>
      </c>
      <c r="O807" t="s">
        <v>2149</v>
      </c>
      <c r="P807">
        <v>0</v>
      </c>
      <c r="Q807" t="s">
        <v>2149</v>
      </c>
      <c r="R807">
        <v>90</v>
      </c>
      <c r="S807" t="s">
        <v>2181</v>
      </c>
      <c r="T807">
        <v>99</v>
      </c>
      <c r="U807" t="s">
        <v>2274</v>
      </c>
      <c r="V807">
        <v>0</v>
      </c>
      <c r="W807" t="s">
        <v>79</v>
      </c>
      <c r="X807">
        <v>9</v>
      </c>
      <c r="Y807" t="s">
        <v>2861</v>
      </c>
      <c r="Z807" t="s">
        <v>2862</v>
      </c>
      <c r="AA807" t="s">
        <v>2863</v>
      </c>
      <c r="AB807" t="s">
        <v>2866</v>
      </c>
      <c r="AC807" t="s">
        <v>2867</v>
      </c>
      <c r="AD807" t="s">
        <v>2874</v>
      </c>
      <c r="AE807" t="s">
        <v>2875</v>
      </c>
      <c r="AF807" s="115">
        <v>7335389239</v>
      </c>
      <c r="AG807" s="36" t="s">
        <v>1683</v>
      </c>
      <c r="AH807" s="127" t="s">
        <v>25</v>
      </c>
      <c r="AI807" s="172">
        <v>12</v>
      </c>
      <c r="AJ807" s="173" t="s">
        <v>2782</v>
      </c>
      <c r="AL807" t="str">
        <f t="shared" si="56"/>
        <v>00.00.00.00</v>
      </c>
      <c r="AM807">
        <f t="shared" si="57"/>
        <v>550</v>
      </c>
      <c r="AN807">
        <f t="shared" si="58"/>
        <v>11</v>
      </c>
      <c r="AO807" s="118">
        <v>0</v>
      </c>
      <c r="AP807" s="118">
        <v>0</v>
      </c>
      <c r="AQ807" s="118">
        <v>0</v>
      </c>
      <c r="AR807" s="118">
        <v>0</v>
      </c>
      <c r="AS807" t="str">
        <f t="shared" si="59"/>
        <v>9.01.03.01</v>
      </c>
    </row>
    <row r="808" spans="1:45" customFormat="1" ht="93.6">
      <c r="A808">
        <v>2021</v>
      </c>
      <c r="B808">
        <v>550</v>
      </c>
      <c r="C808" t="s">
        <v>1286</v>
      </c>
      <c r="D808" t="s">
        <v>1217</v>
      </c>
      <c r="E808" t="s">
        <v>1227</v>
      </c>
      <c r="F808" t="s">
        <v>2693</v>
      </c>
      <c r="G808" t="s">
        <v>2871</v>
      </c>
      <c r="H808">
        <v>11</v>
      </c>
      <c r="I808" t="s">
        <v>25</v>
      </c>
      <c r="J808">
        <v>0</v>
      </c>
      <c r="K808" t="s">
        <v>2634</v>
      </c>
      <c r="L808">
        <v>0</v>
      </c>
      <c r="M808" t="s">
        <v>2149</v>
      </c>
      <c r="N808">
        <v>0</v>
      </c>
      <c r="O808" t="s">
        <v>2149</v>
      </c>
      <c r="P808">
        <v>0</v>
      </c>
      <c r="Q808" t="s">
        <v>2149</v>
      </c>
      <c r="R808">
        <v>90</v>
      </c>
      <c r="S808" t="s">
        <v>2181</v>
      </c>
      <c r="T808">
        <v>99</v>
      </c>
      <c r="U808" t="s">
        <v>2274</v>
      </c>
      <c r="V808">
        <v>0</v>
      </c>
      <c r="W808" t="s">
        <v>79</v>
      </c>
      <c r="X808">
        <v>9</v>
      </c>
      <c r="Y808" t="s">
        <v>2861</v>
      </c>
      <c r="Z808" t="s">
        <v>2876</v>
      </c>
      <c r="AA808" t="s">
        <v>2877</v>
      </c>
      <c r="AB808" t="s">
        <v>2878</v>
      </c>
      <c r="AC808" t="s">
        <v>2865</v>
      </c>
      <c r="AD808" t="s">
        <v>2561</v>
      </c>
      <c r="AE808" t="s">
        <v>2550</v>
      </c>
      <c r="AF808" s="178">
        <v>565626452</v>
      </c>
      <c r="AG808" s="36" t="s">
        <v>1683</v>
      </c>
      <c r="AH808" s="127" t="s">
        <v>25</v>
      </c>
      <c r="AI808" s="172">
        <v>12</v>
      </c>
      <c r="AJ808" s="173" t="s">
        <v>2782</v>
      </c>
      <c r="AL808" t="str">
        <f t="shared" si="56"/>
        <v>00.00.00.00</v>
      </c>
      <c r="AM808">
        <f t="shared" si="57"/>
        <v>550</v>
      </c>
      <c r="AN808">
        <f t="shared" si="58"/>
        <v>11</v>
      </c>
      <c r="AO808" s="118">
        <v>0</v>
      </c>
      <c r="AP808" s="118">
        <v>0</v>
      </c>
      <c r="AQ808" s="118">
        <v>0</v>
      </c>
      <c r="AR808" s="118">
        <v>0</v>
      </c>
      <c r="AS808" t="str">
        <f t="shared" si="59"/>
        <v>9.02.02.01</v>
      </c>
    </row>
    <row r="809" spans="1:45" customFormat="1" ht="93.6">
      <c r="A809">
        <v>2021</v>
      </c>
      <c r="B809">
        <v>550</v>
      </c>
      <c r="C809" t="s">
        <v>1286</v>
      </c>
      <c r="D809" t="s">
        <v>1217</v>
      </c>
      <c r="E809" t="s">
        <v>1227</v>
      </c>
      <c r="F809" t="s">
        <v>2693</v>
      </c>
      <c r="G809" t="s">
        <v>2871</v>
      </c>
      <c r="H809">
        <v>14</v>
      </c>
      <c r="I809" t="s">
        <v>20</v>
      </c>
      <c r="J809">
        <v>0</v>
      </c>
      <c r="K809" t="s">
        <v>2634</v>
      </c>
      <c r="L809">
        <v>0</v>
      </c>
      <c r="M809" t="s">
        <v>2149</v>
      </c>
      <c r="N809">
        <v>0</v>
      </c>
      <c r="O809" t="s">
        <v>2149</v>
      </c>
      <c r="P809">
        <v>0</v>
      </c>
      <c r="Q809" t="s">
        <v>2149</v>
      </c>
      <c r="R809">
        <v>90</v>
      </c>
      <c r="S809" t="s">
        <v>2181</v>
      </c>
      <c r="T809">
        <v>99</v>
      </c>
      <c r="U809" t="s">
        <v>2274</v>
      </c>
      <c r="V809">
        <v>0</v>
      </c>
      <c r="W809" t="s">
        <v>79</v>
      </c>
      <c r="X809">
        <v>9</v>
      </c>
      <c r="Y809" t="s">
        <v>2861</v>
      </c>
      <c r="Z809" t="s">
        <v>2876</v>
      </c>
      <c r="AA809" t="s">
        <v>2877</v>
      </c>
      <c r="AB809" t="s">
        <v>2878</v>
      </c>
      <c r="AC809" t="s">
        <v>2865</v>
      </c>
      <c r="AD809" t="s">
        <v>2561</v>
      </c>
      <c r="AE809" t="s">
        <v>2550</v>
      </c>
      <c r="AF809" s="178">
        <v>318160957</v>
      </c>
      <c r="AG809" s="167" t="s">
        <v>1406</v>
      </c>
      <c r="AH809" s="168" t="s">
        <v>696</v>
      </c>
      <c r="AI809" s="172">
        <v>12</v>
      </c>
      <c r="AJ809" s="173" t="s">
        <v>2782</v>
      </c>
      <c r="AL809" t="str">
        <f t="shared" si="56"/>
        <v>00.00.00.00</v>
      </c>
      <c r="AM809">
        <f t="shared" si="57"/>
        <v>550</v>
      </c>
      <c r="AN809">
        <f t="shared" si="58"/>
        <v>14</v>
      </c>
      <c r="AO809" s="118">
        <v>0</v>
      </c>
      <c r="AP809" s="118">
        <v>0</v>
      </c>
      <c r="AQ809" s="118">
        <v>0</v>
      </c>
      <c r="AR809" s="118">
        <v>0</v>
      </c>
      <c r="AS809" t="str">
        <f t="shared" si="59"/>
        <v>9.02.02.01</v>
      </c>
    </row>
    <row r="810" spans="1:45" customFormat="1" ht="93.6">
      <c r="A810">
        <v>2021</v>
      </c>
      <c r="B810">
        <v>550</v>
      </c>
      <c r="C810" t="s">
        <v>1286</v>
      </c>
      <c r="D810" t="s">
        <v>1217</v>
      </c>
      <c r="E810" t="s">
        <v>1227</v>
      </c>
      <c r="F810" t="s">
        <v>2693</v>
      </c>
      <c r="G810" t="s">
        <v>2871</v>
      </c>
      <c r="H810">
        <v>11</v>
      </c>
      <c r="I810" t="s">
        <v>25</v>
      </c>
      <c r="J810">
        <v>0</v>
      </c>
      <c r="K810" t="s">
        <v>2634</v>
      </c>
      <c r="L810">
        <v>0</v>
      </c>
      <c r="M810" t="s">
        <v>2149</v>
      </c>
      <c r="N810">
        <v>0</v>
      </c>
      <c r="O810" t="s">
        <v>2149</v>
      </c>
      <c r="P810">
        <v>0</v>
      </c>
      <c r="Q810" t="s">
        <v>2149</v>
      </c>
      <c r="R810">
        <v>90</v>
      </c>
      <c r="S810" t="s">
        <v>2181</v>
      </c>
      <c r="T810">
        <v>99</v>
      </c>
      <c r="U810" t="s">
        <v>2274</v>
      </c>
      <c r="V810">
        <v>0</v>
      </c>
      <c r="W810" t="s">
        <v>79</v>
      </c>
      <c r="X810">
        <v>9</v>
      </c>
      <c r="Y810" t="s">
        <v>2861</v>
      </c>
      <c r="Z810" t="s">
        <v>2876</v>
      </c>
      <c r="AA810" t="s">
        <v>2877</v>
      </c>
      <c r="AB810" t="s">
        <v>2878</v>
      </c>
      <c r="AC810" t="s">
        <v>2865</v>
      </c>
      <c r="AD810" t="s">
        <v>2563</v>
      </c>
      <c r="AE810" t="s">
        <v>479</v>
      </c>
      <c r="AF810" s="178">
        <v>758290098</v>
      </c>
      <c r="AG810" s="36" t="s">
        <v>1683</v>
      </c>
      <c r="AH810" s="127" t="s">
        <v>25</v>
      </c>
      <c r="AI810" s="172">
        <v>12</v>
      </c>
      <c r="AJ810" s="173" t="s">
        <v>2782</v>
      </c>
      <c r="AL810" t="str">
        <f t="shared" si="56"/>
        <v>00.00.00.00</v>
      </c>
      <c r="AM810">
        <f t="shared" si="57"/>
        <v>550</v>
      </c>
      <c r="AN810">
        <f t="shared" si="58"/>
        <v>11</v>
      </c>
      <c r="AO810" s="118">
        <v>0</v>
      </c>
      <c r="AP810" s="118">
        <v>0</v>
      </c>
      <c r="AQ810" s="118">
        <v>0</v>
      </c>
      <c r="AR810" s="118">
        <v>0</v>
      </c>
      <c r="AS810" t="str">
        <f t="shared" si="59"/>
        <v>9.02.02.03</v>
      </c>
    </row>
    <row r="811" spans="1:45" customFormat="1" ht="93.6">
      <c r="A811">
        <v>2021</v>
      </c>
      <c r="B811">
        <v>550</v>
      </c>
      <c r="C811" t="s">
        <v>1286</v>
      </c>
      <c r="D811" t="s">
        <v>1217</v>
      </c>
      <c r="E811" t="s">
        <v>1227</v>
      </c>
      <c r="F811" t="s">
        <v>2693</v>
      </c>
      <c r="G811" t="s">
        <v>2871</v>
      </c>
      <c r="H811">
        <v>11</v>
      </c>
      <c r="I811" t="s">
        <v>25</v>
      </c>
      <c r="J811">
        <v>0</v>
      </c>
      <c r="K811" t="s">
        <v>2634</v>
      </c>
      <c r="L811">
        <v>0</v>
      </c>
      <c r="M811" t="s">
        <v>2149</v>
      </c>
      <c r="N811">
        <v>0</v>
      </c>
      <c r="O811" t="s">
        <v>2149</v>
      </c>
      <c r="P811">
        <v>0</v>
      </c>
      <c r="Q811" t="s">
        <v>2149</v>
      </c>
      <c r="R811">
        <v>90</v>
      </c>
      <c r="S811" t="s">
        <v>2181</v>
      </c>
      <c r="T811">
        <v>99</v>
      </c>
      <c r="U811" t="s">
        <v>2274</v>
      </c>
      <c r="V811">
        <v>0</v>
      </c>
      <c r="W811" t="s">
        <v>79</v>
      </c>
      <c r="X811">
        <v>9</v>
      </c>
      <c r="Y811" t="s">
        <v>2861</v>
      </c>
      <c r="Z811" t="s">
        <v>2879</v>
      </c>
      <c r="AA811" t="s">
        <v>2880</v>
      </c>
      <c r="AB811" t="s">
        <v>2881</v>
      </c>
      <c r="AC811" t="s">
        <v>2867</v>
      </c>
      <c r="AD811" t="s">
        <v>2882</v>
      </c>
      <c r="AE811" t="s">
        <v>2875</v>
      </c>
      <c r="AF811" s="115">
        <v>1692782132</v>
      </c>
      <c r="AG811" s="36" t="s">
        <v>1683</v>
      </c>
      <c r="AH811" s="127" t="s">
        <v>25</v>
      </c>
      <c r="AI811" s="172">
        <v>12</v>
      </c>
      <c r="AJ811" s="173" t="s">
        <v>2782</v>
      </c>
      <c r="AL811" t="str">
        <f t="shared" si="56"/>
        <v>00.00.00.00</v>
      </c>
      <c r="AM811">
        <f t="shared" si="57"/>
        <v>550</v>
      </c>
      <c r="AN811">
        <f t="shared" si="58"/>
        <v>11</v>
      </c>
      <c r="AO811" s="118">
        <v>0</v>
      </c>
      <c r="AP811" s="118">
        <v>0</v>
      </c>
      <c r="AQ811" s="118">
        <v>0</v>
      </c>
      <c r="AR811" s="118">
        <v>0</v>
      </c>
      <c r="AS811" t="str">
        <f t="shared" si="59"/>
        <v>9.03.03.01</v>
      </c>
    </row>
    <row r="812" spans="1:45" customFormat="1" ht="93.6">
      <c r="A812">
        <v>2021</v>
      </c>
      <c r="B812">
        <v>550</v>
      </c>
      <c r="C812" t="s">
        <v>1286</v>
      </c>
      <c r="D812" t="s">
        <v>1217</v>
      </c>
      <c r="E812" t="s">
        <v>1227</v>
      </c>
      <c r="F812" t="s">
        <v>2660</v>
      </c>
      <c r="G812" t="s">
        <v>2699</v>
      </c>
      <c r="H812">
        <v>11</v>
      </c>
      <c r="I812" t="s">
        <v>25</v>
      </c>
      <c r="J812">
        <v>1</v>
      </c>
      <c r="K812" t="s">
        <v>2634</v>
      </c>
      <c r="L812">
        <v>0</v>
      </c>
      <c r="M812" t="s">
        <v>79</v>
      </c>
      <c r="N812">
        <v>0</v>
      </c>
      <c r="O812" t="s">
        <v>79</v>
      </c>
      <c r="P812">
        <v>0</v>
      </c>
      <c r="Q812" t="s">
        <v>2149</v>
      </c>
      <c r="R812">
        <v>10</v>
      </c>
      <c r="S812" t="s">
        <v>2150</v>
      </c>
      <c r="T812">
        <v>13</v>
      </c>
      <c r="U812" t="s">
        <v>2164</v>
      </c>
      <c r="V812">
        <v>0</v>
      </c>
      <c r="W812" t="s">
        <v>79</v>
      </c>
      <c r="X812">
        <v>5</v>
      </c>
      <c r="Y812" t="s">
        <v>2700</v>
      </c>
      <c r="Z812" t="s">
        <v>2701</v>
      </c>
      <c r="AA812" t="s">
        <v>2702</v>
      </c>
      <c r="AB812" t="s">
        <v>2703</v>
      </c>
      <c r="AC812" t="s">
        <v>2704</v>
      </c>
      <c r="AD812" t="s">
        <v>2439</v>
      </c>
      <c r="AE812" t="s">
        <v>2440</v>
      </c>
      <c r="AF812" s="115">
        <v>145700</v>
      </c>
      <c r="AG812" s="36" t="s">
        <v>1683</v>
      </c>
      <c r="AH812" s="127" t="s">
        <v>25</v>
      </c>
      <c r="AI812" s="172">
        <v>12</v>
      </c>
      <c r="AJ812" s="173" t="s">
        <v>2782</v>
      </c>
      <c r="AL812" t="str">
        <f t="shared" si="56"/>
        <v>01.00.00.00</v>
      </c>
      <c r="AM812">
        <f t="shared" si="57"/>
        <v>550</v>
      </c>
      <c r="AN812">
        <f t="shared" si="58"/>
        <v>11</v>
      </c>
      <c r="AO812" s="118">
        <v>1</v>
      </c>
      <c r="AP812" s="118">
        <v>0</v>
      </c>
      <c r="AQ812" s="118">
        <v>0</v>
      </c>
      <c r="AR812" s="118">
        <v>0</v>
      </c>
      <c r="AS812" t="str">
        <f t="shared" si="59"/>
        <v>5.01.09.04</v>
      </c>
    </row>
    <row r="813" spans="1:45" customFormat="1" ht="93.6">
      <c r="A813">
        <v>2021</v>
      </c>
      <c r="B813">
        <v>550</v>
      </c>
      <c r="C813" t="s">
        <v>1286</v>
      </c>
      <c r="D813" t="s">
        <v>1217</v>
      </c>
      <c r="E813" t="s">
        <v>1227</v>
      </c>
      <c r="F813" t="s">
        <v>2660</v>
      </c>
      <c r="G813" t="s">
        <v>2699</v>
      </c>
      <c r="H813">
        <v>11</v>
      </c>
      <c r="I813" t="s">
        <v>25</v>
      </c>
      <c r="J813">
        <v>1</v>
      </c>
      <c r="K813" t="s">
        <v>2634</v>
      </c>
      <c r="L813">
        <v>0</v>
      </c>
      <c r="M813" t="s">
        <v>79</v>
      </c>
      <c r="N813">
        <v>0</v>
      </c>
      <c r="O813" t="s">
        <v>79</v>
      </c>
      <c r="P813">
        <v>0</v>
      </c>
      <c r="Q813" t="s">
        <v>2149</v>
      </c>
      <c r="R813">
        <v>10</v>
      </c>
      <c r="S813" t="s">
        <v>2150</v>
      </c>
      <c r="T813">
        <v>13</v>
      </c>
      <c r="U813" t="s">
        <v>2164</v>
      </c>
      <c r="V813">
        <v>0</v>
      </c>
      <c r="W813" t="s">
        <v>79</v>
      </c>
      <c r="X813">
        <v>5</v>
      </c>
      <c r="Y813" t="s">
        <v>2700</v>
      </c>
      <c r="Z813" t="s">
        <v>2722</v>
      </c>
      <c r="AA813" t="s">
        <v>2723</v>
      </c>
      <c r="AB813" t="s">
        <v>2724</v>
      </c>
      <c r="AC813" t="s">
        <v>2725</v>
      </c>
      <c r="AD813" t="s">
        <v>2459</v>
      </c>
      <c r="AE813" t="s">
        <v>2460</v>
      </c>
      <c r="AF813" s="115">
        <v>273920</v>
      </c>
      <c r="AG813" s="36" t="s">
        <v>1683</v>
      </c>
      <c r="AH813" s="127" t="s">
        <v>25</v>
      </c>
      <c r="AI813" s="172">
        <v>12</v>
      </c>
      <c r="AJ813" s="173" t="s">
        <v>2782</v>
      </c>
      <c r="AL813" t="str">
        <f t="shared" si="56"/>
        <v>01.00.00.00</v>
      </c>
      <c r="AM813">
        <f t="shared" si="57"/>
        <v>550</v>
      </c>
      <c r="AN813">
        <f t="shared" si="58"/>
        <v>11</v>
      </c>
      <c r="AO813" s="118">
        <v>1</v>
      </c>
      <c r="AP813" s="118">
        <v>0</v>
      </c>
      <c r="AQ813" s="118">
        <v>0</v>
      </c>
      <c r="AR813" s="118">
        <v>0</v>
      </c>
      <c r="AS813" t="str">
        <f t="shared" si="59"/>
        <v>5.03.04.03</v>
      </c>
    </row>
    <row r="814" spans="1:45" customFormat="1" ht="93.6">
      <c r="A814">
        <v>2021</v>
      </c>
      <c r="B814">
        <v>550</v>
      </c>
      <c r="C814" t="s">
        <v>1286</v>
      </c>
      <c r="D814" t="s">
        <v>1217</v>
      </c>
      <c r="E814" t="s">
        <v>1227</v>
      </c>
      <c r="F814" t="s">
        <v>2660</v>
      </c>
      <c r="G814" t="s">
        <v>2699</v>
      </c>
      <c r="H814">
        <v>11</v>
      </c>
      <c r="I814" t="s">
        <v>25</v>
      </c>
      <c r="J814">
        <v>1</v>
      </c>
      <c r="K814" t="s">
        <v>2634</v>
      </c>
      <c r="L814">
        <v>0</v>
      </c>
      <c r="M814" t="s">
        <v>79</v>
      </c>
      <c r="N814">
        <v>0</v>
      </c>
      <c r="O814" t="s">
        <v>79</v>
      </c>
      <c r="P814">
        <v>0</v>
      </c>
      <c r="Q814" t="s">
        <v>2149</v>
      </c>
      <c r="R814">
        <v>10</v>
      </c>
      <c r="S814" t="s">
        <v>2150</v>
      </c>
      <c r="T814">
        <v>13</v>
      </c>
      <c r="U814" t="s">
        <v>2164</v>
      </c>
      <c r="V814">
        <v>0</v>
      </c>
      <c r="W814" t="s">
        <v>79</v>
      </c>
      <c r="X814">
        <v>5</v>
      </c>
      <c r="Y814" t="s">
        <v>2700</v>
      </c>
      <c r="Z814" t="s">
        <v>2722</v>
      </c>
      <c r="AA814" t="s">
        <v>2723</v>
      </c>
      <c r="AB814" t="s">
        <v>2724</v>
      </c>
      <c r="AC814" t="s">
        <v>2725</v>
      </c>
      <c r="AD814" t="s">
        <v>2463</v>
      </c>
      <c r="AE814" t="s">
        <v>2464</v>
      </c>
      <c r="AF814" s="115">
        <v>39510248</v>
      </c>
      <c r="AG814" s="36" t="s">
        <v>1683</v>
      </c>
      <c r="AH814" s="127" t="s">
        <v>25</v>
      </c>
      <c r="AI814" s="172">
        <v>12</v>
      </c>
      <c r="AJ814" s="173" t="s">
        <v>2782</v>
      </c>
      <c r="AL814" t="str">
        <f t="shared" si="56"/>
        <v>01.00.00.00</v>
      </c>
      <c r="AM814">
        <f t="shared" si="57"/>
        <v>550</v>
      </c>
      <c r="AN814">
        <f t="shared" si="58"/>
        <v>11</v>
      </c>
      <c r="AO814" s="118">
        <v>1</v>
      </c>
      <c r="AP814" s="118">
        <v>0</v>
      </c>
      <c r="AQ814" s="118">
        <v>0</v>
      </c>
      <c r="AR814" s="118">
        <v>0</v>
      </c>
      <c r="AS814" t="str">
        <f t="shared" si="59"/>
        <v>5.03.04.04</v>
      </c>
    </row>
    <row r="815" spans="1:45" customFormat="1" ht="93.6">
      <c r="A815">
        <v>2021</v>
      </c>
      <c r="B815">
        <v>550</v>
      </c>
      <c r="C815" t="s">
        <v>1286</v>
      </c>
      <c r="D815" t="s">
        <v>1217</v>
      </c>
      <c r="E815" t="s">
        <v>1227</v>
      </c>
      <c r="F815" t="s">
        <v>2660</v>
      </c>
      <c r="G815" t="s">
        <v>2699</v>
      </c>
      <c r="H815">
        <v>11</v>
      </c>
      <c r="I815" t="s">
        <v>25</v>
      </c>
      <c r="J815">
        <v>1</v>
      </c>
      <c r="K815" t="s">
        <v>2634</v>
      </c>
      <c r="L815">
        <v>0</v>
      </c>
      <c r="M815" t="s">
        <v>79</v>
      </c>
      <c r="N815">
        <v>0</v>
      </c>
      <c r="O815" t="s">
        <v>79</v>
      </c>
      <c r="P815">
        <v>0</v>
      </c>
      <c r="Q815" t="s">
        <v>2149</v>
      </c>
      <c r="R815">
        <v>10</v>
      </c>
      <c r="S815" t="s">
        <v>2150</v>
      </c>
      <c r="T815">
        <v>13</v>
      </c>
      <c r="U815" t="s">
        <v>2164</v>
      </c>
      <c r="V815">
        <v>0</v>
      </c>
      <c r="W815" t="s">
        <v>79</v>
      </c>
      <c r="X815">
        <v>5</v>
      </c>
      <c r="Y815" t="s">
        <v>2700</v>
      </c>
      <c r="Z815" t="s">
        <v>2722</v>
      </c>
      <c r="AA815" t="s">
        <v>2723</v>
      </c>
      <c r="AB815" t="s">
        <v>2724</v>
      </c>
      <c r="AC815" t="s">
        <v>2725</v>
      </c>
      <c r="AD815" t="s">
        <v>2471</v>
      </c>
      <c r="AE815" t="s">
        <v>2472</v>
      </c>
      <c r="AF815" s="115">
        <v>2585695</v>
      </c>
      <c r="AG815" s="36" t="s">
        <v>1683</v>
      </c>
      <c r="AH815" s="127" t="s">
        <v>25</v>
      </c>
      <c r="AI815" s="172">
        <v>12</v>
      </c>
      <c r="AJ815" s="173" t="s">
        <v>2782</v>
      </c>
      <c r="AL815" t="str">
        <f t="shared" si="56"/>
        <v>01.00.00.00</v>
      </c>
      <c r="AM815">
        <f t="shared" si="57"/>
        <v>550</v>
      </c>
      <c r="AN815">
        <f t="shared" si="58"/>
        <v>11</v>
      </c>
      <c r="AO815" s="118">
        <v>1</v>
      </c>
      <c r="AP815" s="118">
        <v>0</v>
      </c>
      <c r="AQ815" s="118">
        <v>0</v>
      </c>
      <c r="AR815" s="118">
        <v>0</v>
      </c>
      <c r="AS815" t="str">
        <f t="shared" si="59"/>
        <v>5.03.04.06</v>
      </c>
    </row>
    <row r="816" spans="1:45" customFormat="1" ht="93.6">
      <c r="A816">
        <v>2021</v>
      </c>
      <c r="B816">
        <v>550</v>
      </c>
      <c r="C816" t="s">
        <v>1286</v>
      </c>
      <c r="D816" t="s">
        <v>1217</v>
      </c>
      <c r="E816" t="s">
        <v>1227</v>
      </c>
      <c r="F816" t="s">
        <v>2660</v>
      </c>
      <c r="G816" t="s">
        <v>2699</v>
      </c>
      <c r="H816">
        <v>11</v>
      </c>
      <c r="I816" t="s">
        <v>25</v>
      </c>
      <c r="J816">
        <v>2</v>
      </c>
      <c r="K816" t="s">
        <v>2883</v>
      </c>
      <c r="L816">
        <v>0</v>
      </c>
      <c r="M816" t="s">
        <v>2149</v>
      </c>
      <c r="N816">
        <v>0</v>
      </c>
      <c r="O816" t="s">
        <v>2149</v>
      </c>
      <c r="P816">
        <v>1</v>
      </c>
      <c r="Q816" t="s">
        <v>2884</v>
      </c>
      <c r="R816">
        <v>10</v>
      </c>
      <c r="S816" t="s">
        <v>2150</v>
      </c>
      <c r="T816">
        <v>15</v>
      </c>
      <c r="U816" t="s">
        <v>2171</v>
      </c>
      <c r="V816">
        <v>0</v>
      </c>
      <c r="W816" t="s">
        <v>79</v>
      </c>
      <c r="X816">
        <v>5</v>
      </c>
      <c r="Y816" t="s">
        <v>2700</v>
      </c>
      <c r="Z816" t="s">
        <v>2712</v>
      </c>
      <c r="AA816" t="s">
        <v>2713</v>
      </c>
      <c r="AB816" t="s">
        <v>2714</v>
      </c>
      <c r="AC816" t="s">
        <v>2715</v>
      </c>
      <c r="AD816" t="s">
        <v>2504</v>
      </c>
      <c r="AE816" t="s">
        <v>2505</v>
      </c>
      <c r="AF816" s="115">
        <v>1523340000</v>
      </c>
      <c r="AG816" s="36" t="s">
        <v>1683</v>
      </c>
      <c r="AH816" s="127" t="s">
        <v>25</v>
      </c>
      <c r="AI816" s="172">
        <v>12</v>
      </c>
      <c r="AJ816" s="173" t="s">
        <v>2782</v>
      </c>
      <c r="AL816" t="str">
        <f t="shared" si="56"/>
        <v>02.00.00.01</v>
      </c>
      <c r="AM816">
        <f t="shared" si="57"/>
        <v>550</v>
      </c>
      <c r="AN816">
        <f t="shared" si="58"/>
        <v>11</v>
      </c>
      <c r="AO816" s="118">
        <v>2</v>
      </c>
      <c r="AP816" s="118">
        <v>0</v>
      </c>
      <c r="AQ816" s="118">
        <v>0</v>
      </c>
      <c r="AR816" s="118">
        <v>1</v>
      </c>
      <c r="AS816" t="str">
        <f t="shared" si="59"/>
        <v>5.07.06.02</v>
      </c>
    </row>
    <row r="817" spans="1:45" customFormat="1" ht="93.6">
      <c r="A817">
        <v>2021</v>
      </c>
      <c r="B817">
        <v>550</v>
      </c>
      <c r="C817" t="s">
        <v>1286</v>
      </c>
      <c r="D817" t="s">
        <v>1217</v>
      </c>
      <c r="E817" t="s">
        <v>1227</v>
      </c>
      <c r="F817" s="181" t="s">
        <v>2693</v>
      </c>
      <c r="G817" s="177" t="s">
        <v>2885</v>
      </c>
      <c r="H817">
        <v>11</v>
      </c>
      <c r="I817" t="s">
        <v>25</v>
      </c>
      <c r="J817">
        <v>2</v>
      </c>
      <c r="K817" t="s">
        <v>2883</v>
      </c>
      <c r="L817">
        <v>0</v>
      </c>
      <c r="M817" t="s">
        <v>2149</v>
      </c>
      <c r="N817">
        <v>0</v>
      </c>
      <c r="O817" t="s">
        <v>2149</v>
      </c>
      <c r="P817">
        <v>2</v>
      </c>
      <c r="Q817" t="s">
        <v>2886</v>
      </c>
      <c r="R817">
        <v>10</v>
      </c>
      <c r="S817" t="s">
        <v>2150</v>
      </c>
      <c r="T817">
        <v>15</v>
      </c>
      <c r="U817" t="s">
        <v>2171</v>
      </c>
      <c r="V817">
        <v>0</v>
      </c>
      <c r="W817" t="s">
        <v>79</v>
      </c>
      <c r="X817">
        <v>5</v>
      </c>
      <c r="Y817" t="s">
        <v>2700</v>
      </c>
      <c r="Z817" s="177" t="s">
        <v>2887</v>
      </c>
      <c r="AA817" s="181" t="s">
        <v>2888</v>
      </c>
      <c r="AB817" s="177" t="s">
        <v>2889</v>
      </c>
      <c r="AC817" t="s">
        <v>2715</v>
      </c>
      <c r="AD817" s="177" t="s">
        <v>2890</v>
      </c>
      <c r="AE817" t="s">
        <v>2505</v>
      </c>
      <c r="AF817" s="115">
        <v>283196506</v>
      </c>
      <c r="AG817" s="36" t="s">
        <v>1683</v>
      </c>
      <c r="AH817" s="127" t="s">
        <v>25</v>
      </c>
      <c r="AI817" s="172">
        <v>12</v>
      </c>
      <c r="AJ817" s="173" t="s">
        <v>2782</v>
      </c>
      <c r="AL817" t="str">
        <f t="shared" si="56"/>
        <v>02.00.00.02</v>
      </c>
      <c r="AM817">
        <f t="shared" si="57"/>
        <v>550</v>
      </c>
      <c r="AN817">
        <f t="shared" si="58"/>
        <v>11</v>
      </c>
      <c r="AO817" s="118">
        <v>2</v>
      </c>
      <c r="AP817" s="118">
        <v>0</v>
      </c>
      <c r="AQ817" s="118">
        <v>0</v>
      </c>
      <c r="AR817" s="118">
        <v>2</v>
      </c>
      <c r="AS817" t="str">
        <f t="shared" si="59"/>
        <v>5.08.06.02</v>
      </c>
    </row>
    <row r="818" spans="1:45" customFormat="1" ht="93.6">
      <c r="A818" s="177">
        <v>2021</v>
      </c>
      <c r="B818" s="177">
        <v>550</v>
      </c>
      <c r="C818" s="177" t="s">
        <v>1286</v>
      </c>
      <c r="D818" s="177" t="s">
        <v>1217</v>
      </c>
      <c r="E818" s="177" t="s">
        <v>1227</v>
      </c>
      <c r="F818" s="177" t="s">
        <v>2660</v>
      </c>
      <c r="G818" s="177" t="s">
        <v>2699</v>
      </c>
      <c r="H818" s="177">
        <v>11</v>
      </c>
      <c r="I818" s="177" t="s">
        <v>25</v>
      </c>
      <c r="J818" s="177">
        <v>99</v>
      </c>
      <c r="K818" s="177" t="s">
        <v>1217</v>
      </c>
      <c r="L818" s="177">
        <v>0</v>
      </c>
      <c r="M818" s="177">
        <v>0</v>
      </c>
      <c r="N818" s="177">
        <v>0</v>
      </c>
      <c r="O818" s="177"/>
      <c r="P818" s="177">
        <v>0</v>
      </c>
      <c r="Q818" s="177"/>
      <c r="R818" s="177">
        <v>10</v>
      </c>
      <c r="S818" s="177" t="s">
        <v>2150</v>
      </c>
      <c r="T818" s="177">
        <v>15</v>
      </c>
      <c r="U818" s="177" t="s">
        <v>2171</v>
      </c>
      <c r="V818" s="177"/>
      <c r="W818" s="177"/>
      <c r="X818" s="177">
        <v>5</v>
      </c>
      <c r="Y818" s="177" t="s">
        <v>2700</v>
      </c>
      <c r="Z818" s="177" t="s">
        <v>2712</v>
      </c>
      <c r="AA818" s="177" t="s">
        <v>2713</v>
      </c>
      <c r="AB818" s="177" t="s">
        <v>2714</v>
      </c>
      <c r="AC818" s="177" t="s">
        <v>2715</v>
      </c>
      <c r="AD818" s="177" t="s">
        <v>2504</v>
      </c>
      <c r="AE818" s="177" t="s">
        <v>2505</v>
      </c>
      <c r="AF818" s="182">
        <v>58560000</v>
      </c>
      <c r="AG818" s="183" t="s">
        <v>1683</v>
      </c>
      <c r="AH818" s="184" t="s">
        <v>25</v>
      </c>
      <c r="AI818" s="172">
        <v>12</v>
      </c>
      <c r="AJ818" s="173" t="s">
        <v>2782</v>
      </c>
      <c r="AL818" t="str">
        <f t="shared" si="56"/>
        <v>99.00.00.00</v>
      </c>
      <c r="AM818">
        <f t="shared" si="57"/>
        <v>550</v>
      </c>
      <c r="AN818">
        <f t="shared" si="58"/>
        <v>11</v>
      </c>
      <c r="AO818" s="118">
        <v>99</v>
      </c>
      <c r="AP818" s="118">
        <v>0</v>
      </c>
      <c r="AQ818" s="118">
        <v>0</v>
      </c>
      <c r="AR818" s="118">
        <v>0</v>
      </c>
      <c r="AS818" t="str">
        <f t="shared" si="59"/>
        <v>5.07.06.02</v>
      </c>
    </row>
    <row r="819" spans="1:45" customFormat="1" ht="93.6">
      <c r="A819">
        <v>2021</v>
      </c>
      <c r="B819">
        <v>550</v>
      </c>
      <c r="C819" t="s">
        <v>1286</v>
      </c>
      <c r="D819" t="s">
        <v>1217</v>
      </c>
      <c r="E819" t="s">
        <v>1227</v>
      </c>
      <c r="F819" t="s">
        <v>2660</v>
      </c>
      <c r="G819" t="s">
        <v>2699</v>
      </c>
      <c r="H819">
        <v>14</v>
      </c>
      <c r="I819" t="s">
        <v>20</v>
      </c>
      <c r="J819">
        <v>99</v>
      </c>
      <c r="K819" t="s">
        <v>1217</v>
      </c>
      <c r="L819">
        <v>0</v>
      </c>
      <c r="M819">
        <v>0</v>
      </c>
      <c r="N819">
        <v>0</v>
      </c>
      <c r="P819">
        <v>0</v>
      </c>
      <c r="R819">
        <v>10</v>
      </c>
      <c r="S819" t="s">
        <v>2150</v>
      </c>
      <c r="T819">
        <v>15</v>
      </c>
      <c r="U819" t="s">
        <v>2171</v>
      </c>
      <c r="X819">
        <v>5</v>
      </c>
      <c r="Y819" t="s">
        <v>2700</v>
      </c>
      <c r="Z819" t="s">
        <v>2712</v>
      </c>
      <c r="AA819" t="s">
        <v>2713</v>
      </c>
      <c r="AB819" t="s">
        <v>2714</v>
      </c>
      <c r="AC819" t="s">
        <v>2715</v>
      </c>
      <c r="AD819" t="s">
        <v>2504</v>
      </c>
      <c r="AE819" t="s">
        <v>2505</v>
      </c>
      <c r="AF819" s="115">
        <v>1461301510</v>
      </c>
      <c r="AG819" s="167" t="s">
        <v>1581</v>
      </c>
      <c r="AH819" s="168" t="s">
        <v>564</v>
      </c>
      <c r="AI819" s="172">
        <v>12</v>
      </c>
      <c r="AJ819" s="173" t="s">
        <v>2782</v>
      </c>
      <c r="AL819" t="str">
        <f t="shared" si="56"/>
        <v>99.00.00.00</v>
      </c>
      <c r="AM819">
        <f t="shared" si="57"/>
        <v>550</v>
      </c>
      <c r="AN819">
        <f t="shared" si="58"/>
        <v>14</v>
      </c>
      <c r="AO819" s="118">
        <v>99</v>
      </c>
      <c r="AP819" s="118">
        <v>0</v>
      </c>
      <c r="AQ819" s="118">
        <v>0</v>
      </c>
      <c r="AR819" s="118">
        <v>0</v>
      </c>
      <c r="AS819" t="str">
        <f t="shared" si="59"/>
        <v>5.07.06.02</v>
      </c>
    </row>
    <row r="820" spans="1:45" customFormat="1" ht="93.6">
      <c r="A820">
        <v>2021</v>
      </c>
      <c r="B820">
        <v>550</v>
      </c>
      <c r="C820" t="s">
        <v>1286</v>
      </c>
      <c r="D820" t="s">
        <v>1217</v>
      </c>
      <c r="E820" t="s">
        <v>1227</v>
      </c>
      <c r="F820" t="s">
        <v>2693</v>
      </c>
      <c r="G820" t="s">
        <v>2699</v>
      </c>
      <c r="H820">
        <v>14</v>
      </c>
      <c r="I820" t="s">
        <v>20</v>
      </c>
      <c r="J820">
        <v>2</v>
      </c>
      <c r="K820" t="s">
        <v>2883</v>
      </c>
      <c r="L820">
        <v>0</v>
      </c>
      <c r="M820" t="s">
        <v>2149</v>
      </c>
      <c r="N820">
        <v>0</v>
      </c>
      <c r="O820" t="s">
        <v>2149</v>
      </c>
      <c r="P820">
        <v>4</v>
      </c>
      <c r="Q820" t="s">
        <v>2891</v>
      </c>
      <c r="R820">
        <v>10</v>
      </c>
      <c r="S820" t="s">
        <v>2150</v>
      </c>
      <c r="T820">
        <v>15</v>
      </c>
      <c r="U820" t="s">
        <v>2171</v>
      </c>
      <c r="V820">
        <v>0</v>
      </c>
      <c r="W820" t="s">
        <v>79</v>
      </c>
      <c r="X820">
        <v>5</v>
      </c>
      <c r="Y820" t="s">
        <v>2700</v>
      </c>
      <c r="Z820" t="s">
        <v>2887</v>
      </c>
      <c r="AA820" t="s">
        <v>2892</v>
      </c>
      <c r="AB820" t="s">
        <v>2889</v>
      </c>
      <c r="AC820" t="s">
        <v>2715</v>
      </c>
      <c r="AD820" t="s">
        <v>2504</v>
      </c>
      <c r="AE820" t="s">
        <v>2505</v>
      </c>
      <c r="AF820" s="115">
        <v>109990436</v>
      </c>
      <c r="AG820" s="167" t="s">
        <v>1581</v>
      </c>
      <c r="AH820" s="168" t="s">
        <v>564</v>
      </c>
      <c r="AI820" s="172">
        <v>12</v>
      </c>
      <c r="AJ820" s="173" t="s">
        <v>2782</v>
      </c>
      <c r="AL820" t="str">
        <f t="shared" si="56"/>
        <v>02.00.00.04</v>
      </c>
      <c r="AM820">
        <f t="shared" si="57"/>
        <v>550</v>
      </c>
      <c r="AN820">
        <f t="shared" si="58"/>
        <v>14</v>
      </c>
      <c r="AO820" s="118">
        <v>2</v>
      </c>
      <c r="AP820" s="118">
        <v>0</v>
      </c>
      <c r="AQ820" s="118">
        <v>0</v>
      </c>
      <c r="AR820" s="118">
        <v>4</v>
      </c>
      <c r="AS820" t="str">
        <f t="shared" si="59"/>
        <v>5.07.06.02</v>
      </c>
    </row>
    <row r="821" spans="1:45" customFormat="1" ht="93.6">
      <c r="A821">
        <v>2021</v>
      </c>
      <c r="B821">
        <v>550</v>
      </c>
      <c r="C821" t="s">
        <v>1286</v>
      </c>
      <c r="D821" t="s">
        <v>1217</v>
      </c>
      <c r="E821" t="s">
        <v>1227</v>
      </c>
      <c r="F821" t="s">
        <v>2693</v>
      </c>
      <c r="G821" t="s">
        <v>2705</v>
      </c>
      <c r="H821">
        <v>11</v>
      </c>
      <c r="I821" t="s">
        <v>25</v>
      </c>
      <c r="J821">
        <v>2</v>
      </c>
      <c r="K821" t="s">
        <v>2883</v>
      </c>
      <c r="L821">
        <v>0</v>
      </c>
      <c r="M821" t="s">
        <v>2149</v>
      </c>
      <c r="N821">
        <v>0</v>
      </c>
      <c r="O821" t="s">
        <v>2149</v>
      </c>
      <c r="P821">
        <v>3</v>
      </c>
      <c r="Q821" t="s">
        <v>2893</v>
      </c>
      <c r="R821">
        <v>10</v>
      </c>
      <c r="S821" t="s">
        <v>2150</v>
      </c>
      <c r="T821">
        <v>15</v>
      </c>
      <c r="U821" t="s">
        <v>2171</v>
      </c>
      <c r="V821">
        <v>0</v>
      </c>
      <c r="W821" t="s">
        <v>79</v>
      </c>
      <c r="X821">
        <v>6</v>
      </c>
      <c r="Y821" t="s">
        <v>2706</v>
      </c>
      <c r="Z821" t="s">
        <v>2894</v>
      </c>
      <c r="AA821" t="s">
        <v>2895</v>
      </c>
      <c r="AB821" t="s">
        <v>2896</v>
      </c>
      <c r="AC821" t="s">
        <v>2897</v>
      </c>
      <c r="AD821" t="s">
        <v>2523</v>
      </c>
      <c r="AE821" t="s">
        <v>2524</v>
      </c>
      <c r="AF821" s="115">
        <v>1041057512</v>
      </c>
      <c r="AG821" s="36" t="s">
        <v>1683</v>
      </c>
      <c r="AH821" s="127" t="s">
        <v>25</v>
      </c>
      <c r="AI821" s="172">
        <v>12</v>
      </c>
      <c r="AJ821" s="173" t="s">
        <v>2782</v>
      </c>
      <c r="AL821" t="str">
        <f t="shared" si="56"/>
        <v>02.00.00.03</v>
      </c>
      <c r="AM821">
        <f t="shared" si="57"/>
        <v>550</v>
      </c>
      <c r="AN821">
        <f t="shared" si="58"/>
        <v>11</v>
      </c>
      <c r="AO821" s="118">
        <v>2</v>
      </c>
      <c r="AP821" s="118">
        <v>0</v>
      </c>
      <c r="AQ821" s="118">
        <v>0</v>
      </c>
      <c r="AR821" s="118">
        <v>3</v>
      </c>
      <c r="AS821" t="str">
        <f t="shared" si="59"/>
        <v>6.02.04.01</v>
      </c>
    </row>
    <row r="822" spans="1:45" customFormat="1" ht="93.6">
      <c r="A822">
        <v>2021</v>
      </c>
      <c r="B822">
        <v>550</v>
      </c>
      <c r="C822" t="s">
        <v>1286</v>
      </c>
      <c r="D822" t="s">
        <v>1217</v>
      </c>
      <c r="E822" t="s">
        <v>1227</v>
      </c>
      <c r="F822" t="s">
        <v>2660</v>
      </c>
      <c r="G822" t="s">
        <v>2699</v>
      </c>
      <c r="H822">
        <v>11</v>
      </c>
      <c r="I822" t="s">
        <v>25</v>
      </c>
      <c r="J822">
        <v>6</v>
      </c>
      <c r="K822" t="s">
        <v>2336</v>
      </c>
      <c r="L822">
        <v>0</v>
      </c>
      <c r="M822" t="s">
        <v>2149</v>
      </c>
      <c r="N822">
        <v>0</v>
      </c>
      <c r="O822" t="s">
        <v>2149</v>
      </c>
      <c r="P822">
        <v>1</v>
      </c>
      <c r="Q822" t="s">
        <v>2898</v>
      </c>
      <c r="R822">
        <v>40</v>
      </c>
      <c r="S822" t="s">
        <v>2170</v>
      </c>
      <c r="T822">
        <v>41</v>
      </c>
      <c r="U822" t="s">
        <v>2239</v>
      </c>
      <c r="V822">
        <v>0</v>
      </c>
      <c r="W822" t="s">
        <v>79</v>
      </c>
      <c r="X822">
        <v>5</v>
      </c>
      <c r="Y822" t="s">
        <v>2700</v>
      </c>
      <c r="Z822" t="s">
        <v>2899</v>
      </c>
      <c r="AA822" t="s">
        <v>2900</v>
      </c>
      <c r="AB822" t="s">
        <v>2901</v>
      </c>
      <c r="AC822" t="s">
        <v>2902</v>
      </c>
      <c r="AD822" t="s">
        <v>2487</v>
      </c>
      <c r="AE822" t="s">
        <v>2488</v>
      </c>
      <c r="AF822" s="115">
        <v>6781106542</v>
      </c>
      <c r="AG822" s="36" t="s">
        <v>1683</v>
      </c>
      <c r="AH822" s="127" t="s">
        <v>25</v>
      </c>
      <c r="AI822" s="172">
        <v>12</v>
      </c>
      <c r="AJ822" s="173" t="s">
        <v>2782</v>
      </c>
      <c r="AL822" t="str">
        <f t="shared" si="56"/>
        <v>06.00.00.01</v>
      </c>
      <c r="AM822">
        <f t="shared" si="57"/>
        <v>550</v>
      </c>
      <c r="AN822">
        <f t="shared" si="58"/>
        <v>11</v>
      </c>
      <c r="AO822" s="118">
        <v>6</v>
      </c>
      <c r="AP822" s="118">
        <v>0</v>
      </c>
      <c r="AQ822" s="118">
        <v>0</v>
      </c>
      <c r="AR822" s="118">
        <v>1</v>
      </c>
      <c r="AS822" t="str">
        <f t="shared" si="59"/>
        <v>5.05.02.01</v>
      </c>
    </row>
    <row r="823" spans="1:45" customFormat="1" ht="93.6">
      <c r="A823">
        <v>2021</v>
      </c>
      <c r="B823">
        <v>550</v>
      </c>
      <c r="C823" t="s">
        <v>1286</v>
      </c>
      <c r="D823" t="s">
        <v>1217</v>
      </c>
      <c r="E823" t="s">
        <v>1227</v>
      </c>
      <c r="F823" t="s">
        <v>2660</v>
      </c>
      <c r="G823" t="s">
        <v>2699</v>
      </c>
      <c r="H823">
        <v>11</v>
      </c>
      <c r="I823" t="s">
        <v>25</v>
      </c>
      <c r="J823">
        <v>6</v>
      </c>
      <c r="K823" t="s">
        <v>2336</v>
      </c>
      <c r="L823">
        <v>0</v>
      </c>
      <c r="M823" t="s">
        <v>2149</v>
      </c>
      <c r="N823">
        <v>0</v>
      </c>
      <c r="O823" t="s">
        <v>2149</v>
      </c>
      <c r="P823">
        <v>2</v>
      </c>
      <c r="Q823" t="s">
        <v>1317</v>
      </c>
      <c r="R823">
        <v>40</v>
      </c>
      <c r="S823" t="s">
        <v>2170</v>
      </c>
      <c r="T823">
        <v>41</v>
      </c>
      <c r="U823" t="s">
        <v>2239</v>
      </c>
      <c r="V823">
        <v>0</v>
      </c>
      <c r="W823" t="s">
        <v>79</v>
      </c>
      <c r="X823">
        <v>5</v>
      </c>
      <c r="Y823" t="s">
        <v>2700</v>
      </c>
      <c r="Z823" t="s">
        <v>2712</v>
      </c>
      <c r="AA823" t="s">
        <v>2713</v>
      </c>
      <c r="AB823" t="s">
        <v>2903</v>
      </c>
      <c r="AC823" t="s">
        <v>2904</v>
      </c>
      <c r="AD823" t="s">
        <v>2495</v>
      </c>
      <c r="AE823" t="s">
        <v>2496</v>
      </c>
      <c r="AF823" s="115">
        <v>1904661632</v>
      </c>
      <c r="AG823" s="36" t="s">
        <v>1683</v>
      </c>
      <c r="AH823" s="127" t="s">
        <v>25</v>
      </c>
      <c r="AI823" s="172">
        <v>12</v>
      </c>
      <c r="AJ823" s="173" t="s">
        <v>2782</v>
      </c>
      <c r="AL823" t="str">
        <f t="shared" si="56"/>
        <v>06.00.00.02</v>
      </c>
      <c r="AM823">
        <f t="shared" si="57"/>
        <v>550</v>
      </c>
      <c r="AN823">
        <f t="shared" si="58"/>
        <v>11</v>
      </c>
      <c r="AO823" s="118">
        <v>6</v>
      </c>
      <c r="AP823" s="118">
        <v>0</v>
      </c>
      <c r="AQ823" s="118">
        <v>0</v>
      </c>
      <c r="AR823" s="118">
        <v>2</v>
      </c>
      <c r="AS823" t="str">
        <f t="shared" si="59"/>
        <v>5.07.03.01</v>
      </c>
    </row>
    <row r="824" spans="1:45" customFormat="1" ht="93.6">
      <c r="A824">
        <v>2021</v>
      </c>
      <c r="B824">
        <v>550</v>
      </c>
      <c r="C824" t="s">
        <v>1286</v>
      </c>
      <c r="D824" t="s">
        <v>1217</v>
      </c>
      <c r="E824" t="s">
        <v>1227</v>
      </c>
      <c r="F824" t="s">
        <v>2660</v>
      </c>
      <c r="G824" t="s">
        <v>2699</v>
      </c>
      <c r="H824">
        <v>11</v>
      </c>
      <c r="I824" t="s">
        <v>25</v>
      </c>
      <c r="J824">
        <v>7</v>
      </c>
      <c r="K824" t="s">
        <v>2242</v>
      </c>
      <c r="L824">
        <v>0</v>
      </c>
      <c r="M824" t="s">
        <v>2149</v>
      </c>
      <c r="N824">
        <v>0</v>
      </c>
      <c r="O824" t="s">
        <v>2149</v>
      </c>
      <c r="P824">
        <v>0</v>
      </c>
      <c r="Q824" t="s">
        <v>2149</v>
      </c>
      <c r="R824">
        <v>40</v>
      </c>
      <c r="S824" t="s">
        <v>2170</v>
      </c>
      <c r="T824">
        <v>42</v>
      </c>
      <c r="U824" t="s">
        <v>2242</v>
      </c>
      <c r="V824">
        <v>0</v>
      </c>
      <c r="W824" t="s">
        <v>79</v>
      </c>
      <c r="X824">
        <v>5</v>
      </c>
      <c r="Y824" t="s">
        <v>2700</v>
      </c>
      <c r="Z824" t="s">
        <v>2712</v>
      </c>
      <c r="AA824" t="s">
        <v>2713</v>
      </c>
      <c r="AB824" t="s">
        <v>2903</v>
      </c>
      <c r="AC824" t="s">
        <v>2904</v>
      </c>
      <c r="AD824" t="s">
        <v>2498</v>
      </c>
      <c r="AE824" t="s">
        <v>2499</v>
      </c>
      <c r="AF824" s="115">
        <v>173000000</v>
      </c>
      <c r="AG824" s="36" t="s">
        <v>1683</v>
      </c>
      <c r="AH824" s="127" t="s">
        <v>25</v>
      </c>
      <c r="AI824" s="172">
        <v>12</v>
      </c>
      <c r="AJ824" s="173" t="s">
        <v>2782</v>
      </c>
      <c r="AL824" t="str">
        <f t="shared" si="56"/>
        <v>07.00.00.00</v>
      </c>
      <c r="AM824">
        <f t="shared" si="57"/>
        <v>550</v>
      </c>
      <c r="AN824">
        <f t="shared" si="58"/>
        <v>11</v>
      </c>
      <c r="AO824" s="118">
        <v>7</v>
      </c>
      <c r="AP824" s="118">
        <v>0</v>
      </c>
      <c r="AQ824" s="118">
        <v>0</v>
      </c>
      <c r="AR824" s="118">
        <v>0</v>
      </c>
      <c r="AS824" t="str">
        <f t="shared" si="59"/>
        <v>5.07.03.03</v>
      </c>
    </row>
    <row r="825" spans="1:45" customFormat="1" ht="93.6">
      <c r="A825">
        <v>2021</v>
      </c>
      <c r="B825">
        <v>550</v>
      </c>
      <c r="C825" t="s">
        <v>1286</v>
      </c>
      <c r="D825" t="s">
        <v>1217</v>
      </c>
      <c r="E825" t="s">
        <v>1227</v>
      </c>
      <c r="F825" t="s">
        <v>2660</v>
      </c>
      <c r="G825" t="s">
        <v>2699</v>
      </c>
      <c r="H825">
        <v>11</v>
      </c>
      <c r="I825" t="s">
        <v>25</v>
      </c>
      <c r="J825">
        <v>16</v>
      </c>
      <c r="K825" t="s">
        <v>2905</v>
      </c>
      <c r="L825">
        <v>0</v>
      </c>
      <c r="M825" t="s">
        <v>2149</v>
      </c>
      <c r="N825">
        <v>0</v>
      </c>
      <c r="O825" t="s">
        <v>2149</v>
      </c>
      <c r="P825">
        <v>1</v>
      </c>
      <c r="Q825" t="s">
        <v>2898</v>
      </c>
      <c r="R825">
        <v>10</v>
      </c>
      <c r="S825" t="s">
        <v>2150</v>
      </c>
      <c r="T825">
        <v>15</v>
      </c>
      <c r="U825" t="s">
        <v>2171</v>
      </c>
      <c r="V825">
        <v>0</v>
      </c>
      <c r="W825" t="s">
        <v>79</v>
      </c>
      <c r="X825">
        <v>5</v>
      </c>
      <c r="Y825" t="s">
        <v>2700</v>
      </c>
      <c r="Z825" t="s">
        <v>2712</v>
      </c>
      <c r="AA825" t="s">
        <v>2713</v>
      </c>
      <c r="AB825" t="s">
        <v>2714</v>
      </c>
      <c r="AC825" t="s">
        <v>2715</v>
      </c>
      <c r="AD825" t="s">
        <v>2504</v>
      </c>
      <c r="AE825" t="s">
        <v>2505</v>
      </c>
      <c r="AF825" s="115">
        <v>250000000</v>
      </c>
      <c r="AG825" s="36" t="s">
        <v>1683</v>
      </c>
      <c r="AH825" s="127" t="s">
        <v>25</v>
      </c>
      <c r="AI825" s="172">
        <v>12</v>
      </c>
      <c r="AJ825" s="173" t="s">
        <v>2782</v>
      </c>
      <c r="AL825" t="str">
        <f t="shared" si="56"/>
        <v>16.00.00.01</v>
      </c>
      <c r="AM825">
        <f t="shared" si="57"/>
        <v>550</v>
      </c>
      <c r="AN825">
        <f t="shared" si="58"/>
        <v>11</v>
      </c>
      <c r="AO825" s="118">
        <v>16</v>
      </c>
      <c r="AP825" s="118">
        <v>0</v>
      </c>
      <c r="AQ825" s="118">
        <v>0</v>
      </c>
      <c r="AR825" s="118">
        <v>1</v>
      </c>
      <c r="AS825" t="str">
        <f t="shared" si="59"/>
        <v>5.07.06.02</v>
      </c>
    </row>
    <row r="826" spans="1:45" customFormat="1" ht="93.6">
      <c r="A826">
        <v>2021</v>
      </c>
      <c r="B826">
        <v>550</v>
      </c>
      <c r="C826" t="s">
        <v>1286</v>
      </c>
      <c r="D826" t="s">
        <v>1217</v>
      </c>
      <c r="E826" t="s">
        <v>1227</v>
      </c>
      <c r="F826" t="s">
        <v>2660</v>
      </c>
      <c r="G826" t="s">
        <v>2699</v>
      </c>
      <c r="H826">
        <v>11</v>
      </c>
      <c r="I826" t="s">
        <v>25</v>
      </c>
      <c r="J826">
        <v>16</v>
      </c>
      <c r="K826" t="s">
        <v>2905</v>
      </c>
      <c r="L826">
        <v>0</v>
      </c>
      <c r="M826" t="s">
        <v>2149</v>
      </c>
      <c r="N826">
        <v>0</v>
      </c>
      <c r="O826" t="s">
        <v>2149</v>
      </c>
      <c r="P826">
        <v>2</v>
      </c>
      <c r="Q826" t="s">
        <v>1317</v>
      </c>
      <c r="R826">
        <v>10</v>
      </c>
      <c r="S826" t="s">
        <v>2150</v>
      </c>
      <c r="T826">
        <v>15</v>
      </c>
      <c r="U826" t="s">
        <v>2171</v>
      </c>
      <c r="V826">
        <v>0</v>
      </c>
      <c r="W826" t="s">
        <v>79</v>
      </c>
      <c r="X826">
        <v>5</v>
      </c>
      <c r="Y826" t="s">
        <v>2700</v>
      </c>
      <c r="Z826" t="s">
        <v>2712</v>
      </c>
      <c r="AA826" t="s">
        <v>2713</v>
      </c>
      <c r="AB826" t="s">
        <v>2714</v>
      </c>
      <c r="AC826" t="s">
        <v>2715</v>
      </c>
      <c r="AD826" t="s">
        <v>2504</v>
      </c>
      <c r="AE826" t="s">
        <v>2505</v>
      </c>
      <c r="AF826" s="115">
        <v>150000000</v>
      </c>
      <c r="AG826" s="36" t="s">
        <v>1683</v>
      </c>
      <c r="AH826" s="127" t="s">
        <v>25</v>
      </c>
      <c r="AI826" s="172">
        <v>12</v>
      </c>
      <c r="AJ826" s="173" t="s">
        <v>2782</v>
      </c>
      <c r="AL826" t="str">
        <f t="shared" si="56"/>
        <v>16.00.00.02</v>
      </c>
      <c r="AM826">
        <f t="shared" si="57"/>
        <v>550</v>
      </c>
      <c r="AN826">
        <f t="shared" si="58"/>
        <v>11</v>
      </c>
      <c r="AO826" s="118">
        <v>16</v>
      </c>
      <c r="AP826" s="118">
        <v>0</v>
      </c>
      <c r="AQ826" s="118">
        <v>0</v>
      </c>
      <c r="AR826" s="118">
        <v>2</v>
      </c>
      <c r="AS826" t="str">
        <f t="shared" si="59"/>
        <v>5.07.06.02</v>
      </c>
    </row>
    <row r="827" spans="1:45" customFormat="1" ht="93.6">
      <c r="A827">
        <v>2021</v>
      </c>
      <c r="B827">
        <v>550</v>
      </c>
      <c r="C827" t="s">
        <v>1286</v>
      </c>
      <c r="D827" t="s">
        <v>1217</v>
      </c>
      <c r="E827" t="s">
        <v>1227</v>
      </c>
      <c r="F827" t="s">
        <v>2660</v>
      </c>
      <c r="G827" t="s">
        <v>2699</v>
      </c>
      <c r="H827">
        <v>11</v>
      </c>
      <c r="I827" t="s">
        <v>25</v>
      </c>
      <c r="J827">
        <v>17</v>
      </c>
      <c r="K827" t="s">
        <v>2906</v>
      </c>
      <c r="L827">
        <v>0</v>
      </c>
      <c r="M827" t="s">
        <v>2149</v>
      </c>
      <c r="N827">
        <v>0</v>
      </c>
      <c r="O827" t="s">
        <v>2149</v>
      </c>
      <c r="P827">
        <v>0</v>
      </c>
      <c r="Q827" t="s">
        <v>2149</v>
      </c>
      <c r="R827">
        <v>10</v>
      </c>
      <c r="S827" t="s">
        <v>2150</v>
      </c>
      <c r="T827">
        <v>15</v>
      </c>
      <c r="U827" t="s">
        <v>2171</v>
      </c>
      <c r="V827">
        <v>0</v>
      </c>
      <c r="W827" t="s">
        <v>79</v>
      </c>
      <c r="X827">
        <v>5</v>
      </c>
      <c r="Y827" t="s">
        <v>2700</v>
      </c>
      <c r="Z827" t="s">
        <v>2712</v>
      </c>
      <c r="AA827" t="s">
        <v>2713</v>
      </c>
      <c r="AB827" t="s">
        <v>2714</v>
      </c>
      <c r="AC827" t="s">
        <v>2715</v>
      </c>
      <c r="AD827" t="s">
        <v>2504</v>
      </c>
      <c r="AE827" t="s">
        <v>2505</v>
      </c>
      <c r="AF827" s="115">
        <v>18000000</v>
      </c>
      <c r="AG827" s="36" t="s">
        <v>1683</v>
      </c>
      <c r="AH827" s="127" t="s">
        <v>25</v>
      </c>
      <c r="AI827" s="172">
        <v>12</v>
      </c>
      <c r="AJ827" s="173" t="s">
        <v>2782</v>
      </c>
      <c r="AL827" t="str">
        <f t="shared" si="56"/>
        <v>17.00.00.00</v>
      </c>
      <c r="AM827">
        <f t="shared" si="57"/>
        <v>550</v>
      </c>
      <c r="AN827">
        <f t="shared" si="58"/>
        <v>11</v>
      </c>
      <c r="AO827" s="118">
        <v>17</v>
      </c>
      <c r="AP827" s="118">
        <v>0</v>
      </c>
      <c r="AQ827" s="118">
        <v>0</v>
      </c>
      <c r="AR827" s="118">
        <v>0</v>
      </c>
      <c r="AS827" t="str">
        <f t="shared" si="59"/>
        <v>5.07.06.02</v>
      </c>
    </row>
    <row r="828" spans="1:45" customFormat="1" ht="93.6">
      <c r="A828">
        <v>2021</v>
      </c>
      <c r="B828">
        <v>550</v>
      </c>
      <c r="C828" t="s">
        <v>1286</v>
      </c>
      <c r="D828" t="s">
        <v>1217</v>
      </c>
      <c r="E828" t="s">
        <v>1227</v>
      </c>
      <c r="F828" t="s">
        <v>2660</v>
      </c>
      <c r="G828" t="s">
        <v>2699</v>
      </c>
      <c r="H828">
        <v>11</v>
      </c>
      <c r="I828" t="s">
        <v>25</v>
      </c>
      <c r="J828">
        <v>31</v>
      </c>
      <c r="K828" t="s">
        <v>2485</v>
      </c>
      <c r="L828">
        <v>0</v>
      </c>
      <c r="M828" t="s">
        <v>2149</v>
      </c>
      <c r="N828">
        <v>0</v>
      </c>
      <c r="O828" t="s">
        <v>2149</v>
      </c>
      <c r="P828">
        <v>0</v>
      </c>
      <c r="Q828" t="s">
        <v>2149</v>
      </c>
      <c r="R828">
        <v>10</v>
      </c>
      <c r="S828" t="s">
        <v>2150</v>
      </c>
      <c r="T828">
        <v>15</v>
      </c>
      <c r="U828" t="s">
        <v>2171</v>
      </c>
      <c r="V828">
        <v>0</v>
      </c>
      <c r="W828" t="s">
        <v>79</v>
      </c>
      <c r="X828">
        <v>5</v>
      </c>
      <c r="Y828" t="s">
        <v>2700</v>
      </c>
      <c r="Z828" t="s">
        <v>2712</v>
      </c>
      <c r="AA828" t="s">
        <v>2713</v>
      </c>
      <c r="AB828" t="s">
        <v>2714</v>
      </c>
      <c r="AC828" t="s">
        <v>2715</v>
      </c>
      <c r="AD828" t="s">
        <v>2508</v>
      </c>
      <c r="AE828" t="s">
        <v>2509</v>
      </c>
      <c r="AF828" s="115">
        <v>508782294</v>
      </c>
      <c r="AG828" s="36" t="s">
        <v>1683</v>
      </c>
      <c r="AH828" s="127" t="s">
        <v>25</v>
      </c>
      <c r="AI828" s="172">
        <v>12</v>
      </c>
      <c r="AJ828" s="173" t="s">
        <v>2782</v>
      </c>
      <c r="AL828" t="str">
        <f t="shared" si="56"/>
        <v>31.00.00.00</v>
      </c>
      <c r="AM828">
        <f t="shared" si="57"/>
        <v>550</v>
      </c>
      <c r="AN828">
        <f t="shared" si="58"/>
        <v>11</v>
      </c>
      <c r="AO828" s="118">
        <v>31</v>
      </c>
      <c r="AP828" s="118">
        <v>0</v>
      </c>
      <c r="AQ828" s="118">
        <v>0</v>
      </c>
      <c r="AR828" s="118">
        <v>0</v>
      </c>
      <c r="AS828" t="str">
        <f t="shared" si="59"/>
        <v>5.07.06.11</v>
      </c>
    </row>
    <row r="829" spans="1:45" customFormat="1" ht="93.6">
      <c r="A829">
        <v>2021</v>
      </c>
      <c r="B829">
        <v>550</v>
      </c>
      <c r="C829" t="s">
        <v>1286</v>
      </c>
      <c r="D829" t="s">
        <v>1217</v>
      </c>
      <c r="E829" t="s">
        <v>1227</v>
      </c>
      <c r="F829" t="s">
        <v>2660</v>
      </c>
      <c r="G829" t="s">
        <v>2699</v>
      </c>
      <c r="H829">
        <v>11</v>
      </c>
      <c r="I829" t="s">
        <v>25</v>
      </c>
      <c r="J829">
        <v>31</v>
      </c>
      <c r="K829" t="s">
        <v>2485</v>
      </c>
      <c r="L829">
        <v>0</v>
      </c>
      <c r="M829" t="s">
        <v>2149</v>
      </c>
      <c r="N829">
        <v>0</v>
      </c>
      <c r="O829" t="s">
        <v>2149</v>
      </c>
      <c r="P829">
        <v>0</v>
      </c>
      <c r="Q829" t="s">
        <v>2149</v>
      </c>
      <c r="R829">
        <v>10</v>
      </c>
      <c r="S829" t="s">
        <v>2150</v>
      </c>
      <c r="T829">
        <v>15</v>
      </c>
      <c r="U829" t="s">
        <v>2171</v>
      </c>
      <c r="V829">
        <v>0</v>
      </c>
      <c r="W829" t="s">
        <v>79</v>
      </c>
      <c r="X829">
        <v>5</v>
      </c>
      <c r="Y829" t="s">
        <v>2700</v>
      </c>
      <c r="Z829" t="s">
        <v>2712</v>
      </c>
      <c r="AA829" t="s">
        <v>2713</v>
      </c>
      <c r="AB829" t="s">
        <v>2714</v>
      </c>
      <c r="AC829" t="s">
        <v>2715</v>
      </c>
      <c r="AD829" t="s">
        <v>2512</v>
      </c>
      <c r="AE829" t="s">
        <v>2513</v>
      </c>
      <c r="AF829" s="115">
        <v>1189152240</v>
      </c>
      <c r="AG829" s="36" t="s">
        <v>1683</v>
      </c>
      <c r="AH829" s="127" t="s">
        <v>25</v>
      </c>
      <c r="AI829" s="172">
        <v>12</v>
      </c>
      <c r="AJ829" s="173" t="s">
        <v>2782</v>
      </c>
      <c r="AL829" t="str">
        <f t="shared" si="56"/>
        <v>31.00.00.00</v>
      </c>
      <c r="AM829">
        <f t="shared" si="57"/>
        <v>550</v>
      </c>
      <c r="AN829">
        <f t="shared" si="58"/>
        <v>11</v>
      </c>
      <c r="AO829" s="118">
        <v>31</v>
      </c>
      <c r="AP829" s="118">
        <v>0</v>
      </c>
      <c r="AQ829" s="118">
        <v>0</v>
      </c>
      <c r="AR829" s="118">
        <v>0</v>
      </c>
      <c r="AS829" t="str">
        <f t="shared" si="59"/>
        <v>5.07.06.12</v>
      </c>
    </row>
    <row r="830" spans="1:45" customFormat="1" ht="93.6">
      <c r="A830">
        <v>2021</v>
      </c>
      <c r="B830">
        <v>550</v>
      </c>
      <c r="C830" t="s">
        <v>1286</v>
      </c>
      <c r="D830" t="s">
        <v>1217</v>
      </c>
      <c r="E830" t="s">
        <v>1227</v>
      </c>
      <c r="F830" t="s">
        <v>2660</v>
      </c>
      <c r="G830" t="s">
        <v>2699</v>
      </c>
      <c r="H830">
        <v>11</v>
      </c>
      <c r="I830" t="s">
        <v>25</v>
      </c>
      <c r="J830">
        <v>31</v>
      </c>
      <c r="K830" t="s">
        <v>2485</v>
      </c>
      <c r="L830">
        <v>0</v>
      </c>
      <c r="M830" t="s">
        <v>2149</v>
      </c>
      <c r="N830">
        <v>0</v>
      </c>
      <c r="O830" t="s">
        <v>2149</v>
      </c>
      <c r="P830">
        <v>0</v>
      </c>
      <c r="Q830" t="s">
        <v>2149</v>
      </c>
      <c r="R830">
        <v>10</v>
      </c>
      <c r="S830" t="s">
        <v>2150</v>
      </c>
      <c r="T830">
        <v>15</v>
      </c>
      <c r="U830" t="s">
        <v>2171</v>
      </c>
      <c r="V830">
        <v>0</v>
      </c>
      <c r="W830" t="s">
        <v>79</v>
      </c>
      <c r="X830">
        <v>5</v>
      </c>
      <c r="Y830" t="s">
        <v>2700</v>
      </c>
      <c r="Z830" t="s">
        <v>2712</v>
      </c>
      <c r="AA830" t="s">
        <v>2713</v>
      </c>
      <c r="AB830" t="s">
        <v>2714</v>
      </c>
      <c r="AC830" t="s">
        <v>2715</v>
      </c>
      <c r="AD830" t="s">
        <v>2516</v>
      </c>
      <c r="AE830" t="s">
        <v>2517</v>
      </c>
      <c r="AF830" s="115">
        <v>1544927232</v>
      </c>
      <c r="AG830" s="36" t="s">
        <v>1683</v>
      </c>
      <c r="AH830" s="127" t="s">
        <v>25</v>
      </c>
      <c r="AI830" s="172">
        <v>12</v>
      </c>
      <c r="AJ830" s="173" t="s">
        <v>2782</v>
      </c>
      <c r="AL830" t="str">
        <f t="shared" si="56"/>
        <v>31.00.00.00</v>
      </c>
      <c r="AM830">
        <f t="shared" si="57"/>
        <v>550</v>
      </c>
      <c r="AN830">
        <f t="shared" si="58"/>
        <v>11</v>
      </c>
      <c r="AO830" s="118">
        <v>31</v>
      </c>
      <c r="AP830" s="118">
        <v>0</v>
      </c>
      <c r="AQ830" s="118">
        <v>0</v>
      </c>
      <c r="AR830" s="118">
        <v>0</v>
      </c>
      <c r="AS830" t="str">
        <f t="shared" si="59"/>
        <v>5.07.06.13</v>
      </c>
    </row>
    <row r="831" spans="1:45" customFormat="1" ht="93.6">
      <c r="A831">
        <v>2021</v>
      </c>
      <c r="B831">
        <v>550</v>
      </c>
      <c r="C831" t="s">
        <v>1286</v>
      </c>
      <c r="D831" t="s">
        <v>1217</v>
      </c>
      <c r="E831" t="s">
        <v>1227</v>
      </c>
      <c r="F831" t="s">
        <v>2660</v>
      </c>
      <c r="G831" t="s">
        <v>2699</v>
      </c>
      <c r="H831">
        <v>11</v>
      </c>
      <c r="I831" t="s">
        <v>25</v>
      </c>
      <c r="J831">
        <v>32</v>
      </c>
      <c r="K831" t="s">
        <v>2441</v>
      </c>
      <c r="L831">
        <v>0</v>
      </c>
      <c r="M831" t="s">
        <v>2149</v>
      </c>
      <c r="N831">
        <v>0</v>
      </c>
      <c r="O831" t="s">
        <v>2149</v>
      </c>
      <c r="P831">
        <v>0</v>
      </c>
      <c r="Q831" t="s">
        <v>2149</v>
      </c>
      <c r="R831">
        <v>10</v>
      </c>
      <c r="S831" t="s">
        <v>2150</v>
      </c>
      <c r="T831">
        <v>15</v>
      </c>
      <c r="U831" t="s">
        <v>2171</v>
      </c>
      <c r="V831">
        <v>0</v>
      </c>
      <c r="W831" t="s">
        <v>79</v>
      </c>
      <c r="X831">
        <v>5</v>
      </c>
      <c r="Y831" t="s">
        <v>2700</v>
      </c>
      <c r="Z831" t="s">
        <v>2712</v>
      </c>
      <c r="AA831" t="s">
        <v>2713</v>
      </c>
      <c r="AB831" t="s">
        <v>2714</v>
      </c>
      <c r="AC831" t="s">
        <v>2715</v>
      </c>
      <c r="AD831" t="s">
        <v>2508</v>
      </c>
      <c r="AE831" t="s">
        <v>2509</v>
      </c>
      <c r="AF831" s="115">
        <v>277952206</v>
      </c>
      <c r="AG831" s="36" t="s">
        <v>1683</v>
      </c>
      <c r="AH831" s="127" t="s">
        <v>25</v>
      </c>
      <c r="AI831" s="172">
        <v>12</v>
      </c>
      <c r="AJ831" s="173" t="s">
        <v>2782</v>
      </c>
      <c r="AL831" t="str">
        <f t="shared" si="56"/>
        <v>32.00.00.00</v>
      </c>
      <c r="AM831">
        <f t="shared" si="57"/>
        <v>550</v>
      </c>
      <c r="AN831">
        <f t="shared" si="58"/>
        <v>11</v>
      </c>
      <c r="AO831" s="118">
        <v>32</v>
      </c>
      <c r="AP831" s="118">
        <v>0</v>
      </c>
      <c r="AQ831" s="118">
        <v>0</v>
      </c>
      <c r="AR831" s="118">
        <v>0</v>
      </c>
      <c r="AS831" t="str">
        <f t="shared" si="59"/>
        <v>5.07.06.11</v>
      </c>
    </row>
    <row r="832" spans="1:45" customFormat="1" ht="93.6">
      <c r="A832">
        <v>2021</v>
      </c>
      <c r="B832">
        <v>550</v>
      </c>
      <c r="C832" t="s">
        <v>1286</v>
      </c>
      <c r="D832" t="s">
        <v>1217</v>
      </c>
      <c r="E832" t="s">
        <v>1227</v>
      </c>
      <c r="F832" t="s">
        <v>2660</v>
      </c>
      <c r="G832" t="s">
        <v>2699</v>
      </c>
      <c r="H832">
        <v>11</v>
      </c>
      <c r="I832" t="s">
        <v>25</v>
      </c>
      <c r="J832">
        <v>32</v>
      </c>
      <c r="K832" t="s">
        <v>2441</v>
      </c>
      <c r="L832">
        <v>0</v>
      </c>
      <c r="M832" t="s">
        <v>2149</v>
      </c>
      <c r="N832">
        <v>0</v>
      </c>
      <c r="O832" t="s">
        <v>2149</v>
      </c>
      <c r="P832">
        <v>0</v>
      </c>
      <c r="Q832" t="s">
        <v>2149</v>
      </c>
      <c r="R832">
        <v>10</v>
      </c>
      <c r="S832" t="s">
        <v>2150</v>
      </c>
      <c r="T832">
        <v>15</v>
      </c>
      <c r="U832" t="s">
        <v>2171</v>
      </c>
      <c r="V832">
        <v>0</v>
      </c>
      <c r="W832" t="s">
        <v>79</v>
      </c>
      <c r="X832">
        <v>5</v>
      </c>
      <c r="Y832" t="s">
        <v>2700</v>
      </c>
      <c r="Z832" t="s">
        <v>2712</v>
      </c>
      <c r="AA832" t="s">
        <v>2713</v>
      </c>
      <c r="AB832" t="s">
        <v>2714</v>
      </c>
      <c r="AC832" t="s">
        <v>2715</v>
      </c>
      <c r="AD832" t="s">
        <v>2512</v>
      </c>
      <c r="AE832" t="s">
        <v>2513</v>
      </c>
      <c r="AF832" s="115">
        <v>649644244</v>
      </c>
      <c r="AG832" s="36" t="s">
        <v>1683</v>
      </c>
      <c r="AH832" s="127" t="s">
        <v>25</v>
      </c>
      <c r="AI832" s="172">
        <v>12</v>
      </c>
      <c r="AJ832" s="173" t="s">
        <v>2782</v>
      </c>
      <c r="AL832" t="str">
        <f t="shared" si="56"/>
        <v>32.00.00.00</v>
      </c>
      <c r="AM832">
        <f t="shared" si="57"/>
        <v>550</v>
      </c>
      <c r="AN832">
        <f t="shared" si="58"/>
        <v>11</v>
      </c>
      <c r="AO832" s="118">
        <v>32</v>
      </c>
      <c r="AP832" s="118">
        <v>0</v>
      </c>
      <c r="AQ832" s="118">
        <v>0</v>
      </c>
      <c r="AR832" s="118">
        <v>0</v>
      </c>
      <c r="AS832" t="str">
        <f t="shared" si="59"/>
        <v>5.07.06.12</v>
      </c>
    </row>
    <row r="833" spans="1:45" customFormat="1" ht="93.6">
      <c r="A833">
        <v>2021</v>
      </c>
      <c r="B833">
        <v>550</v>
      </c>
      <c r="C833" t="s">
        <v>1286</v>
      </c>
      <c r="D833" t="s">
        <v>1217</v>
      </c>
      <c r="E833" t="s">
        <v>1227</v>
      </c>
      <c r="F833" t="s">
        <v>2660</v>
      </c>
      <c r="G833" t="s">
        <v>2699</v>
      </c>
      <c r="H833">
        <v>11</v>
      </c>
      <c r="I833" t="s">
        <v>25</v>
      </c>
      <c r="J833">
        <v>32</v>
      </c>
      <c r="K833" t="s">
        <v>2441</v>
      </c>
      <c r="L833">
        <v>0</v>
      </c>
      <c r="M833" t="s">
        <v>2149</v>
      </c>
      <c r="N833">
        <v>0</v>
      </c>
      <c r="O833" t="s">
        <v>2149</v>
      </c>
      <c r="P833">
        <v>0</v>
      </c>
      <c r="Q833" t="s">
        <v>2149</v>
      </c>
      <c r="R833">
        <v>10</v>
      </c>
      <c r="S833" t="s">
        <v>2150</v>
      </c>
      <c r="T833">
        <v>15</v>
      </c>
      <c r="U833" t="s">
        <v>2171</v>
      </c>
      <c r="V833">
        <v>0</v>
      </c>
      <c r="W833" t="s">
        <v>79</v>
      </c>
      <c r="X833">
        <v>5</v>
      </c>
      <c r="Y833" t="s">
        <v>2700</v>
      </c>
      <c r="Z833" t="s">
        <v>2712</v>
      </c>
      <c r="AA833" t="s">
        <v>2713</v>
      </c>
      <c r="AB833" t="s">
        <v>2714</v>
      </c>
      <c r="AC833" t="s">
        <v>2715</v>
      </c>
      <c r="AD833" t="s">
        <v>2516</v>
      </c>
      <c r="AE833" t="s">
        <v>2517</v>
      </c>
      <c r="AF833" s="115">
        <v>844007226</v>
      </c>
      <c r="AG833" s="36" t="s">
        <v>1683</v>
      </c>
      <c r="AH833" s="127" t="s">
        <v>25</v>
      </c>
      <c r="AI833" s="172">
        <v>12</v>
      </c>
      <c r="AJ833" s="173" t="s">
        <v>2782</v>
      </c>
      <c r="AL833" t="str">
        <f t="shared" si="56"/>
        <v>32.00.00.00</v>
      </c>
      <c r="AM833">
        <f t="shared" si="57"/>
        <v>550</v>
      </c>
      <c r="AN833">
        <f t="shared" si="58"/>
        <v>11</v>
      </c>
      <c r="AO833" s="118">
        <v>32</v>
      </c>
      <c r="AP833" s="118">
        <v>0</v>
      </c>
      <c r="AQ833" s="118">
        <v>0</v>
      </c>
      <c r="AR833" s="118">
        <v>0</v>
      </c>
      <c r="AS833" t="str">
        <f t="shared" si="59"/>
        <v>5.07.06.13</v>
      </c>
    </row>
    <row r="834" spans="1:45" customFormat="1" ht="93.6">
      <c r="A834">
        <v>2021</v>
      </c>
      <c r="B834">
        <v>550</v>
      </c>
      <c r="C834" t="s">
        <v>1286</v>
      </c>
      <c r="D834" t="s">
        <v>1217</v>
      </c>
      <c r="E834" t="s">
        <v>1227</v>
      </c>
      <c r="F834" t="s">
        <v>2660</v>
      </c>
      <c r="G834" t="s">
        <v>2699</v>
      </c>
      <c r="H834">
        <v>11</v>
      </c>
      <c r="I834" t="s">
        <v>25</v>
      </c>
      <c r="J834">
        <v>33</v>
      </c>
      <c r="K834" t="s">
        <v>2489</v>
      </c>
      <c r="L834">
        <v>0</v>
      </c>
      <c r="M834" t="s">
        <v>2149</v>
      </c>
      <c r="N834">
        <v>0</v>
      </c>
      <c r="O834" t="s">
        <v>2149</v>
      </c>
      <c r="P834">
        <v>0</v>
      </c>
      <c r="Q834" t="s">
        <v>2149</v>
      </c>
      <c r="R834">
        <v>10</v>
      </c>
      <c r="S834" t="s">
        <v>2150</v>
      </c>
      <c r="T834">
        <v>15</v>
      </c>
      <c r="U834" t="s">
        <v>2171</v>
      </c>
      <c r="V834">
        <v>0</v>
      </c>
      <c r="W834" t="s">
        <v>79</v>
      </c>
      <c r="X834">
        <v>5</v>
      </c>
      <c r="Y834" t="s">
        <v>2700</v>
      </c>
      <c r="Z834" t="s">
        <v>2712</v>
      </c>
      <c r="AA834" t="s">
        <v>2713</v>
      </c>
      <c r="AB834" t="s">
        <v>2714</v>
      </c>
      <c r="AC834" t="s">
        <v>2715</v>
      </c>
      <c r="AD834" t="s">
        <v>2508</v>
      </c>
      <c r="AE834" t="s">
        <v>2509</v>
      </c>
      <c r="AF834" s="115">
        <v>68805122</v>
      </c>
      <c r="AG834" s="36" t="s">
        <v>1683</v>
      </c>
      <c r="AH834" s="127" t="s">
        <v>25</v>
      </c>
      <c r="AI834" s="172">
        <v>12</v>
      </c>
      <c r="AJ834" s="173" t="s">
        <v>2782</v>
      </c>
      <c r="AL834" t="str">
        <f t="shared" si="56"/>
        <v>33.00.00.00</v>
      </c>
      <c r="AM834">
        <f t="shared" si="57"/>
        <v>550</v>
      </c>
      <c r="AN834">
        <f t="shared" si="58"/>
        <v>11</v>
      </c>
      <c r="AO834" s="118">
        <v>33</v>
      </c>
      <c r="AP834" s="118">
        <v>0</v>
      </c>
      <c r="AQ834" s="118">
        <v>0</v>
      </c>
      <c r="AR834" s="118">
        <v>0</v>
      </c>
      <c r="AS834" t="str">
        <f t="shared" si="59"/>
        <v>5.07.06.11</v>
      </c>
    </row>
    <row r="835" spans="1:45" customFormat="1" ht="93.6">
      <c r="A835">
        <v>2021</v>
      </c>
      <c r="B835">
        <v>550</v>
      </c>
      <c r="C835" t="s">
        <v>1286</v>
      </c>
      <c r="D835" t="s">
        <v>1217</v>
      </c>
      <c r="E835" t="s">
        <v>1227</v>
      </c>
      <c r="F835" t="s">
        <v>2660</v>
      </c>
      <c r="G835" t="s">
        <v>2699</v>
      </c>
      <c r="H835">
        <v>11</v>
      </c>
      <c r="I835" t="s">
        <v>25</v>
      </c>
      <c r="J835">
        <v>33</v>
      </c>
      <c r="K835" t="s">
        <v>2489</v>
      </c>
      <c r="L835">
        <v>0</v>
      </c>
      <c r="M835" t="s">
        <v>2149</v>
      </c>
      <c r="N835">
        <v>0</v>
      </c>
      <c r="O835" t="s">
        <v>2149</v>
      </c>
      <c r="P835">
        <v>0</v>
      </c>
      <c r="Q835" t="s">
        <v>2149</v>
      </c>
      <c r="R835">
        <v>10</v>
      </c>
      <c r="S835" t="s">
        <v>2150</v>
      </c>
      <c r="T835">
        <v>15</v>
      </c>
      <c r="U835" t="s">
        <v>2171</v>
      </c>
      <c r="V835">
        <v>0</v>
      </c>
      <c r="W835" t="s">
        <v>79</v>
      </c>
      <c r="X835">
        <v>5</v>
      </c>
      <c r="Y835" t="s">
        <v>2700</v>
      </c>
      <c r="Z835" t="s">
        <v>2712</v>
      </c>
      <c r="AA835" t="s">
        <v>2713</v>
      </c>
      <c r="AB835" t="s">
        <v>2714</v>
      </c>
      <c r="AC835" t="s">
        <v>2715</v>
      </c>
      <c r="AD835" t="s">
        <v>2512</v>
      </c>
      <c r="AE835" t="s">
        <v>2513</v>
      </c>
      <c r="AF835" s="115">
        <v>160814883</v>
      </c>
      <c r="AG835" s="36" t="s">
        <v>1683</v>
      </c>
      <c r="AH835" s="127" t="s">
        <v>25</v>
      </c>
      <c r="AI835" s="172">
        <v>12</v>
      </c>
      <c r="AJ835" s="173" t="s">
        <v>2782</v>
      </c>
      <c r="AL835" t="str">
        <f t="shared" ref="AL835:AL898" si="60">CONCATENATE(TEXT(AO835,"00"),".",TEXT(AP835,"00"),".",TEXT(AQ835,"00"),".",TEXT(AR835,"00"))</f>
        <v>33.00.00.00</v>
      </c>
      <c r="AM835">
        <f t="shared" ref="AM835:AM898" si="61">+B835</f>
        <v>550</v>
      </c>
      <c r="AN835">
        <f t="shared" ref="AN835:AN898" si="62">+H835</f>
        <v>11</v>
      </c>
      <c r="AO835" s="118">
        <v>33</v>
      </c>
      <c r="AP835" s="118">
        <v>0</v>
      </c>
      <c r="AQ835" s="118">
        <v>0</v>
      </c>
      <c r="AR835" s="118">
        <v>0</v>
      </c>
      <c r="AS835" t="str">
        <f t="shared" ref="AS835:AS898" si="63">+AD835</f>
        <v>5.07.06.12</v>
      </c>
    </row>
    <row r="836" spans="1:45" customFormat="1" ht="93.6">
      <c r="A836">
        <v>2021</v>
      </c>
      <c r="B836">
        <v>550</v>
      </c>
      <c r="C836" t="s">
        <v>1286</v>
      </c>
      <c r="D836" t="s">
        <v>1217</v>
      </c>
      <c r="E836" t="s">
        <v>1227</v>
      </c>
      <c r="F836" t="s">
        <v>2660</v>
      </c>
      <c r="G836" t="s">
        <v>2699</v>
      </c>
      <c r="H836">
        <v>11</v>
      </c>
      <c r="I836" t="s">
        <v>25</v>
      </c>
      <c r="J836">
        <v>33</v>
      </c>
      <c r="K836" t="s">
        <v>2489</v>
      </c>
      <c r="L836">
        <v>0</v>
      </c>
      <c r="M836" t="s">
        <v>2149</v>
      </c>
      <c r="N836">
        <v>0</v>
      </c>
      <c r="O836" t="s">
        <v>2149</v>
      </c>
      <c r="P836">
        <v>0</v>
      </c>
      <c r="Q836" t="s">
        <v>2149</v>
      </c>
      <c r="R836">
        <v>10</v>
      </c>
      <c r="S836" t="s">
        <v>2150</v>
      </c>
      <c r="T836">
        <v>15</v>
      </c>
      <c r="U836" t="s">
        <v>2171</v>
      </c>
      <c r="V836">
        <v>0</v>
      </c>
      <c r="W836" t="s">
        <v>79</v>
      </c>
      <c r="X836">
        <v>5</v>
      </c>
      <c r="Y836" t="s">
        <v>2700</v>
      </c>
      <c r="Z836" t="s">
        <v>2712</v>
      </c>
      <c r="AA836" t="s">
        <v>2713</v>
      </c>
      <c r="AB836" t="s">
        <v>2714</v>
      </c>
      <c r="AC836" t="s">
        <v>2715</v>
      </c>
      <c r="AD836" t="s">
        <v>2516</v>
      </c>
      <c r="AE836" t="s">
        <v>2517</v>
      </c>
      <c r="AF836" s="115">
        <v>208928079</v>
      </c>
      <c r="AG836" s="36" t="s">
        <v>1683</v>
      </c>
      <c r="AH836" s="127" t="s">
        <v>25</v>
      </c>
      <c r="AI836" s="172">
        <v>12</v>
      </c>
      <c r="AJ836" s="173" t="s">
        <v>2782</v>
      </c>
      <c r="AL836" t="str">
        <f t="shared" si="60"/>
        <v>33.00.00.00</v>
      </c>
      <c r="AM836">
        <f t="shared" si="61"/>
        <v>550</v>
      </c>
      <c r="AN836">
        <f t="shared" si="62"/>
        <v>11</v>
      </c>
      <c r="AO836" s="118">
        <v>33</v>
      </c>
      <c r="AP836" s="118">
        <v>0</v>
      </c>
      <c r="AQ836" s="118">
        <v>0</v>
      </c>
      <c r="AR836" s="118">
        <v>0</v>
      </c>
      <c r="AS836" t="str">
        <f t="shared" si="63"/>
        <v>5.07.06.13</v>
      </c>
    </row>
    <row r="837" spans="1:45" customFormat="1" ht="93.6">
      <c r="A837">
        <v>2021</v>
      </c>
      <c r="B837">
        <v>550</v>
      </c>
      <c r="C837" t="s">
        <v>1286</v>
      </c>
      <c r="D837" t="s">
        <v>1217</v>
      </c>
      <c r="E837" t="s">
        <v>1227</v>
      </c>
      <c r="F837" t="s">
        <v>2660</v>
      </c>
      <c r="G837" t="s">
        <v>2699</v>
      </c>
      <c r="H837">
        <v>11</v>
      </c>
      <c r="I837" t="s">
        <v>25</v>
      </c>
      <c r="J837">
        <v>34</v>
      </c>
      <c r="K837" t="s">
        <v>2437</v>
      </c>
      <c r="L837">
        <v>0</v>
      </c>
      <c r="M837" t="s">
        <v>2149</v>
      </c>
      <c r="N837">
        <v>0</v>
      </c>
      <c r="O837" t="s">
        <v>2149</v>
      </c>
      <c r="P837">
        <v>0</v>
      </c>
      <c r="Q837" t="s">
        <v>2149</v>
      </c>
      <c r="R837">
        <v>10</v>
      </c>
      <c r="S837" t="s">
        <v>2150</v>
      </c>
      <c r="T837">
        <v>15</v>
      </c>
      <c r="U837" t="s">
        <v>2171</v>
      </c>
      <c r="V837">
        <v>0</v>
      </c>
      <c r="W837" t="s">
        <v>79</v>
      </c>
      <c r="X837">
        <v>5</v>
      </c>
      <c r="Y837" t="s">
        <v>2700</v>
      </c>
      <c r="Z837" t="s">
        <v>2712</v>
      </c>
      <c r="AA837" t="s">
        <v>2713</v>
      </c>
      <c r="AB837" t="s">
        <v>2714</v>
      </c>
      <c r="AC837" t="s">
        <v>2715</v>
      </c>
      <c r="AD837" t="s">
        <v>2508</v>
      </c>
      <c r="AE837" t="s">
        <v>2509</v>
      </c>
      <c r="AF837" s="115">
        <v>54805073</v>
      </c>
      <c r="AG837" s="36" t="s">
        <v>1683</v>
      </c>
      <c r="AH837" s="127" t="s">
        <v>25</v>
      </c>
      <c r="AI837" s="172">
        <v>12</v>
      </c>
      <c r="AJ837" s="173" t="s">
        <v>2782</v>
      </c>
      <c r="AL837" t="str">
        <f t="shared" si="60"/>
        <v>34.00.00.00</v>
      </c>
      <c r="AM837">
        <f t="shared" si="61"/>
        <v>550</v>
      </c>
      <c r="AN837">
        <f t="shared" si="62"/>
        <v>11</v>
      </c>
      <c r="AO837" s="118">
        <v>34</v>
      </c>
      <c r="AP837" s="118">
        <v>0</v>
      </c>
      <c r="AQ837" s="118">
        <v>0</v>
      </c>
      <c r="AR837" s="118">
        <v>0</v>
      </c>
      <c r="AS837" t="str">
        <f t="shared" si="63"/>
        <v>5.07.06.11</v>
      </c>
    </row>
    <row r="838" spans="1:45" customFormat="1" ht="93.6">
      <c r="A838">
        <v>2021</v>
      </c>
      <c r="B838">
        <v>550</v>
      </c>
      <c r="C838" t="s">
        <v>1286</v>
      </c>
      <c r="D838" t="s">
        <v>1217</v>
      </c>
      <c r="E838" t="s">
        <v>1227</v>
      </c>
      <c r="F838" t="s">
        <v>2660</v>
      </c>
      <c r="G838" t="s">
        <v>2699</v>
      </c>
      <c r="H838">
        <v>11</v>
      </c>
      <c r="I838" t="s">
        <v>25</v>
      </c>
      <c r="J838">
        <v>34</v>
      </c>
      <c r="K838" t="s">
        <v>2437</v>
      </c>
      <c r="L838">
        <v>0</v>
      </c>
      <c r="M838" t="s">
        <v>2149</v>
      </c>
      <c r="N838">
        <v>0</v>
      </c>
      <c r="O838" t="s">
        <v>2149</v>
      </c>
      <c r="P838">
        <v>0</v>
      </c>
      <c r="Q838" t="s">
        <v>2149</v>
      </c>
      <c r="R838">
        <v>10</v>
      </c>
      <c r="S838" t="s">
        <v>2150</v>
      </c>
      <c r="T838">
        <v>15</v>
      </c>
      <c r="U838" t="s">
        <v>2171</v>
      </c>
      <c r="V838">
        <v>0</v>
      </c>
      <c r="W838" t="s">
        <v>79</v>
      </c>
      <c r="X838">
        <v>5</v>
      </c>
      <c r="Y838" t="s">
        <v>2700</v>
      </c>
      <c r="Z838" t="s">
        <v>2712</v>
      </c>
      <c r="AA838" t="s">
        <v>2713</v>
      </c>
      <c r="AB838" t="s">
        <v>2714</v>
      </c>
      <c r="AC838" t="s">
        <v>2715</v>
      </c>
      <c r="AD838" t="s">
        <v>2512</v>
      </c>
      <c r="AE838" t="s">
        <v>2513</v>
      </c>
      <c r="AF838" s="115">
        <v>128093245</v>
      </c>
      <c r="AG838" s="36" t="s">
        <v>1683</v>
      </c>
      <c r="AH838" s="127" t="s">
        <v>25</v>
      </c>
      <c r="AI838" s="172">
        <v>12</v>
      </c>
      <c r="AJ838" s="173" t="s">
        <v>2782</v>
      </c>
      <c r="AL838" t="str">
        <f t="shared" si="60"/>
        <v>34.00.00.00</v>
      </c>
      <c r="AM838">
        <f t="shared" si="61"/>
        <v>550</v>
      </c>
      <c r="AN838">
        <f t="shared" si="62"/>
        <v>11</v>
      </c>
      <c r="AO838" s="118">
        <v>34</v>
      </c>
      <c r="AP838" s="118">
        <v>0</v>
      </c>
      <c r="AQ838" s="118">
        <v>0</v>
      </c>
      <c r="AR838" s="118">
        <v>0</v>
      </c>
      <c r="AS838" t="str">
        <f t="shared" si="63"/>
        <v>5.07.06.12</v>
      </c>
    </row>
    <row r="839" spans="1:45" customFormat="1" ht="93.6">
      <c r="A839">
        <v>2021</v>
      </c>
      <c r="B839">
        <v>550</v>
      </c>
      <c r="C839" t="s">
        <v>1286</v>
      </c>
      <c r="D839" t="s">
        <v>1217</v>
      </c>
      <c r="E839" t="s">
        <v>1227</v>
      </c>
      <c r="F839" t="s">
        <v>2660</v>
      </c>
      <c r="G839" t="s">
        <v>2699</v>
      </c>
      <c r="H839">
        <v>11</v>
      </c>
      <c r="I839" t="s">
        <v>25</v>
      </c>
      <c r="J839">
        <v>34</v>
      </c>
      <c r="K839" t="s">
        <v>2437</v>
      </c>
      <c r="L839">
        <v>0</v>
      </c>
      <c r="M839" t="s">
        <v>2149</v>
      </c>
      <c r="N839">
        <v>0</v>
      </c>
      <c r="O839" t="s">
        <v>2149</v>
      </c>
      <c r="P839">
        <v>0</v>
      </c>
      <c r="Q839" t="s">
        <v>2149</v>
      </c>
      <c r="R839">
        <v>10</v>
      </c>
      <c r="S839" t="s">
        <v>2150</v>
      </c>
      <c r="T839">
        <v>15</v>
      </c>
      <c r="U839" t="s">
        <v>2171</v>
      </c>
      <c r="V839">
        <v>0</v>
      </c>
      <c r="W839" t="s">
        <v>79</v>
      </c>
      <c r="X839">
        <v>5</v>
      </c>
      <c r="Y839" t="s">
        <v>2700</v>
      </c>
      <c r="Z839" t="s">
        <v>2712</v>
      </c>
      <c r="AA839" t="s">
        <v>2713</v>
      </c>
      <c r="AB839" t="s">
        <v>2714</v>
      </c>
      <c r="AC839" t="s">
        <v>2715</v>
      </c>
      <c r="AD839" t="s">
        <v>2516</v>
      </c>
      <c r="AE839" t="s">
        <v>2517</v>
      </c>
      <c r="AF839" s="115">
        <v>166416658</v>
      </c>
      <c r="AG839" s="36" t="s">
        <v>1683</v>
      </c>
      <c r="AH839" s="127" t="s">
        <v>25</v>
      </c>
      <c r="AI839" s="172">
        <v>12</v>
      </c>
      <c r="AJ839" s="173" t="s">
        <v>2782</v>
      </c>
      <c r="AL839" t="str">
        <f t="shared" si="60"/>
        <v>34.00.00.00</v>
      </c>
      <c r="AM839">
        <f t="shared" si="61"/>
        <v>550</v>
      </c>
      <c r="AN839">
        <f t="shared" si="62"/>
        <v>11</v>
      </c>
      <c r="AO839" s="118">
        <v>34</v>
      </c>
      <c r="AP839" s="118">
        <v>0</v>
      </c>
      <c r="AQ839" s="118">
        <v>0</v>
      </c>
      <c r="AR839" s="118">
        <v>0</v>
      </c>
      <c r="AS839" t="str">
        <f t="shared" si="63"/>
        <v>5.07.06.13</v>
      </c>
    </row>
    <row r="840" spans="1:45" customFormat="1" ht="93.6">
      <c r="A840">
        <v>2021</v>
      </c>
      <c r="B840">
        <v>550</v>
      </c>
      <c r="C840" t="s">
        <v>1286</v>
      </c>
      <c r="D840" t="s">
        <v>1217</v>
      </c>
      <c r="E840" t="s">
        <v>1227</v>
      </c>
      <c r="F840" t="s">
        <v>2660</v>
      </c>
      <c r="G840" t="s">
        <v>2699</v>
      </c>
      <c r="H840">
        <v>11</v>
      </c>
      <c r="I840" t="s">
        <v>25</v>
      </c>
      <c r="J840">
        <v>35</v>
      </c>
      <c r="K840" t="s">
        <v>2469</v>
      </c>
      <c r="L840">
        <v>0</v>
      </c>
      <c r="M840" t="s">
        <v>2149</v>
      </c>
      <c r="N840">
        <v>0</v>
      </c>
      <c r="O840" t="s">
        <v>2149</v>
      </c>
      <c r="P840">
        <v>0</v>
      </c>
      <c r="Q840" t="s">
        <v>2149</v>
      </c>
      <c r="R840">
        <v>10</v>
      </c>
      <c r="S840" t="s">
        <v>2150</v>
      </c>
      <c r="T840">
        <v>15</v>
      </c>
      <c r="U840" t="s">
        <v>2171</v>
      </c>
      <c r="V840">
        <v>0</v>
      </c>
      <c r="W840" t="s">
        <v>79</v>
      </c>
      <c r="X840">
        <v>5</v>
      </c>
      <c r="Y840" t="s">
        <v>2700</v>
      </c>
      <c r="Z840" t="s">
        <v>2712</v>
      </c>
      <c r="AA840" t="s">
        <v>2713</v>
      </c>
      <c r="AB840" t="s">
        <v>2714</v>
      </c>
      <c r="AC840" t="s">
        <v>2715</v>
      </c>
      <c r="AD840" t="s">
        <v>2508</v>
      </c>
      <c r="AE840" t="s">
        <v>2509</v>
      </c>
      <c r="AF840" s="115">
        <v>116439438</v>
      </c>
      <c r="AG840" s="36" t="s">
        <v>1683</v>
      </c>
      <c r="AH840" s="127" t="s">
        <v>25</v>
      </c>
      <c r="AI840" s="172">
        <v>12</v>
      </c>
      <c r="AJ840" s="173" t="s">
        <v>2782</v>
      </c>
      <c r="AL840" t="str">
        <f t="shared" si="60"/>
        <v>35.00.00.00</v>
      </c>
      <c r="AM840">
        <f t="shared" si="61"/>
        <v>550</v>
      </c>
      <c r="AN840">
        <f t="shared" si="62"/>
        <v>11</v>
      </c>
      <c r="AO840" s="118">
        <v>35</v>
      </c>
      <c r="AP840" s="118">
        <v>0</v>
      </c>
      <c r="AQ840" s="118">
        <v>0</v>
      </c>
      <c r="AR840" s="118">
        <v>0</v>
      </c>
      <c r="AS840" t="str">
        <f t="shared" si="63"/>
        <v>5.07.06.11</v>
      </c>
    </row>
    <row r="841" spans="1:45" customFormat="1" ht="93.6">
      <c r="A841">
        <v>2021</v>
      </c>
      <c r="B841">
        <v>550</v>
      </c>
      <c r="C841" t="s">
        <v>1286</v>
      </c>
      <c r="D841" t="s">
        <v>1217</v>
      </c>
      <c r="E841" t="s">
        <v>1227</v>
      </c>
      <c r="F841" t="s">
        <v>2660</v>
      </c>
      <c r="G841" t="s">
        <v>2699</v>
      </c>
      <c r="H841">
        <v>11</v>
      </c>
      <c r="I841" t="s">
        <v>25</v>
      </c>
      <c r="J841">
        <v>35</v>
      </c>
      <c r="K841" t="s">
        <v>2469</v>
      </c>
      <c r="L841">
        <v>0</v>
      </c>
      <c r="M841" t="s">
        <v>2149</v>
      </c>
      <c r="N841">
        <v>0</v>
      </c>
      <c r="O841" t="s">
        <v>2149</v>
      </c>
      <c r="P841">
        <v>0</v>
      </c>
      <c r="Q841" t="s">
        <v>2149</v>
      </c>
      <c r="R841">
        <v>10</v>
      </c>
      <c r="S841" t="s">
        <v>2150</v>
      </c>
      <c r="T841">
        <v>15</v>
      </c>
      <c r="U841" t="s">
        <v>2171</v>
      </c>
      <c r="V841">
        <v>0</v>
      </c>
      <c r="W841" t="s">
        <v>79</v>
      </c>
      <c r="X841">
        <v>5</v>
      </c>
      <c r="Y841" t="s">
        <v>2700</v>
      </c>
      <c r="Z841" t="s">
        <v>2712</v>
      </c>
      <c r="AA841" t="s">
        <v>2713</v>
      </c>
      <c r="AB841" t="s">
        <v>2714</v>
      </c>
      <c r="AC841" t="s">
        <v>2715</v>
      </c>
      <c r="AD841" t="s">
        <v>2512</v>
      </c>
      <c r="AE841" t="s">
        <v>2513</v>
      </c>
      <c r="AF841" s="115">
        <v>272148264</v>
      </c>
      <c r="AG841" s="36" t="s">
        <v>1683</v>
      </c>
      <c r="AH841" s="127" t="s">
        <v>25</v>
      </c>
      <c r="AI841" s="172">
        <v>12</v>
      </c>
      <c r="AJ841" s="173" t="s">
        <v>2782</v>
      </c>
      <c r="AL841" t="str">
        <f t="shared" si="60"/>
        <v>35.00.00.00</v>
      </c>
      <c r="AM841">
        <f t="shared" si="61"/>
        <v>550</v>
      </c>
      <c r="AN841">
        <f t="shared" si="62"/>
        <v>11</v>
      </c>
      <c r="AO841" s="118">
        <v>35</v>
      </c>
      <c r="AP841" s="118">
        <v>0</v>
      </c>
      <c r="AQ841" s="118">
        <v>0</v>
      </c>
      <c r="AR841" s="118">
        <v>0</v>
      </c>
      <c r="AS841" t="str">
        <f t="shared" si="63"/>
        <v>5.07.06.12</v>
      </c>
    </row>
    <row r="842" spans="1:45" customFormat="1" ht="93.6">
      <c r="A842">
        <v>2021</v>
      </c>
      <c r="B842">
        <v>550</v>
      </c>
      <c r="C842" t="s">
        <v>1286</v>
      </c>
      <c r="D842" t="s">
        <v>1217</v>
      </c>
      <c r="E842" t="s">
        <v>1227</v>
      </c>
      <c r="F842" t="s">
        <v>2660</v>
      </c>
      <c r="G842" t="s">
        <v>2699</v>
      </c>
      <c r="H842">
        <v>11</v>
      </c>
      <c r="I842" t="s">
        <v>25</v>
      </c>
      <c r="J842">
        <v>35</v>
      </c>
      <c r="K842" t="s">
        <v>2469</v>
      </c>
      <c r="L842">
        <v>0</v>
      </c>
      <c r="M842" t="s">
        <v>2149</v>
      </c>
      <c r="N842">
        <v>0</v>
      </c>
      <c r="O842" t="s">
        <v>2149</v>
      </c>
      <c r="P842">
        <v>0</v>
      </c>
      <c r="Q842" t="s">
        <v>2149</v>
      </c>
      <c r="R842">
        <v>10</v>
      </c>
      <c r="S842" t="s">
        <v>2150</v>
      </c>
      <c r="T842">
        <v>15</v>
      </c>
      <c r="U842" t="s">
        <v>2171</v>
      </c>
      <c r="V842">
        <v>0</v>
      </c>
      <c r="W842" t="s">
        <v>79</v>
      </c>
      <c r="X842">
        <v>5</v>
      </c>
      <c r="Y842" t="s">
        <v>2700</v>
      </c>
      <c r="Z842" t="s">
        <v>2712</v>
      </c>
      <c r="AA842" t="s">
        <v>2713</v>
      </c>
      <c r="AB842" t="s">
        <v>2714</v>
      </c>
      <c r="AC842" t="s">
        <v>2715</v>
      </c>
      <c r="AD842" t="s">
        <v>2516</v>
      </c>
      <c r="AE842" t="s">
        <v>2517</v>
      </c>
      <c r="AF842" s="115">
        <v>353570595</v>
      </c>
      <c r="AG842" s="36" t="s">
        <v>1683</v>
      </c>
      <c r="AH842" s="127" t="s">
        <v>25</v>
      </c>
      <c r="AI842" s="172">
        <v>12</v>
      </c>
      <c r="AJ842" s="173" t="s">
        <v>2782</v>
      </c>
      <c r="AL842" t="str">
        <f t="shared" si="60"/>
        <v>35.00.00.00</v>
      </c>
      <c r="AM842">
        <f t="shared" si="61"/>
        <v>550</v>
      </c>
      <c r="AN842">
        <f t="shared" si="62"/>
        <v>11</v>
      </c>
      <c r="AO842" s="118">
        <v>35</v>
      </c>
      <c r="AP842" s="118">
        <v>0</v>
      </c>
      <c r="AQ842" s="118">
        <v>0</v>
      </c>
      <c r="AR842" s="118">
        <v>0</v>
      </c>
      <c r="AS842" t="str">
        <f t="shared" si="63"/>
        <v>5.07.06.13</v>
      </c>
    </row>
    <row r="843" spans="1:45" customFormat="1" ht="93.6">
      <c r="A843">
        <v>2021</v>
      </c>
      <c r="B843">
        <v>550</v>
      </c>
      <c r="C843" t="s">
        <v>1286</v>
      </c>
      <c r="D843" t="s">
        <v>1217</v>
      </c>
      <c r="E843" t="s">
        <v>1227</v>
      </c>
      <c r="F843" t="s">
        <v>2660</v>
      </c>
      <c r="G843" t="s">
        <v>2699</v>
      </c>
      <c r="H843">
        <v>11</v>
      </c>
      <c r="I843" t="s">
        <v>25</v>
      </c>
      <c r="J843">
        <v>36</v>
      </c>
      <c r="K843" t="s">
        <v>2473</v>
      </c>
      <c r="L843">
        <v>0</v>
      </c>
      <c r="M843" t="s">
        <v>2149</v>
      </c>
      <c r="N843">
        <v>0</v>
      </c>
      <c r="O843" t="s">
        <v>2149</v>
      </c>
      <c r="P843">
        <v>0</v>
      </c>
      <c r="Q843" t="s">
        <v>2149</v>
      </c>
      <c r="R843">
        <v>10</v>
      </c>
      <c r="S843" t="s">
        <v>2150</v>
      </c>
      <c r="T843">
        <v>15</v>
      </c>
      <c r="U843" t="s">
        <v>2171</v>
      </c>
      <c r="V843">
        <v>0</v>
      </c>
      <c r="W843" t="s">
        <v>79</v>
      </c>
      <c r="X843">
        <v>5</v>
      </c>
      <c r="Y843" t="s">
        <v>2700</v>
      </c>
      <c r="Z843" t="s">
        <v>2712</v>
      </c>
      <c r="AA843" t="s">
        <v>2713</v>
      </c>
      <c r="AB843" t="s">
        <v>2714</v>
      </c>
      <c r="AC843" t="s">
        <v>2715</v>
      </c>
      <c r="AD843" t="s">
        <v>2508</v>
      </c>
      <c r="AE843" t="s">
        <v>2509</v>
      </c>
      <c r="AF843" s="115">
        <v>96975954</v>
      </c>
      <c r="AG843" s="36" t="s">
        <v>1683</v>
      </c>
      <c r="AH843" s="127" t="s">
        <v>25</v>
      </c>
      <c r="AI843" s="172">
        <v>12</v>
      </c>
      <c r="AJ843" s="173" t="s">
        <v>2782</v>
      </c>
      <c r="AL843" t="str">
        <f t="shared" si="60"/>
        <v>36.00.00.00</v>
      </c>
      <c r="AM843">
        <f t="shared" si="61"/>
        <v>550</v>
      </c>
      <c r="AN843">
        <f t="shared" si="62"/>
        <v>11</v>
      </c>
      <c r="AO843" s="118">
        <v>36</v>
      </c>
      <c r="AP843" s="118">
        <v>0</v>
      </c>
      <c r="AQ843" s="118">
        <v>0</v>
      </c>
      <c r="AR843" s="118">
        <v>0</v>
      </c>
      <c r="AS843" t="str">
        <f t="shared" si="63"/>
        <v>5.07.06.11</v>
      </c>
    </row>
    <row r="844" spans="1:45" customFormat="1" ht="93.6">
      <c r="A844">
        <v>2021</v>
      </c>
      <c r="B844">
        <v>550</v>
      </c>
      <c r="C844" t="s">
        <v>1286</v>
      </c>
      <c r="D844" t="s">
        <v>1217</v>
      </c>
      <c r="E844" t="s">
        <v>1227</v>
      </c>
      <c r="F844" t="s">
        <v>2660</v>
      </c>
      <c r="G844" t="s">
        <v>2699</v>
      </c>
      <c r="H844">
        <v>11</v>
      </c>
      <c r="I844" t="s">
        <v>25</v>
      </c>
      <c r="J844">
        <v>36</v>
      </c>
      <c r="K844" t="s">
        <v>2473</v>
      </c>
      <c r="L844">
        <v>0</v>
      </c>
      <c r="M844" t="s">
        <v>2149</v>
      </c>
      <c r="N844">
        <v>0</v>
      </c>
      <c r="O844" t="s">
        <v>2149</v>
      </c>
      <c r="P844">
        <v>0</v>
      </c>
      <c r="Q844" t="s">
        <v>2149</v>
      </c>
      <c r="R844">
        <v>10</v>
      </c>
      <c r="S844" t="s">
        <v>2150</v>
      </c>
      <c r="T844">
        <v>15</v>
      </c>
      <c r="U844" t="s">
        <v>2171</v>
      </c>
      <c r="V844">
        <v>0</v>
      </c>
      <c r="W844" t="s">
        <v>79</v>
      </c>
      <c r="X844">
        <v>5</v>
      </c>
      <c r="Y844" t="s">
        <v>2700</v>
      </c>
      <c r="Z844" t="s">
        <v>2712</v>
      </c>
      <c r="AA844" t="s">
        <v>2713</v>
      </c>
      <c r="AB844" t="s">
        <v>2714</v>
      </c>
      <c r="AC844" t="s">
        <v>2715</v>
      </c>
      <c r="AD844" t="s">
        <v>2512</v>
      </c>
      <c r="AE844" t="s">
        <v>2513</v>
      </c>
      <c r="AF844" s="115">
        <v>226657205</v>
      </c>
      <c r="AG844" s="36" t="s">
        <v>1683</v>
      </c>
      <c r="AH844" s="127" t="s">
        <v>25</v>
      </c>
      <c r="AI844" s="172">
        <v>12</v>
      </c>
      <c r="AJ844" s="173" t="s">
        <v>2782</v>
      </c>
      <c r="AL844" t="str">
        <f t="shared" si="60"/>
        <v>36.00.00.00</v>
      </c>
      <c r="AM844">
        <f t="shared" si="61"/>
        <v>550</v>
      </c>
      <c r="AN844">
        <f t="shared" si="62"/>
        <v>11</v>
      </c>
      <c r="AO844" s="118">
        <v>36</v>
      </c>
      <c r="AP844" s="118">
        <v>0</v>
      </c>
      <c r="AQ844" s="118">
        <v>0</v>
      </c>
      <c r="AR844" s="118">
        <v>0</v>
      </c>
      <c r="AS844" t="str">
        <f t="shared" si="63"/>
        <v>5.07.06.12</v>
      </c>
    </row>
    <row r="845" spans="1:45" customFormat="1" ht="93.6">
      <c r="A845">
        <v>2021</v>
      </c>
      <c r="B845">
        <v>550</v>
      </c>
      <c r="C845" t="s">
        <v>1286</v>
      </c>
      <c r="D845" t="s">
        <v>1217</v>
      </c>
      <c r="E845" t="s">
        <v>1227</v>
      </c>
      <c r="F845" t="s">
        <v>2660</v>
      </c>
      <c r="G845" t="s">
        <v>2699</v>
      </c>
      <c r="H845">
        <v>11</v>
      </c>
      <c r="I845" t="s">
        <v>25</v>
      </c>
      <c r="J845">
        <v>36</v>
      </c>
      <c r="K845" t="s">
        <v>2473</v>
      </c>
      <c r="L845">
        <v>0</v>
      </c>
      <c r="M845" t="s">
        <v>2149</v>
      </c>
      <c r="N845">
        <v>0</v>
      </c>
      <c r="O845" t="s">
        <v>2149</v>
      </c>
      <c r="P845">
        <v>0</v>
      </c>
      <c r="Q845" t="s">
        <v>2149</v>
      </c>
      <c r="R845">
        <v>10</v>
      </c>
      <c r="S845" t="s">
        <v>2150</v>
      </c>
      <c r="T845">
        <v>15</v>
      </c>
      <c r="U845" t="s">
        <v>2171</v>
      </c>
      <c r="V845">
        <v>0</v>
      </c>
      <c r="W845" t="s">
        <v>79</v>
      </c>
      <c r="X845">
        <v>5</v>
      </c>
      <c r="Y845" t="s">
        <v>2700</v>
      </c>
      <c r="Z845" t="s">
        <v>2712</v>
      </c>
      <c r="AA845" t="s">
        <v>2713</v>
      </c>
      <c r="AB845" t="s">
        <v>2714</v>
      </c>
      <c r="AC845" t="s">
        <v>2715</v>
      </c>
      <c r="AD845" t="s">
        <v>2516</v>
      </c>
      <c r="AE845" t="s">
        <v>2517</v>
      </c>
      <c r="AF845" s="115">
        <v>294469351</v>
      </c>
      <c r="AG845" s="36" t="s">
        <v>1683</v>
      </c>
      <c r="AH845" s="127" t="s">
        <v>25</v>
      </c>
      <c r="AI845" s="172">
        <v>12</v>
      </c>
      <c r="AJ845" s="173" t="s">
        <v>2782</v>
      </c>
      <c r="AL845" t="str">
        <f t="shared" si="60"/>
        <v>36.00.00.00</v>
      </c>
      <c r="AM845">
        <f t="shared" si="61"/>
        <v>550</v>
      </c>
      <c r="AN845">
        <f t="shared" si="62"/>
        <v>11</v>
      </c>
      <c r="AO845" s="118">
        <v>36</v>
      </c>
      <c r="AP845" s="118">
        <v>0</v>
      </c>
      <c r="AQ845" s="118">
        <v>0</v>
      </c>
      <c r="AR845" s="118">
        <v>0</v>
      </c>
      <c r="AS845" t="str">
        <f t="shared" si="63"/>
        <v>5.07.06.13</v>
      </c>
    </row>
    <row r="846" spans="1:45" customFormat="1" ht="93.6">
      <c r="A846">
        <v>2021</v>
      </c>
      <c r="B846">
        <v>550</v>
      </c>
      <c r="C846" t="s">
        <v>1286</v>
      </c>
      <c r="D846" t="s">
        <v>1217</v>
      </c>
      <c r="E846" t="s">
        <v>1227</v>
      </c>
      <c r="F846" t="s">
        <v>2660</v>
      </c>
      <c r="G846" t="s">
        <v>2699</v>
      </c>
      <c r="H846">
        <v>11</v>
      </c>
      <c r="I846" t="s">
        <v>25</v>
      </c>
      <c r="J846">
        <v>37</v>
      </c>
      <c r="K846" t="s">
        <v>2477</v>
      </c>
      <c r="L846">
        <v>0</v>
      </c>
      <c r="M846" t="s">
        <v>2149</v>
      </c>
      <c r="N846">
        <v>0</v>
      </c>
      <c r="O846" t="s">
        <v>2149</v>
      </c>
      <c r="P846">
        <v>0</v>
      </c>
      <c r="Q846" t="s">
        <v>2149</v>
      </c>
      <c r="R846">
        <v>10</v>
      </c>
      <c r="S846" t="s">
        <v>2150</v>
      </c>
      <c r="T846">
        <v>15</v>
      </c>
      <c r="U846" t="s">
        <v>2171</v>
      </c>
      <c r="V846">
        <v>0</v>
      </c>
      <c r="W846" t="s">
        <v>79</v>
      </c>
      <c r="X846">
        <v>5</v>
      </c>
      <c r="Y846" t="s">
        <v>2700</v>
      </c>
      <c r="Z846" t="s">
        <v>2712</v>
      </c>
      <c r="AA846" t="s">
        <v>2713</v>
      </c>
      <c r="AB846" t="s">
        <v>2714</v>
      </c>
      <c r="AC846" t="s">
        <v>2715</v>
      </c>
      <c r="AD846" t="s">
        <v>2508</v>
      </c>
      <c r="AE846" t="s">
        <v>2509</v>
      </c>
      <c r="AF846" s="115">
        <v>64024618</v>
      </c>
      <c r="AG846" s="36" t="s">
        <v>1683</v>
      </c>
      <c r="AH846" s="127" t="s">
        <v>25</v>
      </c>
      <c r="AI846" s="172">
        <v>12</v>
      </c>
      <c r="AJ846" s="173" t="s">
        <v>2782</v>
      </c>
      <c r="AL846" t="str">
        <f t="shared" si="60"/>
        <v>37.00.00.00</v>
      </c>
      <c r="AM846">
        <f t="shared" si="61"/>
        <v>550</v>
      </c>
      <c r="AN846">
        <f t="shared" si="62"/>
        <v>11</v>
      </c>
      <c r="AO846" s="118">
        <v>37</v>
      </c>
      <c r="AP846" s="118">
        <v>0</v>
      </c>
      <c r="AQ846" s="118">
        <v>0</v>
      </c>
      <c r="AR846" s="118">
        <v>0</v>
      </c>
      <c r="AS846" t="str">
        <f t="shared" si="63"/>
        <v>5.07.06.11</v>
      </c>
    </row>
    <row r="847" spans="1:45" customFormat="1" ht="93.6">
      <c r="A847">
        <v>2021</v>
      </c>
      <c r="B847">
        <v>550</v>
      </c>
      <c r="C847" t="s">
        <v>1286</v>
      </c>
      <c r="D847" t="s">
        <v>1217</v>
      </c>
      <c r="E847" t="s">
        <v>1227</v>
      </c>
      <c r="F847" t="s">
        <v>2660</v>
      </c>
      <c r="G847" t="s">
        <v>2699</v>
      </c>
      <c r="H847">
        <v>11</v>
      </c>
      <c r="I847" t="s">
        <v>25</v>
      </c>
      <c r="J847">
        <v>37</v>
      </c>
      <c r="K847" t="s">
        <v>2477</v>
      </c>
      <c r="L847">
        <v>0</v>
      </c>
      <c r="M847" t="s">
        <v>2149</v>
      </c>
      <c r="N847">
        <v>0</v>
      </c>
      <c r="O847" t="s">
        <v>2149</v>
      </c>
      <c r="P847">
        <v>0</v>
      </c>
      <c r="Q847" t="s">
        <v>2149</v>
      </c>
      <c r="R847">
        <v>10</v>
      </c>
      <c r="S847" t="s">
        <v>2150</v>
      </c>
      <c r="T847">
        <v>15</v>
      </c>
      <c r="U847" t="s">
        <v>2171</v>
      </c>
      <c r="V847">
        <v>0</v>
      </c>
      <c r="W847" t="s">
        <v>79</v>
      </c>
      <c r="X847">
        <v>5</v>
      </c>
      <c r="Y847" t="s">
        <v>2700</v>
      </c>
      <c r="Z847" t="s">
        <v>2712</v>
      </c>
      <c r="AA847" t="s">
        <v>2713</v>
      </c>
      <c r="AB847" t="s">
        <v>2714</v>
      </c>
      <c r="AC847" t="s">
        <v>2715</v>
      </c>
      <c r="AD847" t="s">
        <v>2512</v>
      </c>
      <c r="AE847" t="s">
        <v>2513</v>
      </c>
      <c r="AF847" s="115">
        <v>149641641</v>
      </c>
      <c r="AG847" s="36" t="s">
        <v>1683</v>
      </c>
      <c r="AH847" s="127" t="s">
        <v>25</v>
      </c>
      <c r="AI847" s="172">
        <v>12</v>
      </c>
      <c r="AJ847" s="173" t="s">
        <v>2782</v>
      </c>
      <c r="AL847" t="str">
        <f t="shared" si="60"/>
        <v>37.00.00.00</v>
      </c>
      <c r="AM847">
        <f t="shared" si="61"/>
        <v>550</v>
      </c>
      <c r="AN847">
        <f t="shared" si="62"/>
        <v>11</v>
      </c>
      <c r="AO847" s="118">
        <v>37</v>
      </c>
      <c r="AP847" s="118">
        <v>0</v>
      </c>
      <c r="AQ847" s="118">
        <v>0</v>
      </c>
      <c r="AR847" s="118">
        <v>0</v>
      </c>
      <c r="AS847" t="str">
        <f t="shared" si="63"/>
        <v>5.07.06.12</v>
      </c>
    </row>
    <row r="848" spans="1:45" customFormat="1" ht="93.6">
      <c r="A848">
        <v>2021</v>
      </c>
      <c r="B848">
        <v>550</v>
      </c>
      <c r="C848" t="s">
        <v>1286</v>
      </c>
      <c r="D848" t="s">
        <v>1217</v>
      </c>
      <c r="E848" t="s">
        <v>1227</v>
      </c>
      <c r="F848" t="s">
        <v>2660</v>
      </c>
      <c r="G848" t="s">
        <v>2699</v>
      </c>
      <c r="H848">
        <v>11</v>
      </c>
      <c r="I848" t="s">
        <v>25</v>
      </c>
      <c r="J848">
        <v>37</v>
      </c>
      <c r="K848" t="s">
        <v>2477</v>
      </c>
      <c r="L848">
        <v>0</v>
      </c>
      <c r="M848" t="s">
        <v>2149</v>
      </c>
      <c r="N848">
        <v>0</v>
      </c>
      <c r="O848" t="s">
        <v>2149</v>
      </c>
      <c r="P848">
        <v>0</v>
      </c>
      <c r="Q848" t="s">
        <v>2149</v>
      </c>
      <c r="R848">
        <v>10</v>
      </c>
      <c r="S848" t="s">
        <v>2150</v>
      </c>
      <c r="T848">
        <v>15</v>
      </c>
      <c r="U848" t="s">
        <v>2171</v>
      </c>
      <c r="V848">
        <v>0</v>
      </c>
      <c r="W848" t="s">
        <v>79</v>
      </c>
      <c r="X848">
        <v>5</v>
      </c>
      <c r="Y848" t="s">
        <v>2700</v>
      </c>
      <c r="Z848" t="s">
        <v>2712</v>
      </c>
      <c r="AA848" t="s">
        <v>2713</v>
      </c>
      <c r="AB848" t="s">
        <v>2714</v>
      </c>
      <c r="AC848" t="s">
        <v>2715</v>
      </c>
      <c r="AD848" t="s">
        <v>2516</v>
      </c>
      <c r="AE848" t="s">
        <v>2517</v>
      </c>
      <c r="AF848" s="115">
        <v>194411984</v>
      </c>
      <c r="AG848" s="36" t="s">
        <v>1683</v>
      </c>
      <c r="AH848" s="127" t="s">
        <v>25</v>
      </c>
      <c r="AI848" s="172">
        <v>12</v>
      </c>
      <c r="AJ848" s="173" t="s">
        <v>2782</v>
      </c>
      <c r="AL848" t="str">
        <f t="shared" si="60"/>
        <v>37.00.00.00</v>
      </c>
      <c r="AM848">
        <f t="shared" si="61"/>
        <v>550</v>
      </c>
      <c r="AN848">
        <f t="shared" si="62"/>
        <v>11</v>
      </c>
      <c r="AO848" s="118">
        <v>37</v>
      </c>
      <c r="AP848" s="118">
        <v>0</v>
      </c>
      <c r="AQ848" s="118">
        <v>0</v>
      </c>
      <c r="AR848" s="118">
        <v>0</v>
      </c>
      <c r="AS848" t="str">
        <f t="shared" si="63"/>
        <v>5.07.06.13</v>
      </c>
    </row>
    <row r="849" spans="1:45" customFormat="1" ht="93.6">
      <c r="A849">
        <v>2021</v>
      </c>
      <c r="B849">
        <v>550</v>
      </c>
      <c r="C849" t="s">
        <v>1286</v>
      </c>
      <c r="D849" t="s">
        <v>1217</v>
      </c>
      <c r="E849" t="s">
        <v>1227</v>
      </c>
      <c r="F849" t="s">
        <v>2660</v>
      </c>
      <c r="G849" t="s">
        <v>2699</v>
      </c>
      <c r="H849">
        <v>11</v>
      </c>
      <c r="I849" t="s">
        <v>25</v>
      </c>
      <c r="J849">
        <v>38</v>
      </c>
      <c r="K849" t="s">
        <v>2457</v>
      </c>
      <c r="L849">
        <v>0</v>
      </c>
      <c r="M849" t="s">
        <v>2149</v>
      </c>
      <c r="N849">
        <v>0</v>
      </c>
      <c r="O849" t="s">
        <v>2149</v>
      </c>
      <c r="P849">
        <v>0</v>
      </c>
      <c r="Q849" t="s">
        <v>2149</v>
      </c>
      <c r="R849">
        <v>10</v>
      </c>
      <c r="S849" t="s">
        <v>2150</v>
      </c>
      <c r="T849">
        <v>15</v>
      </c>
      <c r="U849" t="s">
        <v>2171</v>
      </c>
      <c r="V849">
        <v>0</v>
      </c>
      <c r="W849" t="s">
        <v>79</v>
      </c>
      <c r="X849">
        <v>5</v>
      </c>
      <c r="Y849" t="s">
        <v>2700</v>
      </c>
      <c r="Z849" t="s">
        <v>2712</v>
      </c>
      <c r="AA849" t="s">
        <v>2713</v>
      </c>
      <c r="AB849" t="s">
        <v>2714</v>
      </c>
      <c r="AC849" t="s">
        <v>2715</v>
      </c>
      <c r="AD849" t="s">
        <v>2508</v>
      </c>
      <c r="AE849" t="s">
        <v>2509</v>
      </c>
      <c r="AF849" s="115">
        <v>116097973</v>
      </c>
      <c r="AG849" s="36" t="s">
        <v>1683</v>
      </c>
      <c r="AH849" s="127" t="s">
        <v>25</v>
      </c>
      <c r="AI849" s="172">
        <v>12</v>
      </c>
      <c r="AJ849" s="173" t="s">
        <v>2782</v>
      </c>
      <c r="AL849" t="str">
        <f t="shared" si="60"/>
        <v>38.00.00.00</v>
      </c>
      <c r="AM849">
        <f t="shared" si="61"/>
        <v>550</v>
      </c>
      <c r="AN849">
        <f t="shared" si="62"/>
        <v>11</v>
      </c>
      <c r="AO849" s="118">
        <v>38</v>
      </c>
      <c r="AP849" s="118">
        <v>0</v>
      </c>
      <c r="AQ849" s="118">
        <v>0</v>
      </c>
      <c r="AR849" s="118">
        <v>0</v>
      </c>
      <c r="AS849" t="str">
        <f t="shared" si="63"/>
        <v>5.07.06.11</v>
      </c>
    </row>
    <row r="850" spans="1:45" customFormat="1" ht="93.6">
      <c r="A850">
        <v>2021</v>
      </c>
      <c r="B850">
        <v>550</v>
      </c>
      <c r="C850" t="s">
        <v>1286</v>
      </c>
      <c r="D850" t="s">
        <v>1217</v>
      </c>
      <c r="E850" t="s">
        <v>1227</v>
      </c>
      <c r="F850" t="s">
        <v>2660</v>
      </c>
      <c r="G850" t="s">
        <v>2699</v>
      </c>
      <c r="H850">
        <v>11</v>
      </c>
      <c r="I850" t="s">
        <v>25</v>
      </c>
      <c r="J850">
        <v>38</v>
      </c>
      <c r="K850" t="s">
        <v>2457</v>
      </c>
      <c r="L850">
        <v>0</v>
      </c>
      <c r="M850" t="s">
        <v>2149</v>
      </c>
      <c r="N850">
        <v>0</v>
      </c>
      <c r="O850" t="s">
        <v>2149</v>
      </c>
      <c r="P850">
        <v>0</v>
      </c>
      <c r="Q850" t="s">
        <v>2149</v>
      </c>
      <c r="R850">
        <v>10</v>
      </c>
      <c r="S850" t="s">
        <v>2150</v>
      </c>
      <c r="T850">
        <v>15</v>
      </c>
      <c r="U850" t="s">
        <v>2171</v>
      </c>
      <c r="V850">
        <v>0</v>
      </c>
      <c r="W850" t="s">
        <v>79</v>
      </c>
      <c r="X850">
        <v>5</v>
      </c>
      <c r="Y850" t="s">
        <v>2700</v>
      </c>
      <c r="Z850" t="s">
        <v>2712</v>
      </c>
      <c r="AA850" t="s">
        <v>2713</v>
      </c>
      <c r="AB850" t="s">
        <v>2714</v>
      </c>
      <c r="AC850" t="s">
        <v>2715</v>
      </c>
      <c r="AD850" t="s">
        <v>2512</v>
      </c>
      <c r="AE850" t="s">
        <v>2513</v>
      </c>
      <c r="AF850" s="115">
        <v>271350175</v>
      </c>
      <c r="AG850" s="36" t="s">
        <v>1683</v>
      </c>
      <c r="AH850" s="127" t="s">
        <v>25</v>
      </c>
      <c r="AI850" s="172">
        <v>12</v>
      </c>
      <c r="AJ850" s="173" t="s">
        <v>2782</v>
      </c>
      <c r="AL850" t="str">
        <f t="shared" si="60"/>
        <v>38.00.00.00</v>
      </c>
      <c r="AM850">
        <f t="shared" si="61"/>
        <v>550</v>
      </c>
      <c r="AN850">
        <f t="shared" si="62"/>
        <v>11</v>
      </c>
      <c r="AO850" s="118">
        <v>38</v>
      </c>
      <c r="AP850" s="118">
        <v>0</v>
      </c>
      <c r="AQ850" s="118">
        <v>0</v>
      </c>
      <c r="AR850" s="118">
        <v>0</v>
      </c>
      <c r="AS850" t="str">
        <f t="shared" si="63"/>
        <v>5.07.06.12</v>
      </c>
    </row>
    <row r="851" spans="1:45" customFormat="1" ht="93.6">
      <c r="A851">
        <v>2021</v>
      </c>
      <c r="B851">
        <v>550</v>
      </c>
      <c r="C851" t="s">
        <v>1286</v>
      </c>
      <c r="D851" t="s">
        <v>1217</v>
      </c>
      <c r="E851" t="s">
        <v>1227</v>
      </c>
      <c r="F851" t="s">
        <v>2660</v>
      </c>
      <c r="G851" t="s">
        <v>2699</v>
      </c>
      <c r="H851">
        <v>11</v>
      </c>
      <c r="I851" t="s">
        <v>25</v>
      </c>
      <c r="J851">
        <v>38</v>
      </c>
      <c r="K851" t="s">
        <v>2457</v>
      </c>
      <c r="L851">
        <v>0</v>
      </c>
      <c r="M851" t="s">
        <v>2149</v>
      </c>
      <c r="N851">
        <v>0</v>
      </c>
      <c r="O851" t="s">
        <v>2149</v>
      </c>
      <c r="P851">
        <v>0</v>
      </c>
      <c r="Q851" t="s">
        <v>2149</v>
      </c>
      <c r="R851">
        <v>10</v>
      </c>
      <c r="S851" t="s">
        <v>2150</v>
      </c>
      <c r="T851">
        <v>15</v>
      </c>
      <c r="U851" t="s">
        <v>2171</v>
      </c>
      <c r="V851">
        <v>0</v>
      </c>
      <c r="W851" t="s">
        <v>79</v>
      </c>
      <c r="X851">
        <v>5</v>
      </c>
      <c r="Y851" t="s">
        <v>2700</v>
      </c>
      <c r="Z851" t="s">
        <v>2712</v>
      </c>
      <c r="AA851" t="s">
        <v>2713</v>
      </c>
      <c r="AB851" t="s">
        <v>2714</v>
      </c>
      <c r="AC851" t="s">
        <v>2715</v>
      </c>
      <c r="AD851" t="s">
        <v>2516</v>
      </c>
      <c r="AE851" t="s">
        <v>2517</v>
      </c>
      <c r="AF851" s="115">
        <v>352533731</v>
      </c>
      <c r="AG851" s="36" t="s">
        <v>1683</v>
      </c>
      <c r="AH851" s="127" t="s">
        <v>25</v>
      </c>
      <c r="AI851" s="172">
        <v>12</v>
      </c>
      <c r="AJ851" s="173" t="s">
        <v>2782</v>
      </c>
      <c r="AL851" t="str">
        <f t="shared" si="60"/>
        <v>38.00.00.00</v>
      </c>
      <c r="AM851">
        <f t="shared" si="61"/>
        <v>550</v>
      </c>
      <c r="AN851">
        <f t="shared" si="62"/>
        <v>11</v>
      </c>
      <c r="AO851" s="118">
        <v>38</v>
      </c>
      <c r="AP851" s="118">
        <v>0</v>
      </c>
      <c r="AQ851" s="118">
        <v>0</v>
      </c>
      <c r="AR851" s="118">
        <v>0</v>
      </c>
      <c r="AS851" t="str">
        <f t="shared" si="63"/>
        <v>5.07.06.13</v>
      </c>
    </row>
    <row r="852" spans="1:45" customFormat="1" ht="93.6">
      <c r="A852">
        <v>2021</v>
      </c>
      <c r="B852">
        <v>550</v>
      </c>
      <c r="C852" t="s">
        <v>1286</v>
      </c>
      <c r="D852" t="s">
        <v>1217</v>
      </c>
      <c r="E852" t="s">
        <v>1227</v>
      </c>
      <c r="F852" t="s">
        <v>2660</v>
      </c>
      <c r="G852" t="s">
        <v>2699</v>
      </c>
      <c r="H852">
        <v>11</v>
      </c>
      <c r="I852" t="s">
        <v>25</v>
      </c>
      <c r="J852">
        <v>39</v>
      </c>
      <c r="K852" t="s">
        <v>2465</v>
      </c>
      <c r="L852">
        <v>0</v>
      </c>
      <c r="M852" t="s">
        <v>2149</v>
      </c>
      <c r="N852">
        <v>0</v>
      </c>
      <c r="O852" t="s">
        <v>2149</v>
      </c>
      <c r="P852">
        <v>0</v>
      </c>
      <c r="Q852" t="s">
        <v>2149</v>
      </c>
      <c r="R852">
        <v>10</v>
      </c>
      <c r="S852" t="s">
        <v>2150</v>
      </c>
      <c r="T852">
        <v>15</v>
      </c>
      <c r="U852" t="s">
        <v>2171</v>
      </c>
      <c r="V852">
        <v>0</v>
      </c>
      <c r="W852" t="s">
        <v>79</v>
      </c>
      <c r="X852">
        <v>5</v>
      </c>
      <c r="Y852" t="s">
        <v>2700</v>
      </c>
      <c r="Z852" t="s">
        <v>2712</v>
      </c>
      <c r="AA852" t="s">
        <v>2713</v>
      </c>
      <c r="AB852" t="s">
        <v>2714</v>
      </c>
      <c r="AC852" t="s">
        <v>2715</v>
      </c>
      <c r="AD852" t="s">
        <v>2508</v>
      </c>
      <c r="AE852" t="s">
        <v>2509</v>
      </c>
      <c r="AF852" s="115">
        <v>46780654</v>
      </c>
      <c r="AG852" s="36" t="s">
        <v>1683</v>
      </c>
      <c r="AH852" s="127" t="s">
        <v>25</v>
      </c>
      <c r="AI852" s="172">
        <v>12</v>
      </c>
      <c r="AJ852" s="173" t="s">
        <v>2782</v>
      </c>
      <c r="AL852" t="str">
        <f t="shared" si="60"/>
        <v>39.00.00.00</v>
      </c>
      <c r="AM852">
        <f t="shared" si="61"/>
        <v>550</v>
      </c>
      <c r="AN852">
        <f t="shared" si="62"/>
        <v>11</v>
      </c>
      <c r="AO852" s="118">
        <v>39</v>
      </c>
      <c r="AP852" s="118">
        <v>0</v>
      </c>
      <c r="AQ852" s="118">
        <v>0</v>
      </c>
      <c r="AR852" s="118">
        <v>0</v>
      </c>
      <c r="AS852" t="str">
        <f t="shared" si="63"/>
        <v>5.07.06.11</v>
      </c>
    </row>
    <row r="853" spans="1:45" customFormat="1" ht="93.6">
      <c r="A853">
        <v>2021</v>
      </c>
      <c r="B853">
        <v>550</v>
      </c>
      <c r="C853" t="s">
        <v>1286</v>
      </c>
      <c r="D853" t="s">
        <v>1217</v>
      </c>
      <c r="E853" t="s">
        <v>1227</v>
      </c>
      <c r="F853" t="s">
        <v>2660</v>
      </c>
      <c r="G853" t="s">
        <v>2699</v>
      </c>
      <c r="H853">
        <v>11</v>
      </c>
      <c r="I853" t="s">
        <v>25</v>
      </c>
      <c r="J853">
        <v>39</v>
      </c>
      <c r="K853" t="s">
        <v>2465</v>
      </c>
      <c r="L853">
        <v>0</v>
      </c>
      <c r="M853" t="s">
        <v>2149</v>
      </c>
      <c r="N853">
        <v>0</v>
      </c>
      <c r="O853" t="s">
        <v>2149</v>
      </c>
      <c r="P853">
        <v>0</v>
      </c>
      <c r="Q853" t="s">
        <v>2149</v>
      </c>
      <c r="R853">
        <v>10</v>
      </c>
      <c r="S853" t="s">
        <v>2150</v>
      </c>
      <c r="T853">
        <v>15</v>
      </c>
      <c r="U853" t="s">
        <v>2171</v>
      </c>
      <c r="V853">
        <v>0</v>
      </c>
      <c r="W853" t="s">
        <v>79</v>
      </c>
      <c r="X853">
        <v>5</v>
      </c>
      <c r="Y853" t="s">
        <v>2700</v>
      </c>
      <c r="Z853" t="s">
        <v>2712</v>
      </c>
      <c r="AA853" t="s">
        <v>2713</v>
      </c>
      <c r="AB853" t="s">
        <v>2714</v>
      </c>
      <c r="AC853" t="s">
        <v>2715</v>
      </c>
      <c r="AD853" t="s">
        <v>2512</v>
      </c>
      <c r="AE853" t="s">
        <v>2513</v>
      </c>
      <c r="AF853" s="115">
        <v>109338159</v>
      </c>
      <c r="AG853" s="36" t="s">
        <v>1683</v>
      </c>
      <c r="AH853" s="127" t="s">
        <v>25</v>
      </c>
      <c r="AI853" s="172">
        <v>12</v>
      </c>
      <c r="AJ853" s="173" t="s">
        <v>2782</v>
      </c>
      <c r="AL853" t="str">
        <f t="shared" si="60"/>
        <v>39.00.00.00</v>
      </c>
      <c r="AM853">
        <f t="shared" si="61"/>
        <v>550</v>
      </c>
      <c r="AN853">
        <f t="shared" si="62"/>
        <v>11</v>
      </c>
      <c r="AO853" s="118">
        <v>39</v>
      </c>
      <c r="AP853" s="118">
        <v>0</v>
      </c>
      <c r="AQ853" s="118">
        <v>0</v>
      </c>
      <c r="AR853" s="118">
        <v>0</v>
      </c>
      <c r="AS853" t="str">
        <f t="shared" si="63"/>
        <v>5.07.06.12</v>
      </c>
    </row>
    <row r="854" spans="1:45" customFormat="1" ht="93.6">
      <c r="A854">
        <v>2021</v>
      </c>
      <c r="B854">
        <v>550</v>
      </c>
      <c r="C854" t="s">
        <v>1286</v>
      </c>
      <c r="D854" t="s">
        <v>1217</v>
      </c>
      <c r="E854" t="s">
        <v>1227</v>
      </c>
      <c r="F854" t="s">
        <v>2660</v>
      </c>
      <c r="G854" t="s">
        <v>2699</v>
      </c>
      <c r="H854">
        <v>11</v>
      </c>
      <c r="I854" t="s">
        <v>25</v>
      </c>
      <c r="J854">
        <v>39</v>
      </c>
      <c r="K854" t="s">
        <v>2465</v>
      </c>
      <c r="L854">
        <v>0</v>
      </c>
      <c r="M854" t="s">
        <v>2149</v>
      </c>
      <c r="N854">
        <v>0</v>
      </c>
      <c r="O854" t="s">
        <v>2149</v>
      </c>
      <c r="P854">
        <v>0</v>
      </c>
      <c r="Q854" t="s">
        <v>2149</v>
      </c>
      <c r="R854">
        <v>10</v>
      </c>
      <c r="S854" t="s">
        <v>2150</v>
      </c>
      <c r="T854">
        <v>15</v>
      </c>
      <c r="U854" t="s">
        <v>2171</v>
      </c>
      <c r="V854">
        <v>0</v>
      </c>
      <c r="W854" t="s">
        <v>79</v>
      </c>
      <c r="X854">
        <v>5</v>
      </c>
      <c r="Y854" t="s">
        <v>2700</v>
      </c>
      <c r="Z854" t="s">
        <v>2712</v>
      </c>
      <c r="AA854" t="s">
        <v>2713</v>
      </c>
      <c r="AB854" t="s">
        <v>2714</v>
      </c>
      <c r="AC854" t="s">
        <v>2715</v>
      </c>
      <c r="AD854" t="s">
        <v>2516</v>
      </c>
      <c r="AE854" t="s">
        <v>2517</v>
      </c>
      <c r="AF854" s="115">
        <v>142050356</v>
      </c>
      <c r="AG854" s="36" t="s">
        <v>1683</v>
      </c>
      <c r="AH854" s="127" t="s">
        <v>25</v>
      </c>
      <c r="AI854" s="172">
        <v>12</v>
      </c>
      <c r="AJ854" s="173" t="s">
        <v>2782</v>
      </c>
      <c r="AL854" t="str">
        <f t="shared" si="60"/>
        <v>39.00.00.00</v>
      </c>
      <c r="AM854">
        <f t="shared" si="61"/>
        <v>550</v>
      </c>
      <c r="AN854">
        <f t="shared" si="62"/>
        <v>11</v>
      </c>
      <c r="AO854" s="118">
        <v>39</v>
      </c>
      <c r="AP854" s="118">
        <v>0</v>
      </c>
      <c r="AQ854" s="118">
        <v>0</v>
      </c>
      <c r="AR854" s="118">
        <v>0</v>
      </c>
      <c r="AS854" t="str">
        <f t="shared" si="63"/>
        <v>5.07.06.13</v>
      </c>
    </row>
    <row r="855" spans="1:45" customFormat="1" ht="93.6">
      <c r="A855">
        <v>2021</v>
      </c>
      <c r="B855">
        <v>550</v>
      </c>
      <c r="C855" t="s">
        <v>1286</v>
      </c>
      <c r="D855" t="s">
        <v>1217</v>
      </c>
      <c r="E855" t="s">
        <v>1227</v>
      </c>
      <c r="F855" t="s">
        <v>2660</v>
      </c>
      <c r="G855" t="s">
        <v>2699</v>
      </c>
      <c r="H855">
        <v>11</v>
      </c>
      <c r="I855" t="s">
        <v>25</v>
      </c>
      <c r="J855">
        <v>40</v>
      </c>
      <c r="K855" t="s">
        <v>2455</v>
      </c>
      <c r="L855">
        <v>0</v>
      </c>
      <c r="M855" t="s">
        <v>2149</v>
      </c>
      <c r="N855">
        <v>0</v>
      </c>
      <c r="O855" t="s">
        <v>2149</v>
      </c>
      <c r="P855">
        <v>0</v>
      </c>
      <c r="Q855" t="s">
        <v>2149</v>
      </c>
      <c r="R855">
        <v>10</v>
      </c>
      <c r="S855" t="s">
        <v>2150</v>
      </c>
      <c r="T855">
        <v>15</v>
      </c>
      <c r="U855" t="s">
        <v>2171</v>
      </c>
      <c r="V855">
        <v>0</v>
      </c>
      <c r="W855" t="s">
        <v>79</v>
      </c>
      <c r="X855">
        <v>5</v>
      </c>
      <c r="Y855" t="s">
        <v>2700</v>
      </c>
      <c r="Z855" t="s">
        <v>2712</v>
      </c>
      <c r="AA855" t="s">
        <v>2713</v>
      </c>
      <c r="AB855" t="s">
        <v>2714</v>
      </c>
      <c r="AC855" t="s">
        <v>2715</v>
      </c>
      <c r="AD855" t="s">
        <v>2508</v>
      </c>
      <c r="AE855" t="s">
        <v>2509</v>
      </c>
      <c r="AF855" s="115">
        <v>46268457</v>
      </c>
      <c r="AG855" s="36" t="s">
        <v>1683</v>
      </c>
      <c r="AH855" s="127" t="s">
        <v>25</v>
      </c>
      <c r="AI855" s="172">
        <v>12</v>
      </c>
      <c r="AJ855" s="173" t="s">
        <v>2782</v>
      </c>
      <c r="AL855" t="str">
        <f t="shared" si="60"/>
        <v>40.00.00.00</v>
      </c>
      <c r="AM855">
        <f t="shared" si="61"/>
        <v>550</v>
      </c>
      <c r="AN855">
        <f t="shared" si="62"/>
        <v>11</v>
      </c>
      <c r="AO855" s="118">
        <v>40</v>
      </c>
      <c r="AP855" s="118">
        <v>0</v>
      </c>
      <c r="AQ855" s="118">
        <v>0</v>
      </c>
      <c r="AR855" s="118">
        <v>0</v>
      </c>
      <c r="AS855" t="str">
        <f t="shared" si="63"/>
        <v>5.07.06.11</v>
      </c>
    </row>
    <row r="856" spans="1:45" customFormat="1" ht="93.6">
      <c r="A856">
        <v>2021</v>
      </c>
      <c r="B856">
        <v>550</v>
      </c>
      <c r="C856" t="s">
        <v>1286</v>
      </c>
      <c r="D856" t="s">
        <v>1217</v>
      </c>
      <c r="E856" t="s">
        <v>1227</v>
      </c>
      <c r="F856" t="s">
        <v>2660</v>
      </c>
      <c r="G856" t="s">
        <v>2699</v>
      </c>
      <c r="H856">
        <v>11</v>
      </c>
      <c r="I856" t="s">
        <v>25</v>
      </c>
      <c r="J856">
        <v>40</v>
      </c>
      <c r="K856" t="s">
        <v>2455</v>
      </c>
      <c r="L856">
        <v>0</v>
      </c>
      <c r="M856" t="s">
        <v>2149</v>
      </c>
      <c r="N856">
        <v>0</v>
      </c>
      <c r="O856" t="s">
        <v>2149</v>
      </c>
      <c r="P856">
        <v>0</v>
      </c>
      <c r="Q856" t="s">
        <v>2149</v>
      </c>
      <c r="R856">
        <v>10</v>
      </c>
      <c r="S856" t="s">
        <v>2150</v>
      </c>
      <c r="T856">
        <v>15</v>
      </c>
      <c r="U856" t="s">
        <v>2171</v>
      </c>
      <c r="V856">
        <v>0</v>
      </c>
      <c r="W856" t="s">
        <v>79</v>
      </c>
      <c r="X856">
        <v>5</v>
      </c>
      <c r="Y856" t="s">
        <v>2700</v>
      </c>
      <c r="Z856" t="s">
        <v>2712</v>
      </c>
      <c r="AA856" t="s">
        <v>2713</v>
      </c>
      <c r="AB856" t="s">
        <v>2714</v>
      </c>
      <c r="AC856" t="s">
        <v>2715</v>
      </c>
      <c r="AD856" t="s">
        <v>2512</v>
      </c>
      <c r="AE856" t="s">
        <v>2513</v>
      </c>
      <c r="AF856" s="115">
        <v>108141026</v>
      </c>
      <c r="AG856" s="36" t="s">
        <v>1683</v>
      </c>
      <c r="AH856" s="127" t="s">
        <v>25</v>
      </c>
      <c r="AI856" s="172">
        <v>12</v>
      </c>
      <c r="AJ856" s="173" t="s">
        <v>2782</v>
      </c>
      <c r="AL856" t="str">
        <f t="shared" si="60"/>
        <v>40.00.00.00</v>
      </c>
      <c r="AM856">
        <f t="shared" si="61"/>
        <v>550</v>
      </c>
      <c r="AN856">
        <f t="shared" si="62"/>
        <v>11</v>
      </c>
      <c r="AO856" s="118">
        <v>40</v>
      </c>
      <c r="AP856" s="118">
        <v>0</v>
      </c>
      <c r="AQ856" s="118">
        <v>0</v>
      </c>
      <c r="AR856" s="118">
        <v>0</v>
      </c>
      <c r="AS856" t="str">
        <f t="shared" si="63"/>
        <v>5.07.06.12</v>
      </c>
    </row>
    <row r="857" spans="1:45" customFormat="1" ht="93.6">
      <c r="A857">
        <v>2021</v>
      </c>
      <c r="B857">
        <v>550</v>
      </c>
      <c r="C857" t="s">
        <v>1286</v>
      </c>
      <c r="D857" t="s">
        <v>1217</v>
      </c>
      <c r="E857" t="s">
        <v>1227</v>
      </c>
      <c r="F857" t="s">
        <v>2660</v>
      </c>
      <c r="G857" t="s">
        <v>2699</v>
      </c>
      <c r="H857">
        <v>11</v>
      </c>
      <c r="I857" t="s">
        <v>25</v>
      </c>
      <c r="J857">
        <v>40</v>
      </c>
      <c r="K857" t="s">
        <v>2455</v>
      </c>
      <c r="L857">
        <v>0</v>
      </c>
      <c r="M857" t="s">
        <v>2149</v>
      </c>
      <c r="N857">
        <v>0</v>
      </c>
      <c r="O857" t="s">
        <v>2149</v>
      </c>
      <c r="P857">
        <v>0</v>
      </c>
      <c r="Q857" t="s">
        <v>2149</v>
      </c>
      <c r="R857">
        <v>10</v>
      </c>
      <c r="S857" t="s">
        <v>2150</v>
      </c>
      <c r="T857">
        <v>15</v>
      </c>
      <c r="U857" t="s">
        <v>2171</v>
      </c>
      <c r="V857">
        <v>0</v>
      </c>
      <c r="W857" t="s">
        <v>79</v>
      </c>
      <c r="X857">
        <v>5</v>
      </c>
      <c r="Y857" t="s">
        <v>2700</v>
      </c>
      <c r="Z857" t="s">
        <v>2712</v>
      </c>
      <c r="AA857" t="s">
        <v>2713</v>
      </c>
      <c r="AB857" t="s">
        <v>2714</v>
      </c>
      <c r="AC857" t="s">
        <v>2715</v>
      </c>
      <c r="AD857" t="s">
        <v>2516</v>
      </c>
      <c r="AE857" t="s">
        <v>2517</v>
      </c>
      <c r="AF857" s="115">
        <v>140495060</v>
      </c>
      <c r="AG857" s="36" t="s">
        <v>1683</v>
      </c>
      <c r="AH857" s="127" t="s">
        <v>25</v>
      </c>
      <c r="AI857" s="172">
        <v>12</v>
      </c>
      <c r="AJ857" s="173" t="s">
        <v>2782</v>
      </c>
      <c r="AL857" t="str">
        <f t="shared" si="60"/>
        <v>40.00.00.00</v>
      </c>
      <c r="AM857">
        <f t="shared" si="61"/>
        <v>550</v>
      </c>
      <c r="AN857">
        <f t="shared" si="62"/>
        <v>11</v>
      </c>
      <c r="AO857" s="118">
        <v>40</v>
      </c>
      <c r="AP857" s="118">
        <v>0</v>
      </c>
      <c r="AQ857" s="118">
        <v>0</v>
      </c>
      <c r="AR857" s="118">
        <v>0</v>
      </c>
      <c r="AS857" t="str">
        <f t="shared" si="63"/>
        <v>5.07.06.13</v>
      </c>
    </row>
    <row r="858" spans="1:45" customFormat="1" ht="93.6">
      <c r="A858">
        <v>2021</v>
      </c>
      <c r="B858">
        <v>550</v>
      </c>
      <c r="C858" t="s">
        <v>1286</v>
      </c>
      <c r="D858" t="s">
        <v>1217</v>
      </c>
      <c r="E858" t="s">
        <v>1227</v>
      </c>
      <c r="F858" t="s">
        <v>2660</v>
      </c>
      <c r="G858" t="s">
        <v>2699</v>
      </c>
      <c r="H858">
        <v>11</v>
      </c>
      <c r="I858" t="s">
        <v>25</v>
      </c>
      <c r="J858">
        <v>41</v>
      </c>
      <c r="K858" t="s">
        <v>2445</v>
      </c>
      <c r="L858">
        <v>0</v>
      </c>
      <c r="M858" t="s">
        <v>2149</v>
      </c>
      <c r="N858">
        <v>0</v>
      </c>
      <c r="O858" t="s">
        <v>2149</v>
      </c>
      <c r="P858">
        <v>0</v>
      </c>
      <c r="Q858" t="s">
        <v>2149</v>
      </c>
      <c r="R858">
        <v>10</v>
      </c>
      <c r="S858" t="s">
        <v>2150</v>
      </c>
      <c r="T858">
        <v>15</v>
      </c>
      <c r="U858" t="s">
        <v>2171</v>
      </c>
      <c r="V858">
        <v>0</v>
      </c>
      <c r="W858" t="s">
        <v>79</v>
      </c>
      <c r="X858">
        <v>5</v>
      </c>
      <c r="Y858" t="s">
        <v>2700</v>
      </c>
      <c r="Z858" t="s">
        <v>2712</v>
      </c>
      <c r="AA858" t="s">
        <v>2713</v>
      </c>
      <c r="AB858" t="s">
        <v>2714</v>
      </c>
      <c r="AC858" t="s">
        <v>2715</v>
      </c>
      <c r="AD858" t="s">
        <v>2508</v>
      </c>
      <c r="AE858" t="s">
        <v>2509</v>
      </c>
      <c r="AF858" s="115">
        <v>56170931</v>
      </c>
      <c r="AG858" s="36" t="s">
        <v>1683</v>
      </c>
      <c r="AH858" s="127" t="s">
        <v>25</v>
      </c>
      <c r="AI858" s="172">
        <v>12</v>
      </c>
      <c r="AJ858" s="173" t="s">
        <v>2782</v>
      </c>
      <c r="AL858" t="str">
        <f t="shared" si="60"/>
        <v>41.00.00.00</v>
      </c>
      <c r="AM858">
        <f t="shared" si="61"/>
        <v>550</v>
      </c>
      <c r="AN858">
        <f t="shared" si="62"/>
        <v>11</v>
      </c>
      <c r="AO858" s="118">
        <v>41</v>
      </c>
      <c r="AP858" s="118">
        <v>0</v>
      </c>
      <c r="AQ858" s="118">
        <v>0</v>
      </c>
      <c r="AR858" s="118">
        <v>0</v>
      </c>
      <c r="AS858" t="str">
        <f t="shared" si="63"/>
        <v>5.07.06.11</v>
      </c>
    </row>
    <row r="859" spans="1:45" customFormat="1" ht="93.6">
      <c r="A859">
        <v>2021</v>
      </c>
      <c r="B859">
        <v>550</v>
      </c>
      <c r="C859" t="s">
        <v>1286</v>
      </c>
      <c r="D859" t="s">
        <v>1217</v>
      </c>
      <c r="E859" t="s">
        <v>1227</v>
      </c>
      <c r="F859" t="s">
        <v>2660</v>
      </c>
      <c r="G859" t="s">
        <v>2699</v>
      </c>
      <c r="H859">
        <v>11</v>
      </c>
      <c r="I859" t="s">
        <v>25</v>
      </c>
      <c r="J859">
        <v>41</v>
      </c>
      <c r="K859" t="s">
        <v>2445</v>
      </c>
      <c r="L859">
        <v>0</v>
      </c>
      <c r="M859" t="s">
        <v>2149</v>
      </c>
      <c r="N859">
        <v>0</v>
      </c>
      <c r="O859" t="s">
        <v>2149</v>
      </c>
      <c r="P859">
        <v>0</v>
      </c>
      <c r="Q859" t="s">
        <v>2149</v>
      </c>
      <c r="R859">
        <v>10</v>
      </c>
      <c r="S859" t="s">
        <v>2150</v>
      </c>
      <c r="T859">
        <v>15</v>
      </c>
      <c r="U859" t="s">
        <v>2171</v>
      </c>
      <c r="V859">
        <v>0</v>
      </c>
      <c r="W859" t="s">
        <v>79</v>
      </c>
      <c r="X859">
        <v>5</v>
      </c>
      <c r="Y859" t="s">
        <v>2700</v>
      </c>
      <c r="Z859" t="s">
        <v>2712</v>
      </c>
      <c r="AA859" t="s">
        <v>2713</v>
      </c>
      <c r="AB859" t="s">
        <v>2714</v>
      </c>
      <c r="AC859" t="s">
        <v>2715</v>
      </c>
      <c r="AD859" t="s">
        <v>2512</v>
      </c>
      <c r="AE859" t="s">
        <v>2513</v>
      </c>
      <c r="AF859" s="115">
        <v>131285600</v>
      </c>
      <c r="AG859" s="36" t="s">
        <v>1683</v>
      </c>
      <c r="AH859" s="127" t="s">
        <v>25</v>
      </c>
      <c r="AI859" s="172">
        <v>12</v>
      </c>
      <c r="AJ859" s="173" t="s">
        <v>2782</v>
      </c>
      <c r="AL859" t="str">
        <f t="shared" si="60"/>
        <v>41.00.00.00</v>
      </c>
      <c r="AM859">
        <f t="shared" si="61"/>
        <v>550</v>
      </c>
      <c r="AN859">
        <f t="shared" si="62"/>
        <v>11</v>
      </c>
      <c r="AO859" s="118">
        <v>41</v>
      </c>
      <c r="AP859" s="118">
        <v>0</v>
      </c>
      <c r="AQ859" s="118">
        <v>0</v>
      </c>
      <c r="AR859" s="118">
        <v>0</v>
      </c>
      <c r="AS859" t="str">
        <f t="shared" si="63"/>
        <v>5.07.06.12</v>
      </c>
    </row>
    <row r="860" spans="1:45" customFormat="1" ht="93.6">
      <c r="A860">
        <v>2021</v>
      </c>
      <c r="B860">
        <v>550</v>
      </c>
      <c r="C860" t="s">
        <v>1286</v>
      </c>
      <c r="D860" t="s">
        <v>1217</v>
      </c>
      <c r="E860" t="s">
        <v>1227</v>
      </c>
      <c r="F860" t="s">
        <v>2660</v>
      </c>
      <c r="G860" t="s">
        <v>2699</v>
      </c>
      <c r="H860">
        <v>11</v>
      </c>
      <c r="I860" t="s">
        <v>25</v>
      </c>
      <c r="J860">
        <v>41</v>
      </c>
      <c r="K860" t="s">
        <v>2445</v>
      </c>
      <c r="L860">
        <v>0</v>
      </c>
      <c r="M860" t="s">
        <v>2149</v>
      </c>
      <c r="N860">
        <v>0</v>
      </c>
      <c r="O860" t="s">
        <v>2149</v>
      </c>
      <c r="P860">
        <v>0</v>
      </c>
      <c r="Q860" t="s">
        <v>2149</v>
      </c>
      <c r="R860">
        <v>10</v>
      </c>
      <c r="S860" t="s">
        <v>2150</v>
      </c>
      <c r="T860">
        <v>15</v>
      </c>
      <c r="U860" t="s">
        <v>2171</v>
      </c>
      <c r="V860">
        <v>0</v>
      </c>
      <c r="W860" t="s">
        <v>79</v>
      </c>
      <c r="X860">
        <v>5</v>
      </c>
      <c r="Y860" t="s">
        <v>2700</v>
      </c>
      <c r="Z860" t="s">
        <v>2712</v>
      </c>
      <c r="AA860" t="s">
        <v>2713</v>
      </c>
      <c r="AB860" t="s">
        <v>2714</v>
      </c>
      <c r="AC860" t="s">
        <v>2715</v>
      </c>
      <c r="AD860" t="s">
        <v>2516</v>
      </c>
      <c r="AE860" t="s">
        <v>2517</v>
      </c>
      <c r="AF860" s="115">
        <v>170564114</v>
      </c>
      <c r="AG860" s="36" t="s">
        <v>1683</v>
      </c>
      <c r="AH860" s="127" t="s">
        <v>25</v>
      </c>
      <c r="AI860" s="172">
        <v>12</v>
      </c>
      <c r="AJ860" s="173" t="s">
        <v>2782</v>
      </c>
      <c r="AL860" t="str">
        <f t="shared" si="60"/>
        <v>41.00.00.00</v>
      </c>
      <c r="AM860">
        <f t="shared" si="61"/>
        <v>550</v>
      </c>
      <c r="AN860">
        <f t="shared" si="62"/>
        <v>11</v>
      </c>
      <c r="AO860" s="118">
        <v>41</v>
      </c>
      <c r="AP860" s="118">
        <v>0</v>
      </c>
      <c r="AQ860" s="118">
        <v>0</v>
      </c>
      <c r="AR860" s="118">
        <v>0</v>
      </c>
      <c r="AS860" t="str">
        <f t="shared" si="63"/>
        <v>5.07.06.13</v>
      </c>
    </row>
    <row r="861" spans="1:45" customFormat="1" ht="93.6">
      <c r="A861">
        <v>2021</v>
      </c>
      <c r="B861">
        <v>550</v>
      </c>
      <c r="C861" t="s">
        <v>1286</v>
      </c>
      <c r="D861" t="s">
        <v>1217</v>
      </c>
      <c r="E861" t="s">
        <v>1227</v>
      </c>
      <c r="F861" t="s">
        <v>2660</v>
      </c>
      <c r="G861" t="s">
        <v>2699</v>
      </c>
      <c r="H861">
        <v>11</v>
      </c>
      <c r="I861" t="s">
        <v>25</v>
      </c>
      <c r="J861">
        <v>42</v>
      </c>
      <c r="K861" t="s">
        <v>2481</v>
      </c>
      <c r="L861">
        <v>0</v>
      </c>
      <c r="M861" t="s">
        <v>2149</v>
      </c>
      <c r="N861">
        <v>0</v>
      </c>
      <c r="O861" t="s">
        <v>2149</v>
      </c>
      <c r="P861">
        <v>0</v>
      </c>
      <c r="Q861" t="s">
        <v>2149</v>
      </c>
      <c r="R861">
        <v>10</v>
      </c>
      <c r="S861" t="s">
        <v>2150</v>
      </c>
      <c r="T861">
        <v>15</v>
      </c>
      <c r="U861" t="s">
        <v>2171</v>
      </c>
      <c r="V861">
        <v>0</v>
      </c>
      <c r="W861" t="s">
        <v>79</v>
      </c>
      <c r="X861">
        <v>5</v>
      </c>
      <c r="Y861" t="s">
        <v>2700</v>
      </c>
      <c r="Z861" t="s">
        <v>2712</v>
      </c>
      <c r="AA861" t="s">
        <v>2713</v>
      </c>
      <c r="AB861" t="s">
        <v>2714</v>
      </c>
      <c r="AC861" t="s">
        <v>2715</v>
      </c>
      <c r="AD861" t="s">
        <v>2508</v>
      </c>
      <c r="AE861" t="s">
        <v>2509</v>
      </c>
      <c r="AF861" s="115">
        <v>45926992</v>
      </c>
      <c r="AG861" s="36" t="s">
        <v>1683</v>
      </c>
      <c r="AH861" s="127" t="s">
        <v>25</v>
      </c>
      <c r="AI861" s="172">
        <v>12</v>
      </c>
      <c r="AJ861" s="173" t="s">
        <v>2782</v>
      </c>
      <c r="AL861" t="str">
        <f t="shared" si="60"/>
        <v>42.00.00.00</v>
      </c>
      <c r="AM861">
        <f t="shared" si="61"/>
        <v>550</v>
      </c>
      <c r="AN861">
        <f t="shared" si="62"/>
        <v>11</v>
      </c>
      <c r="AO861" s="118">
        <v>42</v>
      </c>
      <c r="AP861" s="118">
        <v>0</v>
      </c>
      <c r="AQ861" s="118">
        <v>0</v>
      </c>
      <c r="AR861" s="118">
        <v>0</v>
      </c>
      <c r="AS861" t="str">
        <f t="shared" si="63"/>
        <v>5.07.06.11</v>
      </c>
    </row>
    <row r="862" spans="1:45" customFormat="1" ht="93.6">
      <c r="A862">
        <v>2021</v>
      </c>
      <c r="B862">
        <v>550</v>
      </c>
      <c r="C862" t="s">
        <v>1286</v>
      </c>
      <c r="D862" t="s">
        <v>1217</v>
      </c>
      <c r="E862" t="s">
        <v>1227</v>
      </c>
      <c r="F862" t="s">
        <v>2660</v>
      </c>
      <c r="G862" t="s">
        <v>2699</v>
      </c>
      <c r="H862">
        <v>11</v>
      </c>
      <c r="I862" t="s">
        <v>25</v>
      </c>
      <c r="J862">
        <v>42</v>
      </c>
      <c r="K862" t="s">
        <v>2481</v>
      </c>
      <c r="L862">
        <v>0</v>
      </c>
      <c r="M862" t="s">
        <v>2149</v>
      </c>
      <c r="N862">
        <v>0</v>
      </c>
      <c r="O862" t="s">
        <v>2149</v>
      </c>
      <c r="P862">
        <v>0</v>
      </c>
      <c r="Q862" t="s">
        <v>2149</v>
      </c>
      <c r="R862">
        <v>10</v>
      </c>
      <c r="S862" t="s">
        <v>2150</v>
      </c>
      <c r="T862">
        <v>15</v>
      </c>
      <c r="U862" t="s">
        <v>2171</v>
      </c>
      <c r="V862">
        <v>0</v>
      </c>
      <c r="W862" t="s">
        <v>79</v>
      </c>
      <c r="X862">
        <v>5</v>
      </c>
      <c r="Y862" t="s">
        <v>2700</v>
      </c>
      <c r="Z862" t="s">
        <v>2712</v>
      </c>
      <c r="AA862" t="s">
        <v>2713</v>
      </c>
      <c r="AB862" t="s">
        <v>2714</v>
      </c>
      <c r="AC862" t="s">
        <v>2715</v>
      </c>
      <c r="AD862" t="s">
        <v>2512</v>
      </c>
      <c r="AE862" t="s">
        <v>2513</v>
      </c>
      <c r="AF862" s="115">
        <v>107342937</v>
      </c>
      <c r="AG862" s="36" t="s">
        <v>1683</v>
      </c>
      <c r="AH862" s="127" t="s">
        <v>25</v>
      </c>
      <c r="AI862" s="172">
        <v>12</v>
      </c>
      <c r="AJ862" s="173" t="s">
        <v>2782</v>
      </c>
      <c r="AL862" t="str">
        <f t="shared" si="60"/>
        <v>42.00.00.00</v>
      </c>
      <c r="AM862">
        <f t="shared" si="61"/>
        <v>550</v>
      </c>
      <c r="AN862">
        <f t="shared" si="62"/>
        <v>11</v>
      </c>
      <c r="AO862" s="118">
        <v>42</v>
      </c>
      <c r="AP862" s="118">
        <v>0</v>
      </c>
      <c r="AQ862" s="118">
        <v>0</v>
      </c>
      <c r="AR862" s="118">
        <v>0</v>
      </c>
      <c r="AS862" t="str">
        <f t="shared" si="63"/>
        <v>5.07.06.12</v>
      </c>
    </row>
    <row r="863" spans="1:45" customFormat="1" ht="93.6">
      <c r="A863">
        <v>2021</v>
      </c>
      <c r="B863">
        <v>550</v>
      </c>
      <c r="C863" t="s">
        <v>1286</v>
      </c>
      <c r="D863" t="s">
        <v>1217</v>
      </c>
      <c r="E863" t="s">
        <v>1227</v>
      </c>
      <c r="F863" t="s">
        <v>2660</v>
      </c>
      <c r="G863" t="s">
        <v>2699</v>
      </c>
      <c r="H863">
        <v>11</v>
      </c>
      <c r="I863" t="s">
        <v>25</v>
      </c>
      <c r="J863">
        <v>42</v>
      </c>
      <c r="K863" t="s">
        <v>2481</v>
      </c>
      <c r="L863">
        <v>0</v>
      </c>
      <c r="M863" t="s">
        <v>2149</v>
      </c>
      <c r="N863">
        <v>0</v>
      </c>
      <c r="O863" t="s">
        <v>2149</v>
      </c>
      <c r="P863">
        <v>0</v>
      </c>
      <c r="Q863" t="s">
        <v>2149</v>
      </c>
      <c r="R863">
        <v>10</v>
      </c>
      <c r="S863" t="s">
        <v>2150</v>
      </c>
      <c r="T863">
        <v>15</v>
      </c>
      <c r="U863" t="s">
        <v>2171</v>
      </c>
      <c r="V863">
        <v>0</v>
      </c>
      <c r="W863" t="s">
        <v>79</v>
      </c>
      <c r="X863">
        <v>5</v>
      </c>
      <c r="Y863" t="s">
        <v>2700</v>
      </c>
      <c r="Z863" t="s">
        <v>2712</v>
      </c>
      <c r="AA863" t="s">
        <v>2713</v>
      </c>
      <c r="AB863" t="s">
        <v>2714</v>
      </c>
      <c r="AC863" t="s">
        <v>2715</v>
      </c>
      <c r="AD863" t="s">
        <v>2516</v>
      </c>
      <c r="AE863" t="s">
        <v>2517</v>
      </c>
      <c r="AF863" s="115">
        <v>139458196</v>
      </c>
      <c r="AG863" s="36" t="s">
        <v>1683</v>
      </c>
      <c r="AH863" s="127" t="s">
        <v>25</v>
      </c>
      <c r="AI863" s="172">
        <v>12</v>
      </c>
      <c r="AJ863" s="173" t="s">
        <v>2782</v>
      </c>
      <c r="AL863" t="str">
        <f t="shared" si="60"/>
        <v>42.00.00.00</v>
      </c>
      <c r="AM863">
        <f t="shared" si="61"/>
        <v>550</v>
      </c>
      <c r="AN863">
        <f t="shared" si="62"/>
        <v>11</v>
      </c>
      <c r="AO863" s="118">
        <v>42</v>
      </c>
      <c r="AP863" s="118">
        <v>0</v>
      </c>
      <c r="AQ863" s="118">
        <v>0</v>
      </c>
      <c r="AR863" s="118">
        <v>0</v>
      </c>
      <c r="AS863" t="str">
        <f t="shared" si="63"/>
        <v>5.07.06.13</v>
      </c>
    </row>
    <row r="864" spans="1:45" customFormat="1" ht="93.6">
      <c r="A864">
        <v>2021</v>
      </c>
      <c r="B864">
        <v>550</v>
      </c>
      <c r="C864" t="s">
        <v>1286</v>
      </c>
      <c r="D864" t="s">
        <v>1217</v>
      </c>
      <c r="E864" t="s">
        <v>1227</v>
      </c>
      <c r="F864" t="s">
        <v>2660</v>
      </c>
      <c r="G864" t="s">
        <v>2699</v>
      </c>
      <c r="H864">
        <v>11</v>
      </c>
      <c r="I864" t="s">
        <v>25</v>
      </c>
      <c r="J864">
        <v>43</v>
      </c>
      <c r="K864" t="s">
        <v>2449</v>
      </c>
      <c r="L864">
        <v>0</v>
      </c>
      <c r="M864" t="s">
        <v>2149</v>
      </c>
      <c r="N864">
        <v>0</v>
      </c>
      <c r="O864" t="s">
        <v>2149</v>
      </c>
      <c r="P864">
        <v>0</v>
      </c>
      <c r="Q864" t="s">
        <v>2149</v>
      </c>
      <c r="R864">
        <v>10</v>
      </c>
      <c r="S864" t="s">
        <v>2150</v>
      </c>
      <c r="T864">
        <v>15</v>
      </c>
      <c r="U864" t="s">
        <v>2171</v>
      </c>
      <c r="V864">
        <v>0</v>
      </c>
      <c r="W864" t="s">
        <v>79</v>
      </c>
      <c r="X864">
        <v>5</v>
      </c>
      <c r="Y864" t="s">
        <v>2700</v>
      </c>
      <c r="Z864" t="s">
        <v>2712</v>
      </c>
      <c r="AA864" t="s">
        <v>2713</v>
      </c>
      <c r="AB864" t="s">
        <v>2714</v>
      </c>
      <c r="AC864" t="s">
        <v>2715</v>
      </c>
      <c r="AD864" t="s">
        <v>2508</v>
      </c>
      <c r="AE864" t="s">
        <v>2509</v>
      </c>
      <c r="AF864" s="115">
        <v>109951610</v>
      </c>
      <c r="AG864" s="36" t="s">
        <v>1683</v>
      </c>
      <c r="AH864" s="127" t="s">
        <v>25</v>
      </c>
      <c r="AI864" s="172">
        <v>12</v>
      </c>
      <c r="AJ864" s="173" t="s">
        <v>2782</v>
      </c>
      <c r="AL864" t="str">
        <f t="shared" si="60"/>
        <v>43.00.00.00</v>
      </c>
      <c r="AM864">
        <f t="shared" si="61"/>
        <v>550</v>
      </c>
      <c r="AN864">
        <f t="shared" si="62"/>
        <v>11</v>
      </c>
      <c r="AO864" s="118">
        <v>43</v>
      </c>
      <c r="AP864" s="118">
        <v>0</v>
      </c>
      <c r="AQ864" s="118">
        <v>0</v>
      </c>
      <c r="AR864" s="118">
        <v>0</v>
      </c>
      <c r="AS864" t="str">
        <f t="shared" si="63"/>
        <v>5.07.06.11</v>
      </c>
    </row>
    <row r="865" spans="1:45" customFormat="1" ht="93.6">
      <c r="A865">
        <v>2021</v>
      </c>
      <c r="B865">
        <v>550</v>
      </c>
      <c r="C865" t="s">
        <v>1286</v>
      </c>
      <c r="D865" t="s">
        <v>1217</v>
      </c>
      <c r="E865" t="s">
        <v>1227</v>
      </c>
      <c r="F865" t="s">
        <v>2660</v>
      </c>
      <c r="G865" t="s">
        <v>2699</v>
      </c>
      <c r="H865">
        <v>11</v>
      </c>
      <c r="I865" t="s">
        <v>25</v>
      </c>
      <c r="J865">
        <v>43</v>
      </c>
      <c r="K865" t="s">
        <v>2449</v>
      </c>
      <c r="L865">
        <v>0</v>
      </c>
      <c r="M865" t="s">
        <v>2149</v>
      </c>
      <c r="N865">
        <v>0</v>
      </c>
      <c r="O865" t="s">
        <v>2149</v>
      </c>
      <c r="P865">
        <v>0</v>
      </c>
      <c r="Q865" t="s">
        <v>2149</v>
      </c>
      <c r="R865">
        <v>10</v>
      </c>
      <c r="S865" t="s">
        <v>2150</v>
      </c>
      <c r="T865">
        <v>15</v>
      </c>
      <c r="U865" t="s">
        <v>2171</v>
      </c>
      <c r="V865">
        <v>0</v>
      </c>
      <c r="W865" t="s">
        <v>79</v>
      </c>
      <c r="X865">
        <v>5</v>
      </c>
      <c r="Y865" t="s">
        <v>2700</v>
      </c>
      <c r="Z865" t="s">
        <v>2712</v>
      </c>
      <c r="AA865" t="s">
        <v>2713</v>
      </c>
      <c r="AB865" t="s">
        <v>2714</v>
      </c>
      <c r="AC865" t="s">
        <v>2715</v>
      </c>
      <c r="AD865" t="s">
        <v>2512</v>
      </c>
      <c r="AE865" t="s">
        <v>2513</v>
      </c>
      <c r="AF865" s="115">
        <v>256984578</v>
      </c>
      <c r="AG865" s="36" t="s">
        <v>1683</v>
      </c>
      <c r="AH865" s="127" t="s">
        <v>25</v>
      </c>
      <c r="AI865" s="172">
        <v>12</v>
      </c>
      <c r="AJ865" s="173" t="s">
        <v>2782</v>
      </c>
      <c r="AL865" t="str">
        <f t="shared" si="60"/>
        <v>43.00.00.00</v>
      </c>
      <c r="AM865">
        <f t="shared" si="61"/>
        <v>550</v>
      </c>
      <c r="AN865">
        <f t="shared" si="62"/>
        <v>11</v>
      </c>
      <c r="AO865" s="118">
        <v>43</v>
      </c>
      <c r="AP865" s="118">
        <v>0</v>
      </c>
      <c r="AQ865" s="118">
        <v>0</v>
      </c>
      <c r="AR865" s="118">
        <v>0</v>
      </c>
      <c r="AS865" t="str">
        <f t="shared" si="63"/>
        <v>5.07.06.12</v>
      </c>
    </row>
    <row r="866" spans="1:45" customFormat="1" ht="93.6">
      <c r="A866">
        <v>2021</v>
      </c>
      <c r="B866">
        <v>550</v>
      </c>
      <c r="C866" t="s">
        <v>1286</v>
      </c>
      <c r="D866" t="s">
        <v>1217</v>
      </c>
      <c r="E866" t="s">
        <v>1227</v>
      </c>
      <c r="F866" t="s">
        <v>2660</v>
      </c>
      <c r="G866" t="s">
        <v>2699</v>
      </c>
      <c r="H866">
        <v>11</v>
      </c>
      <c r="I866" t="s">
        <v>25</v>
      </c>
      <c r="J866">
        <v>43</v>
      </c>
      <c r="K866" t="s">
        <v>2449</v>
      </c>
      <c r="L866">
        <v>0</v>
      </c>
      <c r="M866" t="s">
        <v>2149</v>
      </c>
      <c r="N866">
        <v>0</v>
      </c>
      <c r="O866" t="s">
        <v>2149</v>
      </c>
      <c r="P866">
        <v>0</v>
      </c>
      <c r="Q866" t="s">
        <v>2149</v>
      </c>
      <c r="R866">
        <v>10</v>
      </c>
      <c r="S866" t="s">
        <v>2150</v>
      </c>
      <c r="T866">
        <v>15</v>
      </c>
      <c r="U866" t="s">
        <v>2171</v>
      </c>
      <c r="V866">
        <v>0</v>
      </c>
      <c r="W866" t="s">
        <v>79</v>
      </c>
      <c r="X866">
        <v>5</v>
      </c>
      <c r="Y866" t="s">
        <v>2700</v>
      </c>
      <c r="Z866" t="s">
        <v>2712</v>
      </c>
      <c r="AA866" t="s">
        <v>2713</v>
      </c>
      <c r="AB866" t="s">
        <v>2714</v>
      </c>
      <c r="AC866" t="s">
        <v>2715</v>
      </c>
      <c r="AD866" t="s">
        <v>2516</v>
      </c>
      <c r="AE866" t="s">
        <v>2517</v>
      </c>
      <c r="AF866" s="115">
        <v>333870180</v>
      </c>
      <c r="AG866" s="36" t="s">
        <v>1683</v>
      </c>
      <c r="AH866" s="127" t="s">
        <v>25</v>
      </c>
      <c r="AI866" s="172">
        <v>12</v>
      </c>
      <c r="AJ866" s="173" t="s">
        <v>2782</v>
      </c>
      <c r="AL866" t="str">
        <f t="shared" si="60"/>
        <v>43.00.00.00</v>
      </c>
      <c r="AM866">
        <f t="shared" si="61"/>
        <v>550</v>
      </c>
      <c r="AN866">
        <f t="shared" si="62"/>
        <v>11</v>
      </c>
      <c r="AO866" s="118">
        <v>43</v>
      </c>
      <c r="AP866" s="118">
        <v>0</v>
      </c>
      <c r="AQ866" s="118">
        <v>0</v>
      </c>
      <c r="AR866" s="118">
        <v>0</v>
      </c>
      <c r="AS866" t="str">
        <f t="shared" si="63"/>
        <v>5.07.06.13</v>
      </c>
    </row>
    <row r="867" spans="1:45" customFormat="1" ht="93.6">
      <c r="A867">
        <v>2021</v>
      </c>
      <c r="B867">
        <v>550</v>
      </c>
      <c r="C867" t="s">
        <v>1286</v>
      </c>
      <c r="D867" t="s">
        <v>1217</v>
      </c>
      <c r="E867" t="s">
        <v>1227</v>
      </c>
      <c r="F867" t="s">
        <v>2660</v>
      </c>
      <c r="G867" t="s">
        <v>2699</v>
      </c>
      <c r="H867">
        <v>11</v>
      </c>
      <c r="I867" t="s">
        <v>25</v>
      </c>
      <c r="J867">
        <v>44</v>
      </c>
      <c r="K867" t="s">
        <v>2461</v>
      </c>
      <c r="L867">
        <v>0</v>
      </c>
      <c r="M867" t="s">
        <v>2149</v>
      </c>
      <c r="N867">
        <v>0</v>
      </c>
      <c r="O867" t="s">
        <v>2149</v>
      </c>
      <c r="P867">
        <v>0</v>
      </c>
      <c r="Q867" t="s">
        <v>2149</v>
      </c>
      <c r="R867">
        <v>10</v>
      </c>
      <c r="S867" t="s">
        <v>2150</v>
      </c>
      <c r="T867">
        <v>15</v>
      </c>
      <c r="U867" t="s">
        <v>2171</v>
      </c>
      <c r="V867">
        <v>0</v>
      </c>
      <c r="W867" t="s">
        <v>79</v>
      </c>
      <c r="X867">
        <v>5</v>
      </c>
      <c r="Y867" t="s">
        <v>2700</v>
      </c>
      <c r="Z867" t="s">
        <v>2712</v>
      </c>
      <c r="AA867" t="s">
        <v>2713</v>
      </c>
      <c r="AB867" t="s">
        <v>2714</v>
      </c>
      <c r="AC867" t="s">
        <v>2715</v>
      </c>
      <c r="AD867" t="s">
        <v>2508</v>
      </c>
      <c r="AE867" t="s">
        <v>2509</v>
      </c>
      <c r="AF867" s="115">
        <v>40292826</v>
      </c>
      <c r="AG867" s="36" t="s">
        <v>1683</v>
      </c>
      <c r="AH867" s="127" t="s">
        <v>25</v>
      </c>
      <c r="AI867" s="172">
        <v>12</v>
      </c>
      <c r="AJ867" s="173" t="s">
        <v>2782</v>
      </c>
      <c r="AL867" t="str">
        <f t="shared" si="60"/>
        <v>44.00.00.00</v>
      </c>
      <c r="AM867">
        <f t="shared" si="61"/>
        <v>550</v>
      </c>
      <c r="AN867">
        <f t="shared" si="62"/>
        <v>11</v>
      </c>
      <c r="AO867" s="118">
        <v>44</v>
      </c>
      <c r="AP867" s="118">
        <v>0</v>
      </c>
      <c r="AQ867" s="118">
        <v>0</v>
      </c>
      <c r="AR867" s="118">
        <v>0</v>
      </c>
      <c r="AS867" t="str">
        <f t="shared" si="63"/>
        <v>5.07.06.11</v>
      </c>
    </row>
    <row r="868" spans="1:45" customFormat="1" ht="93.6">
      <c r="A868">
        <v>2021</v>
      </c>
      <c r="B868">
        <v>550</v>
      </c>
      <c r="C868" t="s">
        <v>1286</v>
      </c>
      <c r="D868" t="s">
        <v>1217</v>
      </c>
      <c r="E868" t="s">
        <v>1227</v>
      </c>
      <c r="F868" t="s">
        <v>2660</v>
      </c>
      <c r="G868" t="s">
        <v>2699</v>
      </c>
      <c r="H868">
        <v>11</v>
      </c>
      <c r="I868" t="s">
        <v>25</v>
      </c>
      <c r="J868">
        <v>44</v>
      </c>
      <c r="K868" t="s">
        <v>2461</v>
      </c>
      <c r="L868">
        <v>0</v>
      </c>
      <c r="M868" t="s">
        <v>2149</v>
      </c>
      <c r="N868">
        <v>0</v>
      </c>
      <c r="O868" t="s">
        <v>2149</v>
      </c>
      <c r="P868">
        <v>0</v>
      </c>
      <c r="Q868" t="s">
        <v>2149</v>
      </c>
      <c r="R868">
        <v>10</v>
      </c>
      <c r="S868" t="s">
        <v>2150</v>
      </c>
      <c r="T868">
        <v>15</v>
      </c>
      <c r="U868" t="s">
        <v>2171</v>
      </c>
      <c r="V868">
        <v>0</v>
      </c>
      <c r="W868" t="s">
        <v>79</v>
      </c>
      <c r="X868">
        <v>5</v>
      </c>
      <c r="Y868" t="s">
        <v>2700</v>
      </c>
      <c r="Z868" t="s">
        <v>2712</v>
      </c>
      <c r="AA868" t="s">
        <v>2713</v>
      </c>
      <c r="AB868" t="s">
        <v>2714</v>
      </c>
      <c r="AC868" t="s">
        <v>2715</v>
      </c>
      <c r="AD868" t="s">
        <v>2512</v>
      </c>
      <c r="AE868" t="s">
        <v>2513</v>
      </c>
      <c r="AF868" s="115">
        <v>94174473</v>
      </c>
      <c r="AG868" s="36" t="s">
        <v>1683</v>
      </c>
      <c r="AH868" s="127" t="s">
        <v>25</v>
      </c>
      <c r="AI868" s="172">
        <v>12</v>
      </c>
      <c r="AJ868" s="173" t="s">
        <v>2782</v>
      </c>
      <c r="AL868" t="str">
        <f t="shared" si="60"/>
        <v>44.00.00.00</v>
      </c>
      <c r="AM868">
        <f t="shared" si="61"/>
        <v>550</v>
      </c>
      <c r="AN868">
        <f t="shared" si="62"/>
        <v>11</v>
      </c>
      <c r="AO868" s="118">
        <v>44</v>
      </c>
      <c r="AP868" s="118">
        <v>0</v>
      </c>
      <c r="AQ868" s="118">
        <v>0</v>
      </c>
      <c r="AR868" s="118">
        <v>0</v>
      </c>
      <c r="AS868" t="str">
        <f t="shared" si="63"/>
        <v>5.07.06.12</v>
      </c>
    </row>
    <row r="869" spans="1:45" customFormat="1" ht="93.6">
      <c r="A869">
        <v>2021</v>
      </c>
      <c r="B869">
        <v>550</v>
      </c>
      <c r="C869" t="s">
        <v>1286</v>
      </c>
      <c r="D869" t="s">
        <v>1217</v>
      </c>
      <c r="E869" t="s">
        <v>1227</v>
      </c>
      <c r="F869" t="s">
        <v>2660</v>
      </c>
      <c r="G869" t="s">
        <v>2699</v>
      </c>
      <c r="H869">
        <v>11</v>
      </c>
      <c r="I869" t="s">
        <v>25</v>
      </c>
      <c r="J869">
        <v>44</v>
      </c>
      <c r="K869" t="s">
        <v>2461</v>
      </c>
      <c r="L869">
        <v>0</v>
      </c>
      <c r="M869" t="s">
        <v>2149</v>
      </c>
      <c r="N869">
        <v>0</v>
      </c>
      <c r="O869" t="s">
        <v>2149</v>
      </c>
      <c r="P869">
        <v>0</v>
      </c>
      <c r="Q869" t="s">
        <v>2149</v>
      </c>
      <c r="R869">
        <v>10</v>
      </c>
      <c r="S869" t="s">
        <v>2150</v>
      </c>
      <c r="T869">
        <v>15</v>
      </c>
      <c r="U869" t="s">
        <v>2171</v>
      </c>
      <c r="V869">
        <v>0</v>
      </c>
      <c r="W869" t="s">
        <v>79</v>
      </c>
      <c r="X869">
        <v>5</v>
      </c>
      <c r="Y869" t="s">
        <v>2700</v>
      </c>
      <c r="Z869" t="s">
        <v>2712</v>
      </c>
      <c r="AA869" t="s">
        <v>2713</v>
      </c>
      <c r="AB869" t="s">
        <v>2714</v>
      </c>
      <c r="AC869" t="s">
        <v>2715</v>
      </c>
      <c r="AD869" t="s">
        <v>2516</v>
      </c>
      <c r="AE869" t="s">
        <v>2517</v>
      </c>
      <c r="AF869" s="115">
        <v>122349942</v>
      </c>
      <c r="AG869" s="36" t="s">
        <v>1683</v>
      </c>
      <c r="AH869" s="127" t="s">
        <v>25</v>
      </c>
      <c r="AI869" s="172">
        <v>12</v>
      </c>
      <c r="AJ869" s="173" t="s">
        <v>2782</v>
      </c>
      <c r="AL869" t="str">
        <f t="shared" si="60"/>
        <v>44.00.00.00</v>
      </c>
      <c r="AM869">
        <f t="shared" si="61"/>
        <v>550</v>
      </c>
      <c r="AN869">
        <f t="shared" si="62"/>
        <v>11</v>
      </c>
      <c r="AO869" s="118">
        <v>44</v>
      </c>
      <c r="AP869" s="118">
        <v>0</v>
      </c>
      <c r="AQ869" s="118">
        <v>0</v>
      </c>
      <c r="AR869" s="118">
        <v>0</v>
      </c>
      <c r="AS869" t="str">
        <f t="shared" si="63"/>
        <v>5.07.06.13</v>
      </c>
    </row>
    <row r="870" spans="1:45" customFormat="1" ht="93.6">
      <c r="A870">
        <v>2021</v>
      </c>
      <c r="B870">
        <v>550</v>
      </c>
      <c r="C870" t="s">
        <v>1286</v>
      </c>
      <c r="D870" t="s">
        <v>1217</v>
      </c>
      <c r="E870" t="s">
        <v>1227</v>
      </c>
      <c r="F870" t="s">
        <v>2660</v>
      </c>
      <c r="G870" t="s">
        <v>2699</v>
      </c>
      <c r="H870">
        <v>11</v>
      </c>
      <c r="I870" t="s">
        <v>25</v>
      </c>
      <c r="J870">
        <v>45</v>
      </c>
      <c r="K870" t="s">
        <v>2237</v>
      </c>
      <c r="L870">
        <v>0</v>
      </c>
      <c r="M870" t="s">
        <v>2149</v>
      </c>
      <c r="N870">
        <v>0</v>
      </c>
      <c r="O870" t="s">
        <v>2149</v>
      </c>
      <c r="P870">
        <v>0</v>
      </c>
      <c r="Q870" t="s">
        <v>2149</v>
      </c>
      <c r="R870">
        <v>10</v>
      </c>
      <c r="S870" t="s">
        <v>2150</v>
      </c>
      <c r="T870">
        <v>15</v>
      </c>
      <c r="U870" t="s">
        <v>2171</v>
      </c>
      <c r="V870">
        <v>0</v>
      </c>
      <c r="W870" t="s">
        <v>79</v>
      </c>
      <c r="X870">
        <v>5</v>
      </c>
      <c r="Y870" t="s">
        <v>2700</v>
      </c>
      <c r="Z870" t="s">
        <v>2712</v>
      </c>
      <c r="AA870" t="s">
        <v>2713</v>
      </c>
      <c r="AB870" t="s">
        <v>2714</v>
      </c>
      <c r="AC870" t="s">
        <v>2715</v>
      </c>
      <c r="AD870" t="s">
        <v>2508</v>
      </c>
      <c r="AE870" t="s">
        <v>2509</v>
      </c>
      <c r="AF870" s="115">
        <v>8536616</v>
      </c>
      <c r="AG870" s="36" t="s">
        <v>1683</v>
      </c>
      <c r="AH870" s="127" t="s">
        <v>25</v>
      </c>
      <c r="AI870" s="172">
        <v>12</v>
      </c>
      <c r="AJ870" s="173" t="s">
        <v>2782</v>
      </c>
      <c r="AL870" t="str">
        <f t="shared" si="60"/>
        <v>45.00.00.00</v>
      </c>
      <c r="AM870">
        <f t="shared" si="61"/>
        <v>550</v>
      </c>
      <c r="AN870">
        <f t="shared" si="62"/>
        <v>11</v>
      </c>
      <c r="AO870" s="118">
        <v>45</v>
      </c>
      <c r="AP870" s="118">
        <v>0</v>
      </c>
      <c r="AQ870" s="118">
        <v>0</v>
      </c>
      <c r="AR870" s="118">
        <v>0</v>
      </c>
      <c r="AS870" t="str">
        <f t="shared" si="63"/>
        <v>5.07.06.11</v>
      </c>
    </row>
    <row r="871" spans="1:45" customFormat="1" ht="93.6">
      <c r="A871">
        <v>2021</v>
      </c>
      <c r="B871">
        <v>550</v>
      </c>
      <c r="C871" t="s">
        <v>1286</v>
      </c>
      <c r="D871" t="s">
        <v>1217</v>
      </c>
      <c r="E871" t="s">
        <v>1227</v>
      </c>
      <c r="F871" t="s">
        <v>2660</v>
      </c>
      <c r="G871" t="s">
        <v>2699</v>
      </c>
      <c r="H871">
        <v>11</v>
      </c>
      <c r="I871" t="s">
        <v>25</v>
      </c>
      <c r="J871">
        <v>45</v>
      </c>
      <c r="K871" t="s">
        <v>2237</v>
      </c>
      <c r="L871">
        <v>0</v>
      </c>
      <c r="M871" t="s">
        <v>2149</v>
      </c>
      <c r="N871">
        <v>0</v>
      </c>
      <c r="O871" t="s">
        <v>2149</v>
      </c>
      <c r="P871">
        <v>0</v>
      </c>
      <c r="Q871" t="s">
        <v>2149</v>
      </c>
      <c r="R871">
        <v>10</v>
      </c>
      <c r="S871" t="s">
        <v>2150</v>
      </c>
      <c r="T871">
        <v>15</v>
      </c>
      <c r="U871" t="s">
        <v>2171</v>
      </c>
      <c r="V871">
        <v>0</v>
      </c>
      <c r="W871" t="s">
        <v>79</v>
      </c>
      <c r="X871">
        <v>5</v>
      </c>
      <c r="Y871" t="s">
        <v>2700</v>
      </c>
      <c r="Z871" t="s">
        <v>2712</v>
      </c>
      <c r="AA871" t="s">
        <v>2713</v>
      </c>
      <c r="AB871" t="s">
        <v>2714</v>
      </c>
      <c r="AC871" t="s">
        <v>2715</v>
      </c>
      <c r="AD871" t="s">
        <v>2512</v>
      </c>
      <c r="AE871" t="s">
        <v>2513</v>
      </c>
      <c r="AF871" s="115">
        <v>19952219</v>
      </c>
      <c r="AG871" s="36" t="s">
        <v>1683</v>
      </c>
      <c r="AH871" s="127" t="s">
        <v>25</v>
      </c>
      <c r="AI871" s="172">
        <v>12</v>
      </c>
      <c r="AJ871" s="173" t="s">
        <v>2782</v>
      </c>
      <c r="AL871" t="str">
        <f t="shared" si="60"/>
        <v>45.00.00.00</v>
      </c>
      <c r="AM871">
        <f t="shared" si="61"/>
        <v>550</v>
      </c>
      <c r="AN871">
        <f t="shared" si="62"/>
        <v>11</v>
      </c>
      <c r="AO871" s="118">
        <v>45</v>
      </c>
      <c r="AP871" s="118">
        <v>0</v>
      </c>
      <c r="AQ871" s="118">
        <v>0</v>
      </c>
      <c r="AR871" s="118">
        <v>0</v>
      </c>
      <c r="AS871" t="str">
        <f t="shared" si="63"/>
        <v>5.07.06.12</v>
      </c>
    </row>
    <row r="872" spans="1:45" customFormat="1" ht="93.6">
      <c r="A872">
        <v>2021</v>
      </c>
      <c r="B872">
        <v>550</v>
      </c>
      <c r="C872" t="s">
        <v>1286</v>
      </c>
      <c r="D872" t="s">
        <v>1217</v>
      </c>
      <c r="E872" t="s">
        <v>1227</v>
      </c>
      <c r="F872" t="s">
        <v>2660</v>
      </c>
      <c r="G872" t="s">
        <v>2699</v>
      </c>
      <c r="H872">
        <v>11</v>
      </c>
      <c r="I872" t="s">
        <v>25</v>
      </c>
      <c r="J872">
        <v>45</v>
      </c>
      <c r="K872" t="s">
        <v>2237</v>
      </c>
      <c r="L872">
        <v>0</v>
      </c>
      <c r="M872" t="s">
        <v>2149</v>
      </c>
      <c r="N872">
        <v>0</v>
      </c>
      <c r="O872" t="s">
        <v>2149</v>
      </c>
      <c r="P872">
        <v>0</v>
      </c>
      <c r="Q872" t="s">
        <v>2149</v>
      </c>
      <c r="R872">
        <v>10</v>
      </c>
      <c r="S872" t="s">
        <v>2150</v>
      </c>
      <c r="T872">
        <v>15</v>
      </c>
      <c r="U872" t="s">
        <v>2171</v>
      </c>
      <c r="V872">
        <v>0</v>
      </c>
      <c r="W872" t="s">
        <v>79</v>
      </c>
      <c r="X872">
        <v>5</v>
      </c>
      <c r="Y872" t="s">
        <v>2700</v>
      </c>
      <c r="Z872" t="s">
        <v>2712</v>
      </c>
      <c r="AA872" t="s">
        <v>2713</v>
      </c>
      <c r="AB872" t="s">
        <v>2714</v>
      </c>
      <c r="AC872" t="s">
        <v>2715</v>
      </c>
      <c r="AD872" t="s">
        <v>2516</v>
      </c>
      <c r="AE872" t="s">
        <v>2517</v>
      </c>
      <c r="AF872" s="115">
        <v>25921598</v>
      </c>
      <c r="AG872" s="36" t="s">
        <v>1683</v>
      </c>
      <c r="AH872" s="127" t="s">
        <v>25</v>
      </c>
      <c r="AI872" s="172">
        <v>12</v>
      </c>
      <c r="AJ872" s="173" t="s">
        <v>2782</v>
      </c>
      <c r="AL872" t="str">
        <f t="shared" si="60"/>
        <v>45.00.00.00</v>
      </c>
      <c r="AM872">
        <f t="shared" si="61"/>
        <v>550</v>
      </c>
      <c r="AN872">
        <f t="shared" si="62"/>
        <v>11</v>
      </c>
      <c r="AO872" s="118">
        <v>45</v>
      </c>
      <c r="AP872" s="118">
        <v>0</v>
      </c>
      <c r="AQ872" s="118">
        <v>0</v>
      </c>
      <c r="AR872" s="118">
        <v>0</v>
      </c>
      <c r="AS872" t="str">
        <f t="shared" si="63"/>
        <v>5.07.06.13</v>
      </c>
    </row>
    <row r="873" spans="1:45" customFormat="1" ht="93.6">
      <c r="A873">
        <v>2021</v>
      </c>
      <c r="B873">
        <v>550</v>
      </c>
      <c r="C873" t="s">
        <v>1286</v>
      </c>
      <c r="D873" t="s">
        <v>1217</v>
      </c>
      <c r="E873" t="s">
        <v>1227</v>
      </c>
      <c r="F873" t="s">
        <v>2660</v>
      </c>
      <c r="G873" t="s">
        <v>2699</v>
      </c>
      <c r="H873">
        <v>11</v>
      </c>
      <c r="I873" t="s">
        <v>25</v>
      </c>
      <c r="J873">
        <v>46</v>
      </c>
      <c r="K873" t="s">
        <v>2231</v>
      </c>
      <c r="L873">
        <v>0</v>
      </c>
      <c r="M873" t="s">
        <v>2149</v>
      </c>
      <c r="N873">
        <v>0</v>
      </c>
      <c r="O873" t="s">
        <v>2149</v>
      </c>
      <c r="P873">
        <v>0</v>
      </c>
      <c r="Q873" t="s">
        <v>2149</v>
      </c>
      <c r="R873">
        <v>10</v>
      </c>
      <c r="S873" t="s">
        <v>2150</v>
      </c>
      <c r="T873">
        <v>15</v>
      </c>
      <c r="U873" t="s">
        <v>2171</v>
      </c>
      <c r="V873">
        <v>0</v>
      </c>
      <c r="W873" t="s">
        <v>79</v>
      </c>
      <c r="X873">
        <v>5</v>
      </c>
      <c r="Y873" t="s">
        <v>2700</v>
      </c>
      <c r="Z873" t="s">
        <v>2712</v>
      </c>
      <c r="AA873" t="s">
        <v>2713</v>
      </c>
      <c r="AB873" t="s">
        <v>2714</v>
      </c>
      <c r="AC873" t="s">
        <v>2715</v>
      </c>
      <c r="AD873" t="s">
        <v>2508</v>
      </c>
      <c r="AE873" t="s">
        <v>2509</v>
      </c>
      <c r="AF873" s="115">
        <v>10926868</v>
      </c>
      <c r="AG873" s="36" t="s">
        <v>1683</v>
      </c>
      <c r="AH873" s="127" t="s">
        <v>25</v>
      </c>
      <c r="AI873" s="172">
        <v>12</v>
      </c>
      <c r="AJ873" s="173" t="s">
        <v>2782</v>
      </c>
      <c r="AL873" t="str">
        <f t="shared" si="60"/>
        <v>46.00.00.00</v>
      </c>
      <c r="AM873">
        <f t="shared" si="61"/>
        <v>550</v>
      </c>
      <c r="AN873">
        <f t="shared" si="62"/>
        <v>11</v>
      </c>
      <c r="AO873" s="118">
        <v>46</v>
      </c>
      <c r="AP873" s="118">
        <v>0</v>
      </c>
      <c r="AQ873" s="118">
        <v>0</v>
      </c>
      <c r="AR873" s="118">
        <v>0</v>
      </c>
      <c r="AS873" t="str">
        <f t="shared" si="63"/>
        <v>5.07.06.11</v>
      </c>
    </row>
    <row r="874" spans="1:45" customFormat="1" ht="93.6">
      <c r="A874">
        <v>2021</v>
      </c>
      <c r="B874">
        <v>550</v>
      </c>
      <c r="C874" t="s">
        <v>1286</v>
      </c>
      <c r="D874" t="s">
        <v>1217</v>
      </c>
      <c r="E874" t="s">
        <v>1227</v>
      </c>
      <c r="F874" t="s">
        <v>2660</v>
      </c>
      <c r="G874" t="s">
        <v>2699</v>
      </c>
      <c r="H874">
        <v>11</v>
      </c>
      <c r="I874" t="s">
        <v>25</v>
      </c>
      <c r="J874">
        <v>46</v>
      </c>
      <c r="K874" t="s">
        <v>2231</v>
      </c>
      <c r="L874">
        <v>0</v>
      </c>
      <c r="M874" t="s">
        <v>2149</v>
      </c>
      <c r="N874">
        <v>0</v>
      </c>
      <c r="O874" t="s">
        <v>2149</v>
      </c>
      <c r="P874">
        <v>0</v>
      </c>
      <c r="Q874" t="s">
        <v>2149</v>
      </c>
      <c r="R874">
        <v>10</v>
      </c>
      <c r="S874" t="s">
        <v>2150</v>
      </c>
      <c r="T874">
        <v>15</v>
      </c>
      <c r="U874" t="s">
        <v>2171</v>
      </c>
      <c r="V874">
        <v>0</v>
      </c>
      <c r="W874" t="s">
        <v>79</v>
      </c>
      <c r="X874">
        <v>5</v>
      </c>
      <c r="Y874" t="s">
        <v>2700</v>
      </c>
      <c r="Z874" t="s">
        <v>2712</v>
      </c>
      <c r="AA874" t="s">
        <v>2713</v>
      </c>
      <c r="AB874" t="s">
        <v>2714</v>
      </c>
      <c r="AC874" t="s">
        <v>2715</v>
      </c>
      <c r="AD874" t="s">
        <v>2512</v>
      </c>
      <c r="AE874" t="s">
        <v>2513</v>
      </c>
      <c r="AF874" s="115">
        <v>25538840</v>
      </c>
      <c r="AG874" s="36" t="s">
        <v>1683</v>
      </c>
      <c r="AH874" s="127" t="s">
        <v>25</v>
      </c>
      <c r="AI874" s="172">
        <v>12</v>
      </c>
      <c r="AJ874" s="173" t="s">
        <v>2782</v>
      </c>
      <c r="AL874" t="str">
        <f t="shared" si="60"/>
        <v>46.00.00.00</v>
      </c>
      <c r="AM874">
        <f t="shared" si="61"/>
        <v>550</v>
      </c>
      <c r="AN874">
        <f t="shared" si="62"/>
        <v>11</v>
      </c>
      <c r="AO874" s="118">
        <v>46</v>
      </c>
      <c r="AP874" s="118">
        <v>0</v>
      </c>
      <c r="AQ874" s="118">
        <v>0</v>
      </c>
      <c r="AR874" s="118">
        <v>0</v>
      </c>
      <c r="AS874" t="str">
        <f t="shared" si="63"/>
        <v>5.07.06.12</v>
      </c>
    </row>
    <row r="875" spans="1:45" customFormat="1" ht="93.6">
      <c r="A875">
        <v>2021</v>
      </c>
      <c r="B875">
        <v>550</v>
      </c>
      <c r="C875" t="s">
        <v>1286</v>
      </c>
      <c r="D875" t="s">
        <v>1217</v>
      </c>
      <c r="E875" t="s">
        <v>1227</v>
      </c>
      <c r="F875" t="s">
        <v>2660</v>
      </c>
      <c r="G875" t="s">
        <v>2699</v>
      </c>
      <c r="H875">
        <v>11</v>
      </c>
      <c r="I875" t="s">
        <v>25</v>
      </c>
      <c r="J875">
        <v>46</v>
      </c>
      <c r="K875" t="s">
        <v>2231</v>
      </c>
      <c r="L875">
        <v>0</v>
      </c>
      <c r="M875" t="s">
        <v>2149</v>
      </c>
      <c r="N875">
        <v>0</v>
      </c>
      <c r="O875" t="s">
        <v>2149</v>
      </c>
      <c r="P875">
        <v>0</v>
      </c>
      <c r="Q875" t="s">
        <v>2149</v>
      </c>
      <c r="R875">
        <v>10</v>
      </c>
      <c r="S875" t="s">
        <v>2150</v>
      </c>
      <c r="T875">
        <v>15</v>
      </c>
      <c r="U875" t="s">
        <v>2171</v>
      </c>
      <c r="V875">
        <v>0</v>
      </c>
      <c r="W875" t="s">
        <v>79</v>
      </c>
      <c r="X875">
        <v>5</v>
      </c>
      <c r="Y875" t="s">
        <v>2700</v>
      </c>
      <c r="Z875" t="s">
        <v>2712</v>
      </c>
      <c r="AA875" t="s">
        <v>2713</v>
      </c>
      <c r="AB875" t="s">
        <v>2714</v>
      </c>
      <c r="AC875" t="s">
        <v>2715</v>
      </c>
      <c r="AD875" t="s">
        <v>2516</v>
      </c>
      <c r="AE875" t="s">
        <v>2517</v>
      </c>
      <c r="AF875" s="115">
        <v>33179645</v>
      </c>
      <c r="AG875" s="36" t="s">
        <v>1683</v>
      </c>
      <c r="AH875" s="127" t="s">
        <v>25</v>
      </c>
      <c r="AI875" s="172">
        <v>12</v>
      </c>
      <c r="AJ875" s="173" t="s">
        <v>2782</v>
      </c>
      <c r="AL875" t="str">
        <f t="shared" si="60"/>
        <v>46.00.00.00</v>
      </c>
      <c r="AM875">
        <f t="shared" si="61"/>
        <v>550</v>
      </c>
      <c r="AN875">
        <f t="shared" si="62"/>
        <v>11</v>
      </c>
      <c r="AO875" s="118">
        <v>46</v>
      </c>
      <c r="AP875" s="118">
        <v>0</v>
      </c>
      <c r="AQ875" s="118">
        <v>0</v>
      </c>
      <c r="AR875" s="118">
        <v>0</v>
      </c>
      <c r="AS875" t="str">
        <f t="shared" si="63"/>
        <v>5.07.06.13</v>
      </c>
    </row>
    <row r="876" spans="1:45" customFormat="1" ht="93.6">
      <c r="A876">
        <v>2021</v>
      </c>
      <c r="B876">
        <v>550</v>
      </c>
      <c r="C876" t="s">
        <v>1286</v>
      </c>
      <c r="D876" t="s">
        <v>1217</v>
      </c>
      <c r="E876" t="s">
        <v>1227</v>
      </c>
      <c r="F876" t="s">
        <v>2660</v>
      </c>
      <c r="G876" t="s">
        <v>2699</v>
      </c>
      <c r="H876">
        <v>11</v>
      </c>
      <c r="I876" t="s">
        <v>25</v>
      </c>
      <c r="J876">
        <v>47</v>
      </c>
      <c r="K876" t="s">
        <v>2453</v>
      </c>
      <c r="L876">
        <v>0</v>
      </c>
      <c r="M876" t="s">
        <v>2149</v>
      </c>
      <c r="N876">
        <v>0</v>
      </c>
      <c r="O876" t="s">
        <v>2149</v>
      </c>
      <c r="P876">
        <v>0</v>
      </c>
      <c r="Q876" t="s">
        <v>2149</v>
      </c>
      <c r="R876">
        <v>10</v>
      </c>
      <c r="S876" t="s">
        <v>2150</v>
      </c>
      <c r="T876">
        <v>15</v>
      </c>
      <c r="U876" t="s">
        <v>2171</v>
      </c>
      <c r="V876">
        <v>0</v>
      </c>
      <c r="W876" t="s">
        <v>79</v>
      </c>
      <c r="X876">
        <v>5</v>
      </c>
      <c r="Y876" t="s">
        <v>2700</v>
      </c>
      <c r="Z876" t="s">
        <v>2712</v>
      </c>
      <c r="AA876" t="s">
        <v>2713</v>
      </c>
      <c r="AB876" t="s">
        <v>2714</v>
      </c>
      <c r="AC876" t="s">
        <v>2715</v>
      </c>
      <c r="AD876" t="s">
        <v>2508</v>
      </c>
      <c r="AE876" t="s">
        <v>2509</v>
      </c>
      <c r="AF876" s="115">
        <v>31244013</v>
      </c>
      <c r="AG876" s="36" t="s">
        <v>1683</v>
      </c>
      <c r="AH876" s="127" t="s">
        <v>25</v>
      </c>
      <c r="AI876" s="172">
        <v>12</v>
      </c>
      <c r="AJ876" s="173" t="s">
        <v>2782</v>
      </c>
      <c r="AL876" t="str">
        <f t="shared" si="60"/>
        <v>47.00.00.00</v>
      </c>
      <c r="AM876">
        <f t="shared" si="61"/>
        <v>550</v>
      </c>
      <c r="AN876">
        <f t="shared" si="62"/>
        <v>11</v>
      </c>
      <c r="AO876" s="118">
        <v>47</v>
      </c>
      <c r="AP876" s="118">
        <v>0</v>
      </c>
      <c r="AQ876" s="118">
        <v>0</v>
      </c>
      <c r="AR876" s="118">
        <v>0</v>
      </c>
      <c r="AS876" t="str">
        <f t="shared" si="63"/>
        <v>5.07.06.11</v>
      </c>
    </row>
    <row r="877" spans="1:45" customFormat="1" ht="93.6">
      <c r="A877">
        <v>2021</v>
      </c>
      <c r="B877">
        <v>550</v>
      </c>
      <c r="C877" t="s">
        <v>1286</v>
      </c>
      <c r="D877" t="s">
        <v>1217</v>
      </c>
      <c r="E877" t="s">
        <v>1227</v>
      </c>
      <c r="F877" t="s">
        <v>2660</v>
      </c>
      <c r="G877" t="s">
        <v>2699</v>
      </c>
      <c r="H877">
        <v>11</v>
      </c>
      <c r="I877" t="s">
        <v>25</v>
      </c>
      <c r="J877">
        <v>47</v>
      </c>
      <c r="K877" t="s">
        <v>2453</v>
      </c>
      <c r="L877">
        <v>0</v>
      </c>
      <c r="M877" t="s">
        <v>2149</v>
      </c>
      <c r="N877">
        <v>0</v>
      </c>
      <c r="O877" t="s">
        <v>2149</v>
      </c>
      <c r="P877">
        <v>0</v>
      </c>
      <c r="Q877" t="s">
        <v>2149</v>
      </c>
      <c r="R877">
        <v>10</v>
      </c>
      <c r="S877" t="s">
        <v>2150</v>
      </c>
      <c r="T877">
        <v>15</v>
      </c>
      <c r="U877" t="s">
        <v>2171</v>
      </c>
      <c r="V877">
        <v>0</v>
      </c>
      <c r="W877" t="s">
        <v>79</v>
      </c>
      <c r="X877">
        <v>5</v>
      </c>
      <c r="Y877" t="s">
        <v>2700</v>
      </c>
      <c r="Z877" t="s">
        <v>2712</v>
      </c>
      <c r="AA877" t="s">
        <v>2713</v>
      </c>
      <c r="AB877" t="s">
        <v>2714</v>
      </c>
      <c r="AC877" t="s">
        <v>2715</v>
      </c>
      <c r="AD877" t="s">
        <v>2512</v>
      </c>
      <c r="AE877" t="s">
        <v>2513</v>
      </c>
      <c r="AF877" s="115">
        <v>73025121</v>
      </c>
      <c r="AG877" s="36" t="s">
        <v>1683</v>
      </c>
      <c r="AH877" s="127" t="s">
        <v>25</v>
      </c>
      <c r="AI877" s="172">
        <v>12</v>
      </c>
      <c r="AJ877" s="173" t="s">
        <v>2782</v>
      </c>
      <c r="AL877" t="str">
        <f t="shared" si="60"/>
        <v>47.00.00.00</v>
      </c>
      <c r="AM877">
        <f t="shared" si="61"/>
        <v>550</v>
      </c>
      <c r="AN877">
        <f t="shared" si="62"/>
        <v>11</v>
      </c>
      <c r="AO877" s="118">
        <v>47</v>
      </c>
      <c r="AP877" s="118">
        <v>0</v>
      </c>
      <c r="AQ877" s="118">
        <v>0</v>
      </c>
      <c r="AR877" s="118">
        <v>0</v>
      </c>
      <c r="AS877" t="str">
        <f t="shared" si="63"/>
        <v>5.07.06.12</v>
      </c>
    </row>
    <row r="878" spans="1:45" customFormat="1" ht="93.6">
      <c r="A878">
        <v>2021</v>
      </c>
      <c r="B878">
        <v>550</v>
      </c>
      <c r="C878" t="s">
        <v>1286</v>
      </c>
      <c r="D878" t="s">
        <v>1217</v>
      </c>
      <c r="E878" t="s">
        <v>1227</v>
      </c>
      <c r="F878" t="s">
        <v>2660</v>
      </c>
      <c r="G878" t="s">
        <v>2699</v>
      </c>
      <c r="H878">
        <v>11</v>
      </c>
      <c r="I878" t="s">
        <v>25</v>
      </c>
      <c r="J878">
        <v>47</v>
      </c>
      <c r="K878" t="s">
        <v>2453</v>
      </c>
      <c r="L878">
        <v>0</v>
      </c>
      <c r="M878" t="s">
        <v>2149</v>
      </c>
      <c r="N878">
        <v>0</v>
      </c>
      <c r="O878" t="s">
        <v>2149</v>
      </c>
      <c r="P878">
        <v>0</v>
      </c>
      <c r="Q878" t="s">
        <v>2149</v>
      </c>
      <c r="R878">
        <v>10</v>
      </c>
      <c r="S878" t="s">
        <v>2150</v>
      </c>
      <c r="T878">
        <v>15</v>
      </c>
      <c r="U878" t="s">
        <v>2171</v>
      </c>
      <c r="V878">
        <v>0</v>
      </c>
      <c r="W878" t="s">
        <v>79</v>
      </c>
      <c r="X878">
        <v>5</v>
      </c>
      <c r="Y878" t="s">
        <v>2700</v>
      </c>
      <c r="Z878" t="s">
        <v>2712</v>
      </c>
      <c r="AA878" t="s">
        <v>2713</v>
      </c>
      <c r="AB878" t="s">
        <v>2714</v>
      </c>
      <c r="AC878" t="s">
        <v>2715</v>
      </c>
      <c r="AD878" t="s">
        <v>2516</v>
      </c>
      <c r="AE878" t="s">
        <v>2517</v>
      </c>
      <c r="AF878" s="115">
        <v>94873048</v>
      </c>
      <c r="AG878" s="36" t="s">
        <v>1683</v>
      </c>
      <c r="AH878" s="127" t="s">
        <v>25</v>
      </c>
      <c r="AI878" s="172">
        <v>12</v>
      </c>
      <c r="AJ878" s="173" t="s">
        <v>2782</v>
      </c>
      <c r="AL878" t="str">
        <f t="shared" si="60"/>
        <v>47.00.00.00</v>
      </c>
      <c r="AM878">
        <f t="shared" si="61"/>
        <v>550</v>
      </c>
      <c r="AN878">
        <f t="shared" si="62"/>
        <v>11</v>
      </c>
      <c r="AO878" s="118">
        <v>47</v>
      </c>
      <c r="AP878" s="118">
        <v>0</v>
      </c>
      <c r="AQ878" s="118">
        <v>0</v>
      </c>
      <c r="AR878" s="118">
        <v>0</v>
      </c>
      <c r="AS878" t="str">
        <f t="shared" si="63"/>
        <v>5.07.06.13</v>
      </c>
    </row>
    <row r="879" spans="1:45" customFormat="1" ht="93.6">
      <c r="A879">
        <v>2021</v>
      </c>
      <c r="B879">
        <v>550</v>
      </c>
      <c r="C879" t="s">
        <v>1286</v>
      </c>
      <c r="D879" t="s">
        <v>1217</v>
      </c>
      <c r="E879" t="s">
        <v>1227</v>
      </c>
      <c r="F879" t="s">
        <v>2660</v>
      </c>
      <c r="G879" t="s">
        <v>2699</v>
      </c>
      <c r="H879">
        <v>11</v>
      </c>
      <c r="I879" t="s">
        <v>25</v>
      </c>
      <c r="J879">
        <v>48</v>
      </c>
      <c r="K879" t="s">
        <v>2227</v>
      </c>
      <c r="L879">
        <v>0</v>
      </c>
      <c r="M879" t="s">
        <v>2149</v>
      </c>
      <c r="N879">
        <v>0</v>
      </c>
      <c r="O879" t="s">
        <v>2149</v>
      </c>
      <c r="P879">
        <v>0</v>
      </c>
      <c r="Q879" t="s">
        <v>2149</v>
      </c>
      <c r="R879">
        <v>10</v>
      </c>
      <c r="S879" t="s">
        <v>2150</v>
      </c>
      <c r="T879">
        <v>15</v>
      </c>
      <c r="U879" t="s">
        <v>2171</v>
      </c>
      <c r="V879">
        <v>0</v>
      </c>
      <c r="W879" t="s">
        <v>79</v>
      </c>
      <c r="X879">
        <v>5</v>
      </c>
      <c r="Y879" t="s">
        <v>2700</v>
      </c>
      <c r="Z879" t="s">
        <v>2712</v>
      </c>
      <c r="AA879" t="s">
        <v>2713</v>
      </c>
      <c r="AB879" t="s">
        <v>2714</v>
      </c>
      <c r="AC879" t="s">
        <v>2715</v>
      </c>
      <c r="AD879" t="s">
        <v>2508</v>
      </c>
      <c r="AE879" t="s">
        <v>2509</v>
      </c>
      <c r="AF879" s="115">
        <v>1365859</v>
      </c>
      <c r="AG879" s="36" t="s">
        <v>1683</v>
      </c>
      <c r="AH879" s="127" t="s">
        <v>25</v>
      </c>
      <c r="AI879" s="172">
        <v>12</v>
      </c>
      <c r="AJ879" s="173" t="s">
        <v>2782</v>
      </c>
      <c r="AL879" t="str">
        <f t="shared" si="60"/>
        <v>48.00.00.00</v>
      </c>
      <c r="AM879">
        <f t="shared" si="61"/>
        <v>550</v>
      </c>
      <c r="AN879">
        <f t="shared" si="62"/>
        <v>11</v>
      </c>
      <c r="AO879" s="118">
        <v>48</v>
      </c>
      <c r="AP879" s="118">
        <v>0</v>
      </c>
      <c r="AQ879" s="118">
        <v>0</v>
      </c>
      <c r="AR879" s="118">
        <v>0</v>
      </c>
      <c r="AS879" t="str">
        <f t="shared" si="63"/>
        <v>5.07.06.11</v>
      </c>
    </row>
    <row r="880" spans="1:45" customFormat="1" ht="93.6">
      <c r="A880">
        <v>2021</v>
      </c>
      <c r="B880">
        <v>550</v>
      </c>
      <c r="C880" t="s">
        <v>1286</v>
      </c>
      <c r="D880" t="s">
        <v>1217</v>
      </c>
      <c r="E880" t="s">
        <v>1227</v>
      </c>
      <c r="F880" t="s">
        <v>2660</v>
      </c>
      <c r="G880" t="s">
        <v>2699</v>
      </c>
      <c r="H880">
        <v>11</v>
      </c>
      <c r="I880" t="s">
        <v>25</v>
      </c>
      <c r="J880">
        <v>48</v>
      </c>
      <c r="K880" t="s">
        <v>2227</v>
      </c>
      <c r="L880">
        <v>0</v>
      </c>
      <c r="M880" t="s">
        <v>2149</v>
      </c>
      <c r="N880">
        <v>0</v>
      </c>
      <c r="O880" t="s">
        <v>2149</v>
      </c>
      <c r="P880">
        <v>0</v>
      </c>
      <c r="Q880" t="s">
        <v>2149</v>
      </c>
      <c r="R880">
        <v>10</v>
      </c>
      <c r="S880" t="s">
        <v>2150</v>
      </c>
      <c r="T880">
        <v>15</v>
      </c>
      <c r="U880" t="s">
        <v>2171</v>
      </c>
      <c r="V880">
        <v>0</v>
      </c>
      <c r="W880" t="s">
        <v>79</v>
      </c>
      <c r="X880">
        <v>5</v>
      </c>
      <c r="Y880" t="s">
        <v>2700</v>
      </c>
      <c r="Z880" t="s">
        <v>2712</v>
      </c>
      <c r="AA880" t="s">
        <v>2713</v>
      </c>
      <c r="AB880" t="s">
        <v>2714</v>
      </c>
      <c r="AC880" t="s">
        <v>2715</v>
      </c>
      <c r="AD880" t="s">
        <v>2512</v>
      </c>
      <c r="AE880" t="s">
        <v>2513</v>
      </c>
      <c r="AF880" s="115">
        <v>3192355</v>
      </c>
      <c r="AG880" s="36" t="s">
        <v>1683</v>
      </c>
      <c r="AH880" s="127" t="s">
        <v>25</v>
      </c>
      <c r="AI880" s="172">
        <v>12</v>
      </c>
      <c r="AJ880" s="173" t="s">
        <v>2782</v>
      </c>
      <c r="AL880" t="str">
        <f t="shared" si="60"/>
        <v>48.00.00.00</v>
      </c>
      <c r="AM880">
        <f t="shared" si="61"/>
        <v>550</v>
      </c>
      <c r="AN880">
        <f t="shared" si="62"/>
        <v>11</v>
      </c>
      <c r="AO880" s="118">
        <v>48</v>
      </c>
      <c r="AP880" s="118">
        <v>0</v>
      </c>
      <c r="AQ880" s="118">
        <v>0</v>
      </c>
      <c r="AR880" s="118">
        <v>0</v>
      </c>
      <c r="AS880" t="str">
        <f t="shared" si="63"/>
        <v>5.07.06.12</v>
      </c>
    </row>
    <row r="881" spans="1:45" customFormat="1" ht="93.6">
      <c r="A881">
        <v>2021</v>
      </c>
      <c r="B881">
        <v>550</v>
      </c>
      <c r="C881" t="s">
        <v>1286</v>
      </c>
      <c r="D881" t="s">
        <v>1217</v>
      </c>
      <c r="E881" t="s">
        <v>1227</v>
      </c>
      <c r="F881" t="s">
        <v>2660</v>
      </c>
      <c r="G881" t="s">
        <v>2699</v>
      </c>
      <c r="H881">
        <v>11</v>
      </c>
      <c r="I881" t="s">
        <v>25</v>
      </c>
      <c r="J881">
        <v>48</v>
      </c>
      <c r="K881" t="s">
        <v>2227</v>
      </c>
      <c r="L881">
        <v>0</v>
      </c>
      <c r="M881" t="s">
        <v>2149</v>
      </c>
      <c r="N881">
        <v>0</v>
      </c>
      <c r="O881" t="s">
        <v>2149</v>
      </c>
      <c r="P881">
        <v>0</v>
      </c>
      <c r="Q881" t="s">
        <v>2149</v>
      </c>
      <c r="R881">
        <v>10</v>
      </c>
      <c r="S881" t="s">
        <v>2150</v>
      </c>
      <c r="T881">
        <v>15</v>
      </c>
      <c r="U881" t="s">
        <v>2171</v>
      </c>
      <c r="V881">
        <v>0</v>
      </c>
      <c r="W881" t="s">
        <v>79</v>
      </c>
      <c r="X881">
        <v>5</v>
      </c>
      <c r="Y881" t="s">
        <v>2700</v>
      </c>
      <c r="Z881" t="s">
        <v>2712</v>
      </c>
      <c r="AA881" t="s">
        <v>2713</v>
      </c>
      <c r="AB881" t="s">
        <v>2714</v>
      </c>
      <c r="AC881" t="s">
        <v>2715</v>
      </c>
      <c r="AD881" t="s">
        <v>2516</v>
      </c>
      <c r="AE881" t="s">
        <v>2517</v>
      </c>
      <c r="AF881" s="115">
        <v>4147456</v>
      </c>
      <c r="AG881" s="36" t="s">
        <v>1683</v>
      </c>
      <c r="AH881" s="127" t="s">
        <v>25</v>
      </c>
      <c r="AI881" s="172">
        <v>12</v>
      </c>
      <c r="AJ881" s="173" t="s">
        <v>2782</v>
      </c>
      <c r="AL881" t="str">
        <f t="shared" si="60"/>
        <v>48.00.00.00</v>
      </c>
      <c r="AM881">
        <f t="shared" si="61"/>
        <v>550</v>
      </c>
      <c r="AN881">
        <f t="shared" si="62"/>
        <v>11</v>
      </c>
      <c r="AO881" s="118">
        <v>48</v>
      </c>
      <c r="AP881" s="118">
        <v>0</v>
      </c>
      <c r="AQ881" s="118">
        <v>0</v>
      </c>
      <c r="AR881" s="118">
        <v>0</v>
      </c>
      <c r="AS881" t="str">
        <f t="shared" si="63"/>
        <v>5.07.06.13</v>
      </c>
    </row>
    <row r="882" spans="1:45" customFormat="1" ht="93.6">
      <c r="A882">
        <v>2021</v>
      </c>
      <c r="B882">
        <v>550</v>
      </c>
      <c r="C882" t="s">
        <v>1286</v>
      </c>
      <c r="D882" t="s">
        <v>1217</v>
      </c>
      <c r="E882" t="s">
        <v>1227</v>
      </c>
      <c r="F882" t="s">
        <v>2660</v>
      </c>
      <c r="G882" t="s">
        <v>2699</v>
      </c>
      <c r="H882">
        <v>11</v>
      </c>
      <c r="I882" t="s">
        <v>25</v>
      </c>
      <c r="J882">
        <v>49</v>
      </c>
      <c r="K882" t="s">
        <v>2215</v>
      </c>
      <c r="L882">
        <v>0</v>
      </c>
      <c r="M882" t="s">
        <v>2149</v>
      </c>
      <c r="N882">
        <v>0</v>
      </c>
      <c r="O882" t="s">
        <v>2149</v>
      </c>
      <c r="P882">
        <v>0</v>
      </c>
      <c r="Q882" t="s">
        <v>2149</v>
      </c>
      <c r="R882">
        <v>10</v>
      </c>
      <c r="S882" t="s">
        <v>2150</v>
      </c>
      <c r="T882">
        <v>15</v>
      </c>
      <c r="U882" t="s">
        <v>2171</v>
      </c>
      <c r="V882">
        <v>0</v>
      </c>
      <c r="W882" t="s">
        <v>79</v>
      </c>
      <c r="X882">
        <v>5</v>
      </c>
      <c r="Y882" t="s">
        <v>2700</v>
      </c>
      <c r="Z882" t="s">
        <v>2712</v>
      </c>
      <c r="AA882" t="s">
        <v>2713</v>
      </c>
      <c r="AB882" t="s">
        <v>2714</v>
      </c>
      <c r="AC882" t="s">
        <v>2715</v>
      </c>
      <c r="AD882" t="s">
        <v>2508</v>
      </c>
      <c r="AE882" t="s">
        <v>2509</v>
      </c>
      <c r="AF882" s="115">
        <v>4609773</v>
      </c>
      <c r="AG882" s="36" t="s">
        <v>1683</v>
      </c>
      <c r="AH882" s="127" t="s">
        <v>25</v>
      </c>
      <c r="AI882" s="172">
        <v>12</v>
      </c>
      <c r="AJ882" s="173" t="s">
        <v>2782</v>
      </c>
      <c r="AL882" t="str">
        <f t="shared" si="60"/>
        <v>49.00.00.00</v>
      </c>
      <c r="AM882">
        <f t="shared" si="61"/>
        <v>550</v>
      </c>
      <c r="AN882">
        <f t="shared" si="62"/>
        <v>11</v>
      </c>
      <c r="AO882" s="118">
        <v>49</v>
      </c>
      <c r="AP882" s="118">
        <v>0</v>
      </c>
      <c r="AQ882" s="118">
        <v>0</v>
      </c>
      <c r="AR882" s="118">
        <v>0</v>
      </c>
      <c r="AS882" t="str">
        <f t="shared" si="63"/>
        <v>5.07.06.11</v>
      </c>
    </row>
    <row r="883" spans="1:45" customFormat="1" ht="93.6">
      <c r="A883">
        <v>2021</v>
      </c>
      <c r="B883">
        <v>550</v>
      </c>
      <c r="C883" t="s">
        <v>1286</v>
      </c>
      <c r="D883" t="s">
        <v>1217</v>
      </c>
      <c r="E883" t="s">
        <v>1227</v>
      </c>
      <c r="F883" t="s">
        <v>2660</v>
      </c>
      <c r="G883" t="s">
        <v>2699</v>
      </c>
      <c r="H883">
        <v>11</v>
      </c>
      <c r="I883" t="s">
        <v>25</v>
      </c>
      <c r="J883">
        <v>49</v>
      </c>
      <c r="K883" t="s">
        <v>2215</v>
      </c>
      <c r="L883">
        <v>0</v>
      </c>
      <c r="M883" t="s">
        <v>2149</v>
      </c>
      <c r="N883">
        <v>0</v>
      </c>
      <c r="O883" t="s">
        <v>2149</v>
      </c>
      <c r="P883">
        <v>0</v>
      </c>
      <c r="Q883" t="s">
        <v>2149</v>
      </c>
      <c r="R883">
        <v>10</v>
      </c>
      <c r="S883" t="s">
        <v>2150</v>
      </c>
      <c r="T883">
        <v>15</v>
      </c>
      <c r="U883" t="s">
        <v>2171</v>
      </c>
      <c r="V883">
        <v>0</v>
      </c>
      <c r="W883" t="s">
        <v>79</v>
      </c>
      <c r="X883">
        <v>5</v>
      </c>
      <c r="Y883" t="s">
        <v>2700</v>
      </c>
      <c r="Z883" t="s">
        <v>2712</v>
      </c>
      <c r="AA883" t="s">
        <v>2713</v>
      </c>
      <c r="AB883" t="s">
        <v>2714</v>
      </c>
      <c r="AC883" t="s">
        <v>2715</v>
      </c>
      <c r="AD883" t="s">
        <v>2512</v>
      </c>
      <c r="AE883" t="s">
        <v>2513</v>
      </c>
      <c r="AF883" s="115">
        <v>10774198</v>
      </c>
      <c r="AG883" s="36" t="s">
        <v>1683</v>
      </c>
      <c r="AH883" s="127" t="s">
        <v>25</v>
      </c>
      <c r="AI883" s="172">
        <v>12</v>
      </c>
      <c r="AJ883" s="173" t="s">
        <v>2782</v>
      </c>
      <c r="AL883" t="str">
        <f t="shared" si="60"/>
        <v>49.00.00.00</v>
      </c>
      <c r="AM883">
        <f t="shared" si="61"/>
        <v>550</v>
      </c>
      <c r="AN883">
        <f t="shared" si="62"/>
        <v>11</v>
      </c>
      <c r="AO883" s="118">
        <v>49</v>
      </c>
      <c r="AP883" s="118">
        <v>0</v>
      </c>
      <c r="AQ883" s="118">
        <v>0</v>
      </c>
      <c r="AR883" s="118">
        <v>0</v>
      </c>
      <c r="AS883" t="str">
        <f t="shared" si="63"/>
        <v>5.07.06.12</v>
      </c>
    </row>
    <row r="884" spans="1:45" customFormat="1" ht="93.6">
      <c r="A884">
        <v>2021</v>
      </c>
      <c r="B884">
        <v>550</v>
      </c>
      <c r="C884" t="s">
        <v>1286</v>
      </c>
      <c r="D884" t="s">
        <v>1217</v>
      </c>
      <c r="E884" t="s">
        <v>1227</v>
      </c>
      <c r="F884" t="s">
        <v>2660</v>
      </c>
      <c r="G884" t="s">
        <v>2699</v>
      </c>
      <c r="H884">
        <v>11</v>
      </c>
      <c r="I884" t="s">
        <v>25</v>
      </c>
      <c r="J884">
        <v>49</v>
      </c>
      <c r="K884" t="s">
        <v>2215</v>
      </c>
      <c r="L884">
        <v>0</v>
      </c>
      <c r="M884" t="s">
        <v>2149</v>
      </c>
      <c r="N884">
        <v>0</v>
      </c>
      <c r="O884" t="s">
        <v>2149</v>
      </c>
      <c r="P884">
        <v>0</v>
      </c>
      <c r="Q884" t="s">
        <v>2149</v>
      </c>
      <c r="R884">
        <v>10</v>
      </c>
      <c r="S884" t="s">
        <v>2150</v>
      </c>
      <c r="T884">
        <v>15</v>
      </c>
      <c r="U884" t="s">
        <v>2171</v>
      </c>
      <c r="V884">
        <v>0</v>
      </c>
      <c r="W884" t="s">
        <v>79</v>
      </c>
      <c r="X884">
        <v>5</v>
      </c>
      <c r="Y884" t="s">
        <v>2700</v>
      </c>
      <c r="Z884" t="s">
        <v>2712</v>
      </c>
      <c r="AA884" t="s">
        <v>2713</v>
      </c>
      <c r="AB884" t="s">
        <v>2714</v>
      </c>
      <c r="AC884" t="s">
        <v>2715</v>
      </c>
      <c r="AD884" t="s">
        <v>2516</v>
      </c>
      <c r="AE884" t="s">
        <v>2517</v>
      </c>
      <c r="AF884" s="115">
        <v>13997662</v>
      </c>
      <c r="AG884" s="36" t="s">
        <v>1683</v>
      </c>
      <c r="AH884" s="127" t="s">
        <v>25</v>
      </c>
      <c r="AI884" s="172">
        <v>12</v>
      </c>
      <c r="AJ884" s="173" t="s">
        <v>2782</v>
      </c>
      <c r="AL884" t="str">
        <f t="shared" si="60"/>
        <v>49.00.00.00</v>
      </c>
      <c r="AM884">
        <f t="shared" si="61"/>
        <v>550</v>
      </c>
      <c r="AN884">
        <f t="shared" si="62"/>
        <v>11</v>
      </c>
      <c r="AO884" s="118">
        <v>49</v>
      </c>
      <c r="AP884" s="118">
        <v>0</v>
      </c>
      <c r="AQ884" s="118">
        <v>0</v>
      </c>
      <c r="AR884" s="118">
        <v>0</v>
      </c>
      <c r="AS884" t="str">
        <f t="shared" si="63"/>
        <v>5.07.06.13</v>
      </c>
    </row>
    <row r="885" spans="1:45" customFormat="1" ht="93.6">
      <c r="A885">
        <v>2021</v>
      </c>
      <c r="B885">
        <v>550</v>
      </c>
      <c r="C885" t="s">
        <v>1286</v>
      </c>
      <c r="D885" t="s">
        <v>1217</v>
      </c>
      <c r="E885" t="s">
        <v>1227</v>
      </c>
      <c r="F885" t="s">
        <v>2660</v>
      </c>
      <c r="G885" t="s">
        <v>2699</v>
      </c>
      <c r="H885">
        <v>11</v>
      </c>
      <c r="I885" t="s">
        <v>25</v>
      </c>
      <c r="J885">
        <v>50</v>
      </c>
      <c r="K885" t="s">
        <v>2221</v>
      </c>
      <c r="L885">
        <v>0</v>
      </c>
      <c r="M885" t="s">
        <v>2149</v>
      </c>
      <c r="N885">
        <v>0</v>
      </c>
      <c r="O885" t="s">
        <v>2149</v>
      </c>
      <c r="P885">
        <v>0</v>
      </c>
      <c r="Q885" t="s">
        <v>2149</v>
      </c>
      <c r="R885">
        <v>10</v>
      </c>
      <c r="S885" t="s">
        <v>2150</v>
      </c>
      <c r="T885">
        <v>15</v>
      </c>
      <c r="U885" t="s">
        <v>2171</v>
      </c>
      <c r="V885">
        <v>0</v>
      </c>
      <c r="W885" t="s">
        <v>79</v>
      </c>
      <c r="X885">
        <v>5</v>
      </c>
      <c r="Y885" t="s">
        <v>2700</v>
      </c>
      <c r="Z885" t="s">
        <v>2712</v>
      </c>
      <c r="AA885" t="s">
        <v>2713</v>
      </c>
      <c r="AB885" t="s">
        <v>2714</v>
      </c>
      <c r="AC885" t="s">
        <v>2715</v>
      </c>
      <c r="AD885" t="s">
        <v>2508</v>
      </c>
      <c r="AE885" t="s">
        <v>2509</v>
      </c>
      <c r="AF885" s="115">
        <v>1365859</v>
      </c>
      <c r="AG885" s="36" t="s">
        <v>1683</v>
      </c>
      <c r="AH885" s="127" t="s">
        <v>25</v>
      </c>
      <c r="AI885" s="172">
        <v>12</v>
      </c>
      <c r="AJ885" s="173" t="s">
        <v>2782</v>
      </c>
      <c r="AL885" t="str">
        <f t="shared" si="60"/>
        <v>50.00.00.00</v>
      </c>
      <c r="AM885">
        <f t="shared" si="61"/>
        <v>550</v>
      </c>
      <c r="AN885">
        <f t="shared" si="62"/>
        <v>11</v>
      </c>
      <c r="AO885" s="118">
        <v>50</v>
      </c>
      <c r="AP885" s="118">
        <v>0</v>
      </c>
      <c r="AQ885" s="118">
        <v>0</v>
      </c>
      <c r="AR885" s="118">
        <v>0</v>
      </c>
      <c r="AS885" t="str">
        <f t="shared" si="63"/>
        <v>5.07.06.11</v>
      </c>
    </row>
    <row r="886" spans="1:45" customFormat="1" ht="93.6">
      <c r="A886">
        <v>2021</v>
      </c>
      <c r="B886">
        <v>550</v>
      </c>
      <c r="C886" t="s">
        <v>1286</v>
      </c>
      <c r="D886" t="s">
        <v>1217</v>
      </c>
      <c r="E886" t="s">
        <v>1227</v>
      </c>
      <c r="F886" t="s">
        <v>2660</v>
      </c>
      <c r="G886" t="s">
        <v>2699</v>
      </c>
      <c r="H886">
        <v>11</v>
      </c>
      <c r="I886" t="s">
        <v>25</v>
      </c>
      <c r="J886">
        <v>50</v>
      </c>
      <c r="K886" t="s">
        <v>2221</v>
      </c>
      <c r="L886">
        <v>0</v>
      </c>
      <c r="M886" t="s">
        <v>2149</v>
      </c>
      <c r="N886">
        <v>0</v>
      </c>
      <c r="O886" t="s">
        <v>2149</v>
      </c>
      <c r="P886">
        <v>0</v>
      </c>
      <c r="Q886" t="s">
        <v>2149</v>
      </c>
      <c r="R886">
        <v>10</v>
      </c>
      <c r="S886" t="s">
        <v>2150</v>
      </c>
      <c r="T886">
        <v>15</v>
      </c>
      <c r="U886" t="s">
        <v>2171</v>
      </c>
      <c r="V886">
        <v>0</v>
      </c>
      <c r="W886" t="s">
        <v>79</v>
      </c>
      <c r="X886">
        <v>5</v>
      </c>
      <c r="Y886" t="s">
        <v>2700</v>
      </c>
      <c r="Z886" t="s">
        <v>2712</v>
      </c>
      <c r="AA886" t="s">
        <v>2713</v>
      </c>
      <c r="AB886" t="s">
        <v>2714</v>
      </c>
      <c r="AC886" t="s">
        <v>2715</v>
      </c>
      <c r="AD886" t="s">
        <v>2512</v>
      </c>
      <c r="AE886" t="s">
        <v>2513</v>
      </c>
      <c r="AF886" s="115">
        <v>3192355</v>
      </c>
      <c r="AG886" s="36" t="s">
        <v>1683</v>
      </c>
      <c r="AH886" s="127" t="s">
        <v>25</v>
      </c>
      <c r="AI886" s="172">
        <v>12</v>
      </c>
      <c r="AJ886" s="173" t="s">
        <v>2782</v>
      </c>
      <c r="AL886" t="str">
        <f t="shared" si="60"/>
        <v>50.00.00.00</v>
      </c>
      <c r="AM886">
        <f t="shared" si="61"/>
        <v>550</v>
      </c>
      <c r="AN886">
        <f t="shared" si="62"/>
        <v>11</v>
      </c>
      <c r="AO886" s="118">
        <v>50</v>
      </c>
      <c r="AP886" s="118">
        <v>0</v>
      </c>
      <c r="AQ886" s="118">
        <v>0</v>
      </c>
      <c r="AR886" s="118">
        <v>0</v>
      </c>
      <c r="AS886" t="str">
        <f t="shared" si="63"/>
        <v>5.07.06.12</v>
      </c>
    </row>
    <row r="887" spans="1:45" customFormat="1" ht="93.6">
      <c r="A887">
        <v>2021</v>
      </c>
      <c r="B887">
        <v>550</v>
      </c>
      <c r="C887" t="s">
        <v>1286</v>
      </c>
      <c r="D887" t="s">
        <v>1217</v>
      </c>
      <c r="E887" t="s">
        <v>1227</v>
      </c>
      <c r="F887" t="s">
        <v>2660</v>
      </c>
      <c r="G887" t="s">
        <v>2699</v>
      </c>
      <c r="H887">
        <v>11</v>
      </c>
      <c r="I887" t="s">
        <v>25</v>
      </c>
      <c r="J887">
        <v>50</v>
      </c>
      <c r="K887" t="s">
        <v>2221</v>
      </c>
      <c r="L887">
        <v>0</v>
      </c>
      <c r="M887" t="s">
        <v>2149</v>
      </c>
      <c r="N887">
        <v>0</v>
      </c>
      <c r="O887" t="s">
        <v>2149</v>
      </c>
      <c r="P887">
        <v>0</v>
      </c>
      <c r="Q887" t="s">
        <v>2149</v>
      </c>
      <c r="R887">
        <v>10</v>
      </c>
      <c r="S887" t="s">
        <v>2150</v>
      </c>
      <c r="T887">
        <v>15</v>
      </c>
      <c r="U887" t="s">
        <v>2171</v>
      </c>
      <c r="V887">
        <v>0</v>
      </c>
      <c r="W887" t="s">
        <v>79</v>
      </c>
      <c r="X887">
        <v>5</v>
      </c>
      <c r="Y887" t="s">
        <v>2700</v>
      </c>
      <c r="Z887" t="s">
        <v>2712</v>
      </c>
      <c r="AA887" t="s">
        <v>2713</v>
      </c>
      <c r="AB887" t="s">
        <v>2714</v>
      </c>
      <c r="AC887" t="s">
        <v>2715</v>
      </c>
      <c r="AD887" t="s">
        <v>2516</v>
      </c>
      <c r="AE887" t="s">
        <v>2517</v>
      </c>
      <c r="AF887" s="115">
        <v>4147455</v>
      </c>
      <c r="AG887" s="36" t="s">
        <v>1683</v>
      </c>
      <c r="AH887" s="127" t="s">
        <v>25</v>
      </c>
      <c r="AI887" s="172">
        <v>12</v>
      </c>
      <c r="AJ887" s="173" t="s">
        <v>2782</v>
      </c>
      <c r="AL887" t="str">
        <f t="shared" si="60"/>
        <v>50.00.00.00</v>
      </c>
      <c r="AM887">
        <f t="shared" si="61"/>
        <v>550</v>
      </c>
      <c r="AN887">
        <f t="shared" si="62"/>
        <v>11</v>
      </c>
      <c r="AO887" s="118">
        <v>50</v>
      </c>
      <c r="AP887" s="118">
        <v>0</v>
      </c>
      <c r="AQ887" s="118">
        <v>0</v>
      </c>
      <c r="AR887" s="118">
        <v>0</v>
      </c>
      <c r="AS887" t="str">
        <f t="shared" si="63"/>
        <v>5.07.06.13</v>
      </c>
    </row>
    <row r="888" spans="1:45" customFormat="1" ht="93.6">
      <c r="A888">
        <v>2021</v>
      </c>
      <c r="B888">
        <v>551</v>
      </c>
      <c r="C888" t="s">
        <v>1287</v>
      </c>
      <c r="D888" t="s">
        <v>1218</v>
      </c>
      <c r="E888" t="s">
        <v>1227</v>
      </c>
      <c r="F888" t="s">
        <v>2907</v>
      </c>
      <c r="G888" t="s">
        <v>2908</v>
      </c>
      <c r="H888">
        <v>11</v>
      </c>
      <c r="I888" t="s">
        <v>25</v>
      </c>
      <c r="J888">
        <v>0</v>
      </c>
      <c r="K888" t="s">
        <v>2909</v>
      </c>
      <c r="L888">
        <v>0</v>
      </c>
      <c r="M888" t="s">
        <v>2149</v>
      </c>
      <c r="N888">
        <v>0</v>
      </c>
      <c r="O888" t="s">
        <v>2149</v>
      </c>
      <c r="P888">
        <v>0</v>
      </c>
      <c r="Q888" t="s">
        <v>2149</v>
      </c>
      <c r="R888">
        <v>90</v>
      </c>
      <c r="S888" t="s">
        <v>2181</v>
      </c>
      <c r="T888">
        <v>99</v>
      </c>
      <c r="U888" t="s">
        <v>2274</v>
      </c>
      <c r="V888">
        <v>0</v>
      </c>
      <c r="W888" t="s">
        <v>79</v>
      </c>
      <c r="X888">
        <v>7</v>
      </c>
      <c r="Y888" t="s">
        <v>2910</v>
      </c>
      <c r="Z888" t="s">
        <v>2911</v>
      </c>
      <c r="AA888" t="s">
        <v>2912</v>
      </c>
      <c r="AB888" t="s">
        <v>2913</v>
      </c>
      <c r="AC888" t="s">
        <v>2914</v>
      </c>
      <c r="AD888" t="s">
        <v>2541</v>
      </c>
      <c r="AE888" t="s">
        <v>2542</v>
      </c>
      <c r="AF888" s="115">
        <v>2390459943</v>
      </c>
      <c r="AG888" s="36" t="s">
        <v>1683</v>
      </c>
      <c r="AH888" s="127" t="s">
        <v>25</v>
      </c>
      <c r="AI888" s="172">
        <v>12</v>
      </c>
      <c r="AJ888" s="173" t="s">
        <v>2782</v>
      </c>
      <c r="AL888" t="str">
        <f t="shared" si="60"/>
        <v>00.00.00.00</v>
      </c>
      <c r="AM888">
        <f t="shared" si="61"/>
        <v>551</v>
      </c>
      <c r="AN888">
        <f t="shared" si="62"/>
        <v>11</v>
      </c>
      <c r="AO888" s="118">
        <v>0</v>
      </c>
      <c r="AP888" s="118">
        <v>0</v>
      </c>
      <c r="AQ888" s="118">
        <v>0</v>
      </c>
      <c r="AR888" s="118">
        <v>0</v>
      </c>
      <c r="AS888" t="str">
        <f t="shared" si="63"/>
        <v>7.01.07.00</v>
      </c>
    </row>
    <row r="889" spans="1:45" customFormat="1" ht="93.6">
      <c r="A889">
        <v>2021</v>
      </c>
      <c r="B889">
        <v>551</v>
      </c>
      <c r="C889" t="s">
        <v>1287</v>
      </c>
      <c r="D889" t="s">
        <v>1218</v>
      </c>
      <c r="E889" t="s">
        <v>1227</v>
      </c>
      <c r="F889" t="s">
        <v>2660</v>
      </c>
      <c r="G889" t="s">
        <v>2915</v>
      </c>
      <c r="H889">
        <v>11</v>
      </c>
      <c r="I889" t="s">
        <v>25</v>
      </c>
      <c r="J889">
        <v>1</v>
      </c>
      <c r="K889" t="s">
        <v>2634</v>
      </c>
      <c r="L889">
        <v>0</v>
      </c>
      <c r="M889" t="s">
        <v>2149</v>
      </c>
      <c r="N889">
        <v>0</v>
      </c>
      <c r="O889" t="s">
        <v>2149</v>
      </c>
      <c r="P889">
        <v>0</v>
      </c>
      <c r="Q889" t="s">
        <v>2149</v>
      </c>
      <c r="R889">
        <v>50</v>
      </c>
      <c r="S889" t="s">
        <v>2176</v>
      </c>
      <c r="T889">
        <v>51</v>
      </c>
      <c r="U889" t="s">
        <v>2268</v>
      </c>
      <c r="V889">
        <v>0</v>
      </c>
      <c r="W889" t="s">
        <v>79</v>
      </c>
      <c r="X889">
        <v>7</v>
      </c>
      <c r="Y889" t="s">
        <v>2910</v>
      </c>
      <c r="Z889" t="s">
        <v>2911</v>
      </c>
      <c r="AA889" t="s">
        <v>2912</v>
      </c>
      <c r="AB889" t="s">
        <v>2916</v>
      </c>
      <c r="AC889" t="s">
        <v>2917</v>
      </c>
      <c r="AD889" t="s">
        <v>2537</v>
      </c>
      <c r="AE889" t="s">
        <v>2538</v>
      </c>
      <c r="AF889" s="115">
        <v>1230910581</v>
      </c>
      <c r="AG889" s="36" t="s">
        <v>1683</v>
      </c>
      <c r="AH889" s="127" t="s">
        <v>25</v>
      </c>
      <c r="AI889" s="172">
        <v>12</v>
      </c>
      <c r="AJ889" s="173" t="s">
        <v>2782</v>
      </c>
      <c r="AL889" t="str">
        <f t="shared" si="60"/>
        <v>01.00.00.00</v>
      </c>
      <c r="AM889">
        <f t="shared" si="61"/>
        <v>551</v>
      </c>
      <c r="AN889">
        <f t="shared" si="62"/>
        <v>11</v>
      </c>
      <c r="AO889" s="118">
        <v>1</v>
      </c>
      <c r="AP889" s="118">
        <v>0</v>
      </c>
      <c r="AQ889" s="118">
        <v>0</v>
      </c>
      <c r="AR889" s="118">
        <v>0</v>
      </c>
      <c r="AS889" t="str">
        <f t="shared" si="63"/>
        <v>7.01.06.00</v>
      </c>
    </row>
    <row r="890" spans="1:45" customFormat="1" ht="93.6">
      <c r="A890">
        <v>2021</v>
      </c>
      <c r="B890">
        <v>560</v>
      </c>
      <c r="C890" t="s">
        <v>1288</v>
      </c>
      <c r="D890" t="s">
        <v>1289</v>
      </c>
      <c r="E890" t="s">
        <v>1300</v>
      </c>
      <c r="F890" t="s">
        <v>2660</v>
      </c>
      <c r="G890" t="s">
        <v>2661</v>
      </c>
      <c r="H890">
        <v>12</v>
      </c>
      <c r="I890" t="s">
        <v>2153</v>
      </c>
      <c r="J890">
        <v>1</v>
      </c>
      <c r="K890" t="s">
        <v>2634</v>
      </c>
      <c r="L890">
        <v>0</v>
      </c>
      <c r="M890" t="s">
        <v>2149</v>
      </c>
      <c r="N890">
        <v>0</v>
      </c>
      <c r="O890" t="s">
        <v>2149</v>
      </c>
      <c r="P890">
        <v>0</v>
      </c>
      <c r="Q890" t="s">
        <v>2149</v>
      </c>
      <c r="R890">
        <v>10</v>
      </c>
      <c r="S890" t="s">
        <v>2150</v>
      </c>
      <c r="T890">
        <v>16</v>
      </c>
      <c r="U890" t="s">
        <v>2177</v>
      </c>
      <c r="V890">
        <v>0</v>
      </c>
      <c r="W890" t="s">
        <v>79</v>
      </c>
      <c r="X890">
        <v>1</v>
      </c>
      <c r="Y890" t="s">
        <v>2662</v>
      </c>
      <c r="Z890" t="s">
        <v>2663</v>
      </c>
      <c r="AA890" t="s">
        <v>2664</v>
      </c>
      <c r="AB890" t="s">
        <v>2665</v>
      </c>
      <c r="AC890" t="s">
        <v>2666</v>
      </c>
      <c r="AD890" t="s">
        <v>23</v>
      </c>
      <c r="AE890" t="s">
        <v>24</v>
      </c>
      <c r="AF890" s="115">
        <v>162795600</v>
      </c>
      <c r="AG890" s="167" t="s">
        <v>1672</v>
      </c>
      <c r="AH890" s="168" t="s">
        <v>130</v>
      </c>
      <c r="AI890" s="172">
        <v>12</v>
      </c>
      <c r="AJ890" s="173" t="s">
        <v>2782</v>
      </c>
      <c r="AL890" t="str">
        <f t="shared" si="60"/>
        <v>01.00.00.00</v>
      </c>
      <c r="AM890">
        <f t="shared" si="61"/>
        <v>560</v>
      </c>
      <c r="AN890">
        <f t="shared" si="62"/>
        <v>12</v>
      </c>
      <c r="AO890" s="118">
        <v>1</v>
      </c>
      <c r="AP890" s="118">
        <v>0</v>
      </c>
      <c r="AQ890" s="118">
        <v>0</v>
      </c>
      <c r="AR890" s="118">
        <v>0</v>
      </c>
      <c r="AS890" t="str">
        <f t="shared" si="63"/>
        <v>1.01.01.00</v>
      </c>
    </row>
    <row r="891" spans="1:45" customFormat="1" ht="93.6">
      <c r="A891">
        <v>2021</v>
      </c>
      <c r="B891">
        <v>560</v>
      </c>
      <c r="C891" t="s">
        <v>1288</v>
      </c>
      <c r="D891" t="s">
        <v>1289</v>
      </c>
      <c r="E891" t="s">
        <v>1300</v>
      </c>
      <c r="F891" t="s">
        <v>2660</v>
      </c>
      <c r="G891" t="s">
        <v>2661</v>
      </c>
      <c r="H891">
        <v>12</v>
      </c>
      <c r="I891" t="s">
        <v>2153</v>
      </c>
      <c r="J891">
        <v>1</v>
      </c>
      <c r="K891" t="s">
        <v>2634</v>
      </c>
      <c r="L891">
        <v>0</v>
      </c>
      <c r="M891" t="s">
        <v>2149</v>
      </c>
      <c r="N891">
        <v>0</v>
      </c>
      <c r="O891" t="s">
        <v>2149</v>
      </c>
      <c r="P891">
        <v>0</v>
      </c>
      <c r="Q891" t="s">
        <v>2149</v>
      </c>
      <c r="R891">
        <v>10</v>
      </c>
      <c r="S891" t="s">
        <v>2150</v>
      </c>
      <c r="T891">
        <v>16</v>
      </c>
      <c r="U891" t="s">
        <v>2177</v>
      </c>
      <c r="V891">
        <v>0</v>
      </c>
      <c r="W891" t="s">
        <v>79</v>
      </c>
      <c r="X891">
        <v>1</v>
      </c>
      <c r="Y891" t="s">
        <v>2662</v>
      </c>
      <c r="Z891" t="s">
        <v>2663</v>
      </c>
      <c r="AA891" t="s">
        <v>2664</v>
      </c>
      <c r="AB891" t="s">
        <v>2667</v>
      </c>
      <c r="AC891" t="s">
        <v>2668</v>
      </c>
      <c r="AD891" t="s">
        <v>26</v>
      </c>
      <c r="AE891" t="s">
        <v>27</v>
      </c>
      <c r="AF891" s="115">
        <v>12382066</v>
      </c>
      <c r="AG891" s="167" t="s">
        <v>1672</v>
      </c>
      <c r="AH891" s="168" t="s">
        <v>130</v>
      </c>
      <c r="AI891" s="172">
        <v>12</v>
      </c>
      <c r="AJ891" s="173" t="s">
        <v>2782</v>
      </c>
      <c r="AL891" t="str">
        <f t="shared" si="60"/>
        <v>01.00.00.00</v>
      </c>
      <c r="AM891">
        <f t="shared" si="61"/>
        <v>560</v>
      </c>
      <c r="AN891">
        <f t="shared" si="62"/>
        <v>12</v>
      </c>
      <c r="AO891" s="118">
        <v>1</v>
      </c>
      <c r="AP891" s="118">
        <v>0</v>
      </c>
      <c r="AQ891" s="118">
        <v>0</v>
      </c>
      <c r="AR891" s="118">
        <v>0</v>
      </c>
      <c r="AS891" t="str">
        <f t="shared" si="63"/>
        <v>1.01.04.00</v>
      </c>
    </row>
    <row r="892" spans="1:45" customFormat="1" ht="93.6">
      <c r="A892">
        <v>2021</v>
      </c>
      <c r="B892">
        <v>560</v>
      </c>
      <c r="C892" t="s">
        <v>1288</v>
      </c>
      <c r="D892" t="s">
        <v>1289</v>
      </c>
      <c r="E892" t="s">
        <v>1300</v>
      </c>
      <c r="F892" t="s">
        <v>2660</v>
      </c>
      <c r="G892" t="s">
        <v>2661</v>
      </c>
      <c r="H892">
        <v>12</v>
      </c>
      <c r="I892" t="s">
        <v>2153</v>
      </c>
      <c r="J892">
        <v>1</v>
      </c>
      <c r="K892" t="s">
        <v>2634</v>
      </c>
      <c r="L892">
        <v>0</v>
      </c>
      <c r="M892" t="s">
        <v>2149</v>
      </c>
      <c r="N892">
        <v>0</v>
      </c>
      <c r="O892" t="s">
        <v>2149</v>
      </c>
      <c r="P892">
        <v>0</v>
      </c>
      <c r="Q892" t="s">
        <v>2149</v>
      </c>
      <c r="R892">
        <v>10</v>
      </c>
      <c r="S892" t="s">
        <v>2150</v>
      </c>
      <c r="T892">
        <v>16</v>
      </c>
      <c r="U892" t="s">
        <v>2177</v>
      </c>
      <c r="V892">
        <v>0</v>
      </c>
      <c r="W892" t="s">
        <v>79</v>
      </c>
      <c r="X892">
        <v>1</v>
      </c>
      <c r="Y892" t="s">
        <v>2662</v>
      </c>
      <c r="Z892" t="s">
        <v>2663</v>
      </c>
      <c r="AA892" t="s">
        <v>2664</v>
      </c>
      <c r="AB892" t="s">
        <v>2669</v>
      </c>
      <c r="AC892" t="s">
        <v>2670</v>
      </c>
      <c r="AD892" t="s">
        <v>28</v>
      </c>
      <c r="AE892" t="s">
        <v>29</v>
      </c>
      <c r="AF892" s="115">
        <v>36176843</v>
      </c>
      <c r="AG892" s="167" t="s">
        <v>1672</v>
      </c>
      <c r="AH892" s="168" t="s">
        <v>130</v>
      </c>
      <c r="AI892" s="172">
        <v>12</v>
      </c>
      <c r="AJ892" s="173" t="s">
        <v>2782</v>
      </c>
      <c r="AL892" t="str">
        <f t="shared" si="60"/>
        <v>01.00.00.00</v>
      </c>
      <c r="AM892">
        <f t="shared" si="61"/>
        <v>560</v>
      </c>
      <c r="AN892">
        <f t="shared" si="62"/>
        <v>12</v>
      </c>
      <c r="AO892" s="118">
        <v>1</v>
      </c>
      <c r="AP892" s="118">
        <v>0</v>
      </c>
      <c r="AQ892" s="118">
        <v>0</v>
      </c>
      <c r="AR892" s="118">
        <v>0</v>
      </c>
      <c r="AS892" t="str">
        <f t="shared" si="63"/>
        <v>1.01.06.00</v>
      </c>
    </row>
    <row r="893" spans="1:45" customFormat="1" ht="93.6">
      <c r="A893">
        <v>2021</v>
      </c>
      <c r="B893">
        <v>560</v>
      </c>
      <c r="C893" t="s">
        <v>1288</v>
      </c>
      <c r="D893" t="s">
        <v>1289</v>
      </c>
      <c r="E893" t="s">
        <v>1300</v>
      </c>
      <c r="F893" t="s">
        <v>2660</v>
      </c>
      <c r="G893" t="s">
        <v>2661</v>
      </c>
      <c r="H893">
        <v>12</v>
      </c>
      <c r="I893" t="s">
        <v>2153</v>
      </c>
      <c r="J893">
        <v>1</v>
      </c>
      <c r="K893" t="s">
        <v>2634</v>
      </c>
      <c r="L893">
        <v>0</v>
      </c>
      <c r="M893" t="s">
        <v>2149</v>
      </c>
      <c r="N893">
        <v>0</v>
      </c>
      <c r="O893" t="s">
        <v>2149</v>
      </c>
      <c r="P893">
        <v>0</v>
      </c>
      <c r="Q893" t="s">
        <v>2149</v>
      </c>
      <c r="R893">
        <v>10</v>
      </c>
      <c r="S893" t="s">
        <v>2150</v>
      </c>
      <c r="T893">
        <v>16</v>
      </c>
      <c r="U893" t="s">
        <v>2177</v>
      </c>
      <c r="V893">
        <v>0</v>
      </c>
      <c r="W893" t="s">
        <v>79</v>
      </c>
      <c r="X893">
        <v>1</v>
      </c>
      <c r="Y893" t="s">
        <v>2662</v>
      </c>
      <c r="Z893" t="s">
        <v>2663</v>
      </c>
      <c r="AA893" t="s">
        <v>2664</v>
      </c>
      <c r="AB893" t="s">
        <v>2671</v>
      </c>
      <c r="AC893" t="s">
        <v>31</v>
      </c>
      <c r="AD893" t="s">
        <v>30</v>
      </c>
      <c r="AE893" t="s">
        <v>31</v>
      </c>
      <c r="AF893" s="115">
        <v>65794203</v>
      </c>
      <c r="AG893" s="167" t="s">
        <v>1672</v>
      </c>
      <c r="AH893" s="168" t="s">
        <v>130</v>
      </c>
      <c r="AI893" s="172">
        <v>12</v>
      </c>
      <c r="AJ893" s="173" t="s">
        <v>2782</v>
      </c>
      <c r="AL893" t="str">
        <f t="shared" si="60"/>
        <v>01.00.00.00</v>
      </c>
      <c r="AM893">
        <f t="shared" si="61"/>
        <v>560</v>
      </c>
      <c r="AN893">
        <f t="shared" si="62"/>
        <v>12</v>
      </c>
      <c r="AO893" s="118">
        <v>1</v>
      </c>
      <c r="AP893" s="118">
        <v>0</v>
      </c>
      <c r="AQ893" s="118">
        <v>0</v>
      </c>
      <c r="AR893" s="118">
        <v>0</v>
      </c>
      <c r="AS893" t="str">
        <f t="shared" si="63"/>
        <v>1.01.07.00</v>
      </c>
    </row>
    <row r="894" spans="1:45" customFormat="1" ht="93.6">
      <c r="A894">
        <v>2021</v>
      </c>
      <c r="B894">
        <v>560</v>
      </c>
      <c r="C894" t="s">
        <v>1288</v>
      </c>
      <c r="D894" t="s">
        <v>1289</v>
      </c>
      <c r="E894" t="s">
        <v>1300</v>
      </c>
      <c r="F894" t="s">
        <v>2660</v>
      </c>
      <c r="G894" t="s">
        <v>2661</v>
      </c>
      <c r="H894">
        <v>12</v>
      </c>
      <c r="I894" t="s">
        <v>2153</v>
      </c>
      <c r="J894">
        <v>1</v>
      </c>
      <c r="K894" t="s">
        <v>2634</v>
      </c>
      <c r="L894">
        <v>0</v>
      </c>
      <c r="M894" t="s">
        <v>2149</v>
      </c>
      <c r="N894">
        <v>0</v>
      </c>
      <c r="O894" t="s">
        <v>2149</v>
      </c>
      <c r="P894">
        <v>0</v>
      </c>
      <c r="Q894" t="s">
        <v>2149</v>
      </c>
      <c r="R894">
        <v>10</v>
      </c>
      <c r="S894" t="s">
        <v>2150</v>
      </c>
      <c r="T894">
        <v>16</v>
      </c>
      <c r="U894" t="s">
        <v>2177</v>
      </c>
      <c r="V894">
        <v>0</v>
      </c>
      <c r="W894" t="s">
        <v>79</v>
      </c>
      <c r="X894">
        <v>1</v>
      </c>
      <c r="Y894" t="s">
        <v>2662</v>
      </c>
      <c r="Z894" t="s">
        <v>2672</v>
      </c>
      <c r="AA894" t="s">
        <v>2673</v>
      </c>
      <c r="AB894" t="s">
        <v>2674</v>
      </c>
      <c r="AC894" t="s">
        <v>2666</v>
      </c>
      <c r="AD894" t="s">
        <v>32</v>
      </c>
      <c r="AE894" t="s">
        <v>24</v>
      </c>
      <c r="AF894" s="115">
        <v>60310</v>
      </c>
      <c r="AG894" s="167" t="s">
        <v>1672</v>
      </c>
      <c r="AH894" s="168" t="s">
        <v>130</v>
      </c>
      <c r="AI894" s="172">
        <v>12</v>
      </c>
      <c r="AJ894" s="173" t="s">
        <v>2782</v>
      </c>
      <c r="AL894" t="str">
        <f t="shared" si="60"/>
        <v>01.00.00.00</v>
      </c>
      <c r="AM894">
        <f t="shared" si="61"/>
        <v>560</v>
      </c>
      <c r="AN894">
        <f t="shared" si="62"/>
        <v>12</v>
      </c>
      <c r="AO894" s="118">
        <v>1</v>
      </c>
      <c r="AP894" s="118">
        <v>0</v>
      </c>
      <c r="AQ894" s="118">
        <v>0</v>
      </c>
      <c r="AR894" s="118">
        <v>0</v>
      </c>
      <c r="AS894" t="str">
        <f t="shared" si="63"/>
        <v>1.02.01.00</v>
      </c>
    </row>
    <row r="895" spans="1:45" customFormat="1" ht="93.6">
      <c r="A895">
        <v>2021</v>
      </c>
      <c r="B895">
        <v>560</v>
      </c>
      <c r="C895" t="s">
        <v>1288</v>
      </c>
      <c r="D895" t="s">
        <v>1289</v>
      </c>
      <c r="E895" t="s">
        <v>1300</v>
      </c>
      <c r="F895" t="s">
        <v>2660</v>
      </c>
      <c r="G895" t="s">
        <v>2661</v>
      </c>
      <c r="H895">
        <v>12</v>
      </c>
      <c r="I895" t="s">
        <v>2153</v>
      </c>
      <c r="J895">
        <v>1</v>
      </c>
      <c r="K895" t="s">
        <v>2634</v>
      </c>
      <c r="L895">
        <v>0</v>
      </c>
      <c r="M895" t="s">
        <v>2149</v>
      </c>
      <c r="N895">
        <v>0</v>
      </c>
      <c r="O895" t="s">
        <v>2149</v>
      </c>
      <c r="P895">
        <v>0</v>
      </c>
      <c r="Q895" t="s">
        <v>2149</v>
      </c>
      <c r="R895">
        <v>10</v>
      </c>
      <c r="S895" t="s">
        <v>2150</v>
      </c>
      <c r="T895">
        <v>16</v>
      </c>
      <c r="U895" t="s">
        <v>2177</v>
      </c>
      <c r="V895">
        <v>0</v>
      </c>
      <c r="W895" t="s">
        <v>79</v>
      </c>
      <c r="X895">
        <v>1</v>
      </c>
      <c r="Y895" t="s">
        <v>2662</v>
      </c>
      <c r="Z895" t="s">
        <v>2672</v>
      </c>
      <c r="AA895" t="s">
        <v>2673</v>
      </c>
      <c r="AB895" t="s">
        <v>2674</v>
      </c>
      <c r="AC895" t="s">
        <v>2666</v>
      </c>
      <c r="AD895" t="s">
        <v>32</v>
      </c>
      <c r="AE895" t="s">
        <v>24</v>
      </c>
      <c r="AF895" s="115">
        <v>1536213</v>
      </c>
      <c r="AG895" s="167" t="s">
        <v>1673</v>
      </c>
      <c r="AH895" s="168" t="s">
        <v>140</v>
      </c>
      <c r="AI895" s="172">
        <v>12</v>
      </c>
      <c r="AJ895" s="173" t="s">
        <v>2782</v>
      </c>
      <c r="AL895" t="str">
        <f t="shared" si="60"/>
        <v>01.00.00.00</v>
      </c>
      <c r="AM895">
        <f t="shared" si="61"/>
        <v>560</v>
      </c>
      <c r="AN895">
        <f t="shared" si="62"/>
        <v>12</v>
      </c>
      <c r="AO895" s="118">
        <v>1</v>
      </c>
      <c r="AP895" s="118">
        <v>0</v>
      </c>
      <c r="AQ895" s="118">
        <v>0</v>
      </c>
      <c r="AR895" s="118">
        <v>0</v>
      </c>
      <c r="AS895" t="str">
        <f t="shared" si="63"/>
        <v>1.02.01.00</v>
      </c>
    </row>
    <row r="896" spans="1:45" customFormat="1" ht="93.6">
      <c r="A896">
        <v>2021</v>
      </c>
      <c r="B896">
        <v>560</v>
      </c>
      <c r="C896" t="s">
        <v>1288</v>
      </c>
      <c r="D896" t="s">
        <v>1289</v>
      </c>
      <c r="E896" t="s">
        <v>1300</v>
      </c>
      <c r="F896" t="s">
        <v>2660</v>
      </c>
      <c r="G896" t="s">
        <v>2661</v>
      </c>
      <c r="H896">
        <v>12</v>
      </c>
      <c r="I896" t="s">
        <v>2153</v>
      </c>
      <c r="J896">
        <v>1</v>
      </c>
      <c r="K896" t="s">
        <v>2634</v>
      </c>
      <c r="L896">
        <v>0</v>
      </c>
      <c r="M896" t="s">
        <v>2149</v>
      </c>
      <c r="N896">
        <v>0</v>
      </c>
      <c r="O896" t="s">
        <v>2149</v>
      </c>
      <c r="P896">
        <v>0</v>
      </c>
      <c r="Q896" t="s">
        <v>2149</v>
      </c>
      <c r="R896">
        <v>10</v>
      </c>
      <c r="S896" t="s">
        <v>2150</v>
      </c>
      <c r="T896">
        <v>16</v>
      </c>
      <c r="U896" t="s">
        <v>2177</v>
      </c>
      <c r="V896">
        <v>0</v>
      </c>
      <c r="W896" t="s">
        <v>79</v>
      </c>
      <c r="X896">
        <v>1</v>
      </c>
      <c r="Y896" t="s">
        <v>2662</v>
      </c>
      <c r="Z896" t="s">
        <v>2672</v>
      </c>
      <c r="AA896" t="s">
        <v>2673</v>
      </c>
      <c r="AB896" t="s">
        <v>2675</v>
      </c>
      <c r="AC896" t="s">
        <v>2668</v>
      </c>
      <c r="AD896" t="s">
        <v>33</v>
      </c>
      <c r="AE896" t="s">
        <v>27</v>
      </c>
      <c r="AF896" s="115">
        <v>122809</v>
      </c>
      <c r="AG896" s="185" t="s">
        <v>1673</v>
      </c>
      <c r="AH896" s="168" t="s">
        <v>140</v>
      </c>
      <c r="AI896" s="172">
        <v>12</v>
      </c>
      <c r="AJ896" s="173" t="s">
        <v>2782</v>
      </c>
      <c r="AL896" t="str">
        <f t="shared" si="60"/>
        <v>01.00.00.00</v>
      </c>
      <c r="AM896">
        <f t="shared" si="61"/>
        <v>560</v>
      </c>
      <c r="AN896">
        <f t="shared" si="62"/>
        <v>12</v>
      </c>
      <c r="AO896" s="118">
        <v>1</v>
      </c>
      <c r="AP896" s="118">
        <v>0</v>
      </c>
      <c r="AQ896" s="118">
        <v>0</v>
      </c>
      <c r="AR896" s="118">
        <v>0</v>
      </c>
      <c r="AS896" t="str">
        <f t="shared" si="63"/>
        <v>1.02.03.00</v>
      </c>
    </row>
    <row r="897" spans="1:45" customFormat="1" ht="93.6">
      <c r="A897">
        <v>2021</v>
      </c>
      <c r="B897">
        <v>560</v>
      </c>
      <c r="C897" t="s">
        <v>1288</v>
      </c>
      <c r="D897" t="s">
        <v>1289</v>
      </c>
      <c r="E897" t="s">
        <v>1300</v>
      </c>
      <c r="F897" t="s">
        <v>2660</v>
      </c>
      <c r="G897" t="s">
        <v>2661</v>
      </c>
      <c r="H897">
        <v>12</v>
      </c>
      <c r="I897" t="s">
        <v>2153</v>
      </c>
      <c r="J897">
        <v>1</v>
      </c>
      <c r="K897" t="s">
        <v>2634</v>
      </c>
      <c r="L897">
        <v>0</v>
      </c>
      <c r="M897" t="s">
        <v>2149</v>
      </c>
      <c r="N897">
        <v>0</v>
      </c>
      <c r="O897" t="s">
        <v>2149</v>
      </c>
      <c r="P897">
        <v>0</v>
      </c>
      <c r="Q897" t="s">
        <v>2149</v>
      </c>
      <c r="R897">
        <v>10</v>
      </c>
      <c r="S897" t="s">
        <v>2150</v>
      </c>
      <c r="T897">
        <v>16</v>
      </c>
      <c r="U897" t="s">
        <v>2177</v>
      </c>
      <c r="V897">
        <v>0</v>
      </c>
      <c r="W897" t="s">
        <v>79</v>
      </c>
      <c r="X897">
        <v>1</v>
      </c>
      <c r="Y897" t="s">
        <v>2662</v>
      </c>
      <c r="Z897" t="s">
        <v>2672</v>
      </c>
      <c r="AA897" t="s">
        <v>2673</v>
      </c>
      <c r="AB897" t="s">
        <v>2676</v>
      </c>
      <c r="AC897" t="s">
        <v>2670</v>
      </c>
      <c r="AD897" t="s">
        <v>34</v>
      </c>
      <c r="AE897" t="s">
        <v>29</v>
      </c>
      <c r="AF897" s="115">
        <v>358814</v>
      </c>
      <c r="AG897" s="167" t="s">
        <v>1673</v>
      </c>
      <c r="AH897" s="168" t="s">
        <v>140</v>
      </c>
      <c r="AI897" s="172">
        <v>12</v>
      </c>
      <c r="AJ897" s="173" t="s">
        <v>2782</v>
      </c>
      <c r="AL897" t="str">
        <f t="shared" si="60"/>
        <v>01.00.00.00</v>
      </c>
      <c r="AM897">
        <f t="shared" si="61"/>
        <v>560</v>
      </c>
      <c r="AN897">
        <f t="shared" si="62"/>
        <v>12</v>
      </c>
      <c r="AO897" s="118">
        <v>1</v>
      </c>
      <c r="AP897" s="118">
        <v>0</v>
      </c>
      <c r="AQ897" s="118">
        <v>0</v>
      </c>
      <c r="AR897" s="118">
        <v>0</v>
      </c>
      <c r="AS897" t="str">
        <f t="shared" si="63"/>
        <v>1.02.05.00</v>
      </c>
    </row>
    <row r="898" spans="1:45" customFormat="1" ht="93.6">
      <c r="A898">
        <v>2021</v>
      </c>
      <c r="B898">
        <v>560</v>
      </c>
      <c r="C898" t="s">
        <v>1288</v>
      </c>
      <c r="D898" t="s">
        <v>1289</v>
      </c>
      <c r="E898" t="s">
        <v>1300</v>
      </c>
      <c r="F898" t="s">
        <v>2660</v>
      </c>
      <c r="G898" t="s">
        <v>2661</v>
      </c>
      <c r="H898">
        <v>12</v>
      </c>
      <c r="I898" t="s">
        <v>2153</v>
      </c>
      <c r="J898">
        <v>1</v>
      </c>
      <c r="K898" t="s">
        <v>2634</v>
      </c>
      <c r="L898">
        <v>0</v>
      </c>
      <c r="M898" t="s">
        <v>2149</v>
      </c>
      <c r="N898">
        <v>0</v>
      </c>
      <c r="O898" t="s">
        <v>2149</v>
      </c>
      <c r="P898">
        <v>0</v>
      </c>
      <c r="Q898" t="s">
        <v>2149</v>
      </c>
      <c r="R898">
        <v>10</v>
      </c>
      <c r="S898" t="s">
        <v>2150</v>
      </c>
      <c r="T898">
        <v>16</v>
      </c>
      <c r="U898" t="s">
        <v>2177</v>
      </c>
      <c r="V898">
        <v>0</v>
      </c>
      <c r="W898" t="s">
        <v>79</v>
      </c>
      <c r="X898">
        <v>1</v>
      </c>
      <c r="Y898" t="s">
        <v>2662</v>
      </c>
      <c r="Z898" t="s">
        <v>2672</v>
      </c>
      <c r="AA898" t="s">
        <v>2673</v>
      </c>
      <c r="AB898" t="s">
        <v>2716</v>
      </c>
      <c r="AC898" t="s">
        <v>31</v>
      </c>
      <c r="AD898" t="s">
        <v>2194</v>
      </c>
      <c r="AE898" t="s">
        <v>31</v>
      </c>
      <c r="AF898" s="115">
        <v>304340</v>
      </c>
      <c r="AG898" s="167" t="s">
        <v>1673</v>
      </c>
      <c r="AH898" s="168" t="s">
        <v>140</v>
      </c>
      <c r="AI898" s="172">
        <v>12</v>
      </c>
      <c r="AJ898" s="173" t="s">
        <v>2782</v>
      </c>
      <c r="AL898" t="str">
        <f t="shared" si="60"/>
        <v>01.00.00.00</v>
      </c>
      <c r="AM898">
        <f t="shared" si="61"/>
        <v>560</v>
      </c>
      <c r="AN898">
        <f t="shared" si="62"/>
        <v>12</v>
      </c>
      <c r="AO898" s="118">
        <v>1</v>
      </c>
      <c r="AP898" s="118">
        <v>0</v>
      </c>
      <c r="AQ898" s="118">
        <v>0</v>
      </c>
      <c r="AR898" s="118">
        <v>0</v>
      </c>
      <c r="AS898" t="str">
        <f t="shared" si="63"/>
        <v>1.02.06.00</v>
      </c>
    </row>
    <row r="899" spans="1:45" customFormat="1" ht="93.6">
      <c r="A899">
        <v>2021</v>
      </c>
      <c r="B899">
        <v>560</v>
      </c>
      <c r="C899" t="s">
        <v>1288</v>
      </c>
      <c r="D899" t="s">
        <v>1289</v>
      </c>
      <c r="E899" t="s">
        <v>1300</v>
      </c>
      <c r="F899" t="s">
        <v>2660</v>
      </c>
      <c r="G899" t="s">
        <v>2661</v>
      </c>
      <c r="H899">
        <v>12</v>
      </c>
      <c r="I899" t="s">
        <v>2153</v>
      </c>
      <c r="J899">
        <v>1</v>
      </c>
      <c r="K899" t="s">
        <v>2634</v>
      </c>
      <c r="L899">
        <v>0</v>
      </c>
      <c r="M899" t="s">
        <v>2149</v>
      </c>
      <c r="N899">
        <v>0</v>
      </c>
      <c r="O899" t="s">
        <v>2149</v>
      </c>
      <c r="P899">
        <v>0</v>
      </c>
      <c r="Q899" t="s">
        <v>2149</v>
      </c>
      <c r="R899">
        <v>10</v>
      </c>
      <c r="S899" t="s">
        <v>2150</v>
      </c>
      <c r="T899">
        <v>16</v>
      </c>
      <c r="U899" t="s">
        <v>2177</v>
      </c>
      <c r="V899">
        <v>0</v>
      </c>
      <c r="W899" t="s">
        <v>79</v>
      </c>
      <c r="X899">
        <v>1</v>
      </c>
      <c r="Y899" t="s">
        <v>2662</v>
      </c>
      <c r="Z899" t="s">
        <v>2677</v>
      </c>
      <c r="AA899" t="s">
        <v>2678</v>
      </c>
      <c r="AB899" t="s">
        <v>2679</v>
      </c>
      <c r="AC899" t="s">
        <v>2678</v>
      </c>
      <c r="AD899" t="s">
        <v>35</v>
      </c>
      <c r="AE899" t="s">
        <v>36</v>
      </c>
      <c r="AF899" s="115">
        <v>2931520</v>
      </c>
      <c r="AG899" s="167" t="s">
        <v>1673</v>
      </c>
      <c r="AH899" s="168" t="s">
        <v>140</v>
      </c>
      <c r="AI899" s="172">
        <v>12</v>
      </c>
      <c r="AJ899" s="173" t="s">
        <v>2782</v>
      </c>
      <c r="AL899" t="str">
        <f t="shared" ref="AL899:AL962" si="64">CONCATENATE(TEXT(AO899,"00"),".",TEXT(AP899,"00"),".",TEXT(AQ899,"00"),".",TEXT(AR899,"00"))</f>
        <v>01.00.00.00</v>
      </c>
      <c r="AM899">
        <f t="shared" ref="AM899:AM962" si="65">+B899</f>
        <v>560</v>
      </c>
      <c r="AN899">
        <f t="shared" ref="AN899:AN962" si="66">+H899</f>
        <v>12</v>
      </c>
      <c r="AO899" s="118">
        <v>1</v>
      </c>
      <c r="AP899" s="118">
        <v>0</v>
      </c>
      <c r="AQ899" s="118">
        <v>0</v>
      </c>
      <c r="AR899" s="118">
        <v>0</v>
      </c>
      <c r="AS899" t="str">
        <f t="shared" ref="AS899:AS962" si="67">+AD899</f>
        <v>1.04.00.00</v>
      </c>
    </row>
    <row r="900" spans="1:45" customFormat="1" ht="93.6">
      <c r="A900">
        <v>2021</v>
      </c>
      <c r="B900">
        <v>560</v>
      </c>
      <c r="C900" t="s">
        <v>1288</v>
      </c>
      <c r="D900" t="s">
        <v>1289</v>
      </c>
      <c r="E900" t="s">
        <v>1300</v>
      </c>
      <c r="F900" t="s">
        <v>2660</v>
      </c>
      <c r="G900" t="s">
        <v>2661</v>
      </c>
      <c r="H900">
        <v>12</v>
      </c>
      <c r="I900" t="s">
        <v>2153</v>
      </c>
      <c r="J900">
        <v>1</v>
      </c>
      <c r="K900" t="s">
        <v>2634</v>
      </c>
      <c r="L900">
        <v>0</v>
      </c>
      <c r="M900" t="s">
        <v>2149</v>
      </c>
      <c r="N900">
        <v>0</v>
      </c>
      <c r="O900" t="s">
        <v>2149</v>
      </c>
      <c r="P900">
        <v>0</v>
      </c>
      <c r="Q900" t="s">
        <v>2149</v>
      </c>
      <c r="R900">
        <v>10</v>
      </c>
      <c r="S900" t="s">
        <v>2150</v>
      </c>
      <c r="T900">
        <v>16</v>
      </c>
      <c r="U900" t="s">
        <v>2177</v>
      </c>
      <c r="V900">
        <v>0</v>
      </c>
      <c r="W900" t="s">
        <v>79</v>
      </c>
      <c r="X900">
        <v>2</v>
      </c>
      <c r="Y900" t="s">
        <v>2687</v>
      </c>
      <c r="Z900" t="s">
        <v>2688</v>
      </c>
      <c r="AA900" t="s">
        <v>2687</v>
      </c>
      <c r="AB900" t="s">
        <v>2689</v>
      </c>
      <c r="AC900" t="s">
        <v>2687</v>
      </c>
      <c r="AD900" t="s">
        <v>39</v>
      </c>
      <c r="AE900" t="s">
        <v>40</v>
      </c>
      <c r="AF900" s="115">
        <v>5216598</v>
      </c>
      <c r="AG900" s="167" t="s">
        <v>1673</v>
      </c>
      <c r="AH900" s="168" t="s">
        <v>140</v>
      </c>
      <c r="AI900" s="172">
        <v>12</v>
      </c>
      <c r="AJ900" s="173" t="s">
        <v>2782</v>
      </c>
      <c r="AL900" t="str">
        <f t="shared" si="64"/>
        <v>01.00.00.00</v>
      </c>
      <c r="AM900">
        <f t="shared" si="65"/>
        <v>560</v>
      </c>
      <c r="AN900">
        <f t="shared" si="66"/>
        <v>12</v>
      </c>
      <c r="AO900" s="118">
        <v>1</v>
      </c>
      <c r="AP900" s="118">
        <v>0</v>
      </c>
      <c r="AQ900" s="118">
        <v>0</v>
      </c>
      <c r="AR900" s="118">
        <v>0</v>
      </c>
      <c r="AS900" t="str">
        <f t="shared" si="67"/>
        <v>2.00.00.00</v>
      </c>
    </row>
    <row r="901" spans="1:45" customFormat="1" ht="93.6">
      <c r="A901">
        <v>2021</v>
      </c>
      <c r="B901">
        <v>560</v>
      </c>
      <c r="C901" t="s">
        <v>1288</v>
      </c>
      <c r="D901" t="s">
        <v>1289</v>
      </c>
      <c r="E901" t="s">
        <v>1300</v>
      </c>
      <c r="F901" t="s">
        <v>2660</v>
      </c>
      <c r="G901" t="s">
        <v>2661</v>
      </c>
      <c r="H901">
        <v>11</v>
      </c>
      <c r="I901" t="s">
        <v>25</v>
      </c>
      <c r="J901">
        <v>1</v>
      </c>
      <c r="K901" t="s">
        <v>2634</v>
      </c>
      <c r="L901">
        <v>0</v>
      </c>
      <c r="M901" t="s">
        <v>2149</v>
      </c>
      <c r="N901">
        <v>0</v>
      </c>
      <c r="O901" t="s">
        <v>2149</v>
      </c>
      <c r="P901">
        <v>0</v>
      </c>
      <c r="Q901" t="s">
        <v>2149</v>
      </c>
      <c r="R901">
        <v>10</v>
      </c>
      <c r="S901" t="s">
        <v>2150</v>
      </c>
      <c r="T901">
        <v>16</v>
      </c>
      <c r="U901" t="s">
        <v>2177</v>
      </c>
      <c r="V901">
        <v>0</v>
      </c>
      <c r="W901" t="s">
        <v>79</v>
      </c>
      <c r="X901">
        <v>2</v>
      </c>
      <c r="Y901" t="s">
        <v>2687</v>
      </c>
      <c r="Z901" t="s">
        <v>2688</v>
      </c>
      <c r="AA901" t="s">
        <v>2687</v>
      </c>
      <c r="AB901" t="s">
        <v>2689</v>
      </c>
      <c r="AC901" t="s">
        <v>2687</v>
      </c>
      <c r="AD901" t="s">
        <v>39</v>
      </c>
      <c r="AE901" t="s">
        <v>40</v>
      </c>
      <c r="AF901" s="115">
        <v>5216598</v>
      </c>
      <c r="AG901" s="167" t="s">
        <v>1673</v>
      </c>
      <c r="AH901" s="168" t="s">
        <v>140</v>
      </c>
      <c r="AI901" s="172">
        <v>12</v>
      </c>
      <c r="AJ901" s="173" t="s">
        <v>2782</v>
      </c>
      <c r="AL901" t="str">
        <f t="shared" si="64"/>
        <v>01.00.00.00</v>
      </c>
      <c r="AM901">
        <f t="shared" si="65"/>
        <v>560</v>
      </c>
      <c r="AN901">
        <f t="shared" si="66"/>
        <v>11</v>
      </c>
      <c r="AO901" s="118">
        <v>1</v>
      </c>
      <c r="AP901" s="118">
        <v>0</v>
      </c>
      <c r="AQ901" s="118">
        <v>0</v>
      </c>
      <c r="AR901" s="118">
        <v>0</v>
      </c>
      <c r="AS901" t="str">
        <f t="shared" si="67"/>
        <v>2.00.00.00</v>
      </c>
    </row>
    <row r="902" spans="1:45" customFormat="1" ht="93.6">
      <c r="A902">
        <v>2021</v>
      </c>
      <c r="B902">
        <v>560</v>
      </c>
      <c r="C902" t="s">
        <v>1288</v>
      </c>
      <c r="D902" t="s">
        <v>1289</v>
      </c>
      <c r="E902" t="s">
        <v>1300</v>
      </c>
      <c r="F902" t="s">
        <v>2660</v>
      </c>
      <c r="G902" t="s">
        <v>2661</v>
      </c>
      <c r="H902">
        <v>11</v>
      </c>
      <c r="I902" t="s">
        <v>25</v>
      </c>
      <c r="J902">
        <v>1</v>
      </c>
      <c r="K902" t="s">
        <v>2634</v>
      </c>
      <c r="L902">
        <v>0</v>
      </c>
      <c r="M902" t="s">
        <v>2149</v>
      </c>
      <c r="N902">
        <v>0</v>
      </c>
      <c r="O902" t="s">
        <v>2149</v>
      </c>
      <c r="P902">
        <v>0</v>
      </c>
      <c r="Q902" t="s">
        <v>2149</v>
      </c>
      <c r="R902">
        <v>10</v>
      </c>
      <c r="S902" t="s">
        <v>2150</v>
      </c>
      <c r="T902">
        <v>16</v>
      </c>
      <c r="U902" t="s">
        <v>2177</v>
      </c>
      <c r="V902">
        <v>0</v>
      </c>
      <c r="W902" t="s">
        <v>79</v>
      </c>
      <c r="X902">
        <v>3</v>
      </c>
      <c r="Y902" t="s">
        <v>2690</v>
      </c>
      <c r="Z902" t="s">
        <v>2691</v>
      </c>
      <c r="AA902" t="s">
        <v>2690</v>
      </c>
      <c r="AB902" t="s">
        <v>2692</v>
      </c>
      <c r="AC902" t="s">
        <v>2690</v>
      </c>
      <c r="AD902" t="s">
        <v>41</v>
      </c>
      <c r="AE902" t="s">
        <v>42</v>
      </c>
      <c r="AF902" s="115">
        <v>14079045</v>
      </c>
      <c r="AG902" s="167" t="s">
        <v>1673</v>
      </c>
      <c r="AH902" s="168" t="s">
        <v>140</v>
      </c>
      <c r="AI902" s="172">
        <v>12</v>
      </c>
      <c r="AJ902" s="173" t="s">
        <v>2782</v>
      </c>
      <c r="AL902" t="str">
        <f t="shared" si="64"/>
        <v>01.00.00.00</v>
      </c>
      <c r="AM902">
        <f t="shared" si="65"/>
        <v>560</v>
      </c>
      <c r="AN902">
        <f t="shared" si="66"/>
        <v>11</v>
      </c>
      <c r="AO902" s="118">
        <v>1</v>
      </c>
      <c r="AP902" s="118">
        <v>0</v>
      </c>
      <c r="AQ902" s="118">
        <v>0</v>
      </c>
      <c r="AR902" s="118">
        <v>0</v>
      </c>
      <c r="AS902" t="str">
        <f t="shared" si="67"/>
        <v>3.00.00.00</v>
      </c>
    </row>
    <row r="903" spans="1:45" customFormat="1" ht="93.6">
      <c r="A903">
        <v>2021</v>
      </c>
      <c r="B903">
        <v>560</v>
      </c>
      <c r="C903" t="s">
        <v>1288</v>
      </c>
      <c r="D903" t="s">
        <v>1289</v>
      </c>
      <c r="E903" t="s">
        <v>1300</v>
      </c>
      <c r="F903" t="s">
        <v>2660</v>
      </c>
      <c r="G903" t="s">
        <v>2661</v>
      </c>
      <c r="H903">
        <v>12</v>
      </c>
      <c r="I903" t="s">
        <v>2153</v>
      </c>
      <c r="J903">
        <v>1</v>
      </c>
      <c r="K903" t="s">
        <v>2634</v>
      </c>
      <c r="L903">
        <v>0</v>
      </c>
      <c r="M903" t="s">
        <v>2149</v>
      </c>
      <c r="N903">
        <v>0</v>
      </c>
      <c r="O903" t="s">
        <v>2149</v>
      </c>
      <c r="P903">
        <v>0</v>
      </c>
      <c r="Q903" t="s">
        <v>2149</v>
      </c>
      <c r="R903">
        <v>10</v>
      </c>
      <c r="S903" t="s">
        <v>2150</v>
      </c>
      <c r="T903">
        <v>16</v>
      </c>
      <c r="U903" t="s">
        <v>2177</v>
      </c>
      <c r="V903">
        <v>0</v>
      </c>
      <c r="W903" t="s">
        <v>79</v>
      </c>
      <c r="X903">
        <v>3</v>
      </c>
      <c r="Y903" t="s">
        <v>2690</v>
      </c>
      <c r="Z903" t="s">
        <v>2691</v>
      </c>
      <c r="AA903" t="s">
        <v>2690</v>
      </c>
      <c r="AB903" t="s">
        <v>2692</v>
      </c>
      <c r="AC903" t="s">
        <v>2690</v>
      </c>
      <c r="AD903" t="s">
        <v>41</v>
      </c>
      <c r="AE903" t="s">
        <v>42</v>
      </c>
      <c r="AF903" s="115">
        <v>2129706</v>
      </c>
      <c r="AG903" s="167" t="s">
        <v>1673</v>
      </c>
      <c r="AH903" s="168" t="s">
        <v>140</v>
      </c>
      <c r="AI903" s="172">
        <v>12</v>
      </c>
      <c r="AJ903" s="173" t="s">
        <v>2782</v>
      </c>
      <c r="AL903" t="str">
        <f t="shared" si="64"/>
        <v>01.00.00.00</v>
      </c>
      <c r="AM903">
        <f t="shared" si="65"/>
        <v>560</v>
      </c>
      <c r="AN903">
        <f t="shared" si="66"/>
        <v>12</v>
      </c>
      <c r="AO903" s="118">
        <v>1</v>
      </c>
      <c r="AP903" s="118">
        <v>0</v>
      </c>
      <c r="AQ903" s="118">
        <v>0</v>
      </c>
      <c r="AR903" s="118">
        <v>0</v>
      </c>
      <c r="AS903" t="str">
        <f t="shared" si="67"/>
        <v>3.00.00.00</v>
      </c>
    </row>
    <row r="904" spans="1:45" customFormat="1" ht="93.6">
      <c r="A904">
        <v>2021</v>
      </c>
      <c r="B904">
        <v>560</v>
      </c>
      <c r="C904" t="s">
        <v>1288</v>
      </c>
      <c r="D904" t="s">
        <v>1289</v>
      </c>
      <c r="E904" t="s">
        <v>1300</v>
      </c>
      <c r="F904" t="s">
        <v>2660</v>
      </c>
      <c r="G904" t="s">
        <v>2661</v>
      </c>
      <c r="H904">
        <v>12</v>
      </c>
      <c r="I904" t="s">
        <v>2153</v>
      </c>
      <c r="J904">
        <v>1</v>
      </c>
      <c r="K904" t="s">
        <v>2634</v>
      </c>
      <c r="L904">
        <v>0</v>
      </c>
      <c r="M904" t="s">
        <v>2149</v>
      </c>
      <c r="N904">
        <v>0</v>
      </c>
      <c r="O904" t="s">
        <v>2149</v>
      </c>
      <c r="P904">
        <v>0</v>
      </c>
      <c r="Q904" t="s">
        <v>2149</v>
      </c>
      <c r="R904">
        <v>10</v>
      </c>
      <c r="S904" t="s">
        <v>2150</v>
      </c>
      <c r="T904">
        <v>16</v>
      </c>
      <c r="U904" t="s">
        <v>2177</v>
      </c>
      <c r="V904">
        <v>0</v>
      </c>
      <c r="W904" t="s">
        <v>79</v>
      </c>
      <c r="X904">
        <v>3</v>
      </c>
      <c r="Y904" t="s">
        <v>2690</v>
      </c>
      <c r="Z904" t="s">
        <v>2691</v>
      </c>
      <c r="AA904" t="s">
        <v>2690</v>
      </c>
      <c r="AB904" t="s">
        <v>2692</v>
      </c>
      <c r="AC904" t="s">
        <v>2690</v>
      </c>
      <c r="AD904" t="s">
        <v>41</v>
      </c>
      <c r="AE904" t="s">
        <v>42</v>
      </c>
      <c r="AF904" s="115">
        <v>316031</v>
      </c>
      <c r="AG904" s="167" t="s">
        <v>1673</v>
      </c>
      <c r="AH904" s="168" t="s">
        <v>140</v>
      </c>
      <c r="AI904" s="172">
        <v>12</v>
      </c>
      <c r="AJ904" s="173" t="s">
        <v>2782</v>
      </c>
      <c r="AL904" t="str">
        <f t="shared" si="64"/>
        <v>01.00.00.00</v>
      </c>
      <c r="AM904">
        <f t="shared" si="65"/>
        <v>560</v>
      </c>
      <c r="AN904">
        <f t="shared" si="66"/>
        <v>12</v>
      </c>
      <c r="AO904" s="118">
        <v>1</v>
      </c>
      <c r="AP904" s="118">
        <v>0</v>
      </c>
      <c r="AQ904" s="118">
        <v>0</v>
      </c>
      <c r="AR904" s="118">
        <v>0</v>
      </c>
      <c r="AS904" t="str">
        <f t="shared" si="67"/>
        <v>3.00.00.00</v>
      </c>
    </row>
    <row r="905" spans="1:45" customFormat="1" ht="93.6">
      <c r="A905">
        <v>2021</v>
      </c>
      <c r="B905">
        <v>560</v>
      </c>
      <c r="C905" t="s">
        <v>1288</v>
      </c>
      <c r="D905" t="s">
        <v>1289</v>
      </c>
      <c r="E905" t="s">
        <v>1300</v>
      </c>
      <c r="F905" t="s">
        <v>2693</v>
      </c>
      <c r="G905" t="s">
        <v>2694</v>
      </c>
      <c r="H905">
        <v>12</v>
      </c>
      <c r="I905" t="s">
        <v>2153</v>
      </c>
      <c r="J905">
        <v>1</v>
      </c>
      <c r="K905" t="s">
        <v>2634</v>
      </c>
      <c r="L905">
        <v>0</v>
      </c>
      <c r="M905" t="s">
        <v>2149</v>
      </c>
      <c r="N905">
        <v>2</v>
      </c>
      <c r="O905" t="s">
        <v>2250</v>
      </c>
      <c r="P905">
        <v>1</v>
      </c>
      <c r="Q905" t="s">
        <v>1191</v>
      </c>
      <c r="R905">
        <v>10</v>
      </c>
      <c r="S905" t="s">
        <v>2150</v>
      </c>
      <c r="T905">
        <v>16</v>
      </c>
      <c r="U905" t="s">
        <v>2177</v>
      </c>
      <c r="V905">
        <v>0</v>
      </c>
      <c r="W905" t="s">
        <v>79</v>
      </c>
      <c r="X905">
        <v>4</v>
      </c>
      <c r="Y905" t="s">
        <v>2695</v>
      </c>
      <c r="Z905" t="s">
        <v>2764</v>
      </c>
      <c r="AA905" t="s">
        <v>2257</v>
      </c>
      <c r="AB905" t="s">
        <v>2765</v>
      </c>
      <c r="AC905" t="s">
        <v>2257</v>
      </c>
      <c r="AD905" t="s">
        <v>2256</v>
      </c>
      <c r="AE905" t="s">
        <v>2257</v>
      </c>
      <c r="AF905" s="115">
        <v>405000</v>
      </c>
      <c r="AG905" s="167" t="s">
        <v>1433</v>
      </c>
      <c r="AH905" s="168" t="s">
        <v>235</v>
      </c>
      <c r="AI905" s="172">
        <v>12</v>
      </c>
      <c r="AJ905" s="173" t="s">
        <v>2782</v>
      </c>
      <c r="AL905" t="str">
        <f t="shared" si="64"/>
        <v>01.00.02.01</v>
      </c>
      <c r="AM905">
        <f t="shared" si="65"/>
        <v>560</v>
      </c>
      <c r="AN905">
        <f t="shared" si="66"/>
        <v>12</v>
      </c>
      <c r="AO905" s="118">
        <v>1</v>
      </c>
      <c r="AP905" s="118">
        <v>0</v>
      </c>
      <c r="AQ905" s="118">
        <v>2</v>
      </c>
      <c r="AR905" s="118">
        <v>1</v>
      </c>
      <c r="AS905" t="str">
        <f t="shared" si="67"/>
        <v>4.02.00.00</v>
      </c>
    </row>
    <row r="906" spans="1:45" customFormat="1" ht="93.6">
      <c r="A906">
        <v>2021</v>
      </c>
      <c r="B906">
        <v>560</v>
      </c>
      <c r="C906" t="s">
        <v>1288</v>
      </c>
      <c r="D906" t="s">
        <v>1289</v>
      </c>
      <c r="E906" t="s">
        <v>1300</v>
      </c>
      <c r="F906" t="s">
        <v>2693</v>
      </c>
      <c r="G906" t="s">
        <v>2694</v>
      </c>
      <c r="H906">
        <v>12</v>
      </c>
      <c r="I906" t="s">
        <v>2153</v>
      </c>
      <c r="J906">
        <v>1</v>
      </c>
      <c r="K906" t="s">
        <v>2634</v>
      </c>
      <c r="L906">
        <v>0</v>
      </c>
      <c r="M906" t="s">
        <v>2149</v>
      </c>
      <c r="N906">
        <v>1</v>
      </c>
      <c r="O906" t="s">
        <v>43</v>
      </c>
      <c r="P906">
        <v>0</v>
      </c>
      <c r="Q906" t="s">
        <v>2149</v>
      </c>
      <c r="R906">
        <v>10</v>
      </c>
      <c r="S906" t="s">
        <v>2150</v>
      </c>
      <c r="T906">
        <v>16</v>
      </c>
      <c r="U906" t="s">
        <v>2177</v>
      </c>
      <c r="V906">
        <v>0</v>
      </c>
      <c r="W906" t="s">
        <v>79</v>
      </c>
      <c r="X906">
        <v>4</v>
      </c>
      <c r="Y906" t="s">
        <v>2695</v>
      </c>
      <c r="Z906" t="s">
        <v>2696</v>
      </c>
      <c r="AA906" t="s">
        <v>2697</v>
      </c>
      <c r="AB906" t="s">
        <v>2698</v>
      </c>
      <c r="AC906" t="s">
        <v>2697</v>
      </c>
      <c r="AD906" t="s">
        <v>44</v>
      </c>
      <c r="AE906" t="s">
        <v>43</v>
      </c>
      <c r="AF906" s="115">
        <v>1875563</v>
      </c>
      <c r="AG906" s="167" t="s">
        <v>1433</v>
      </c>
      <c r="AH906" s="168" t="s">
        <v>235</v>
      </c>
      <c r="AI906" s="172">
        <v>12</v>
      </c>
      <c r="AJ906" s="173" t="s">
        <v>2782</v>
      </c>
      <c r="AL906" t="str">
        <f t="shared" si="64"/>
        <v>01.00.01.00</v>
      </c>
      <c r="AM906">
        <f t="shared" si="65"/>
        <v>560</v>
      </c>
      <c r="AN906">
        <f t="shared" si="66"/>
        <v>12</v>
      </c>
      <c r="AO906" s="118">
        <v>1</v>
      </c>
      <c r="AP906" s="118">
        <v>0</v>
      </c>
      <c r="AQ906" s="118">
        <v>1</v>
      </c>
      <c r="AR906" s="118">
        <v>0</v>
      </c>
      <c r="AS906" t="str">
        <f t="shared" si="67"/>
        <v>4.03.00.00</v>
      </c>
    </row>
    <row r="907" spans="1:45" customFormat="1" ht="93.6">
      <c r="A907">
        <v>2021</v>
      </c>
      <c r="B907">
        <v>560</v>
      </c>
      <c r="C907" t="s">
        <v>1288</v>
      </c>
      <c r="D907" t="s">
        <v>1289</v>
      </c>
      <c r="E907" t="s">
        <v>1300</v>
      </c>
      <c r="F907" t="s">
        <v>2693</v>
      </c>
      <c r="G907" t="s">
        <v>2694</v>
      </c>
      <c r="H907">
        <v>12</v>
      </c>
      <c r="I907" t="s">
        <v>2153</v>
      </c>
      <c r="J907">
        <v>1</v>
      </c>
      <c r="K907" t="s">
        <v>2634</v>
      </c>
      <c r="L907">
        <v>0</v>
      </c>
      <c r="M907" t="s">
        <v>2149</v>
      </c>
      <c r="N907">
        <v>1</v>
      </c>
      <c r="O907" t="s">
        <v>43</v>
      </c>
      <c r="P907">
        <v>0</v>
      </c>
      <c r="Q907" t="s">
        <v>2149</v>
      </c>
      <c r="R907">
        <v>10</v>
      </c>
      <c r="S907" t="s">
        <v>2150</v>
      </c>
      <c r="T907">
        <v>16</v>
      </c>
      <c r="U907" t="s">
        <v>2177</v>
      </c>
      <c r="V907">
        <v>0</v>
      </c>
      <c r="W907" t="s">
        <v>79</v>
      </c>
      <c r="X907">
        <v>4</v>
      </c>
      <c r="Y907" t="s">
        <v>2695</v>
      </c>
      <c r="Z907" t="s">
        <v>2696</v>
      </c>
      <c r="AA907" t="s">
        <v>2697</v>
      </c>
      <c r="AB907" t="s">
        <v>2698</v>
      </c>
      <c r="AC907" t="s">
        <v>2697</v>
      </c>
      <c r="AD907" t="s">
        <v>44</v>
      </c>
      <c r="AE907" t="s">
        <v>43</v>
      </c>
      <c r="AF907" s="115">
        <v>1828748</v>
      </c>
      <c r="AG907" s="167" t="s">
        <v>1431</v>
      </c>
      <c r="AH907" s="168" t="s">
        <v>233</v>
      </c>
      <c r="AI907" s="172">
        <v>12</v>
      </c>
      <c r="AJ907" s="173" t="s">
        <v>2782</v>
      </c>
      <c r="AL907" t="str">
        <f t="shared" si="64"/>
        <v>01.00.01.00</v>
      </c>
      <c r="AM907">
        <f t="shared" si="65"/>
        <v>560</v>
      </c>
      <c r="AN907">
        <f t="shared" si="66"/>
        <v>12</v>
      </c>
      <c r="AO907" s="118">
        <v>1</v>
      </c>
      <c r="AP907" s="118">
        <v>0</v>
      </c>
      <c r="AQ907" s="118">
        <v>1</v>
      </c>
      <c r="AR907" s="118">
        <v>0</v>
      </c>
      <c r="AS907" t="str">
        <f t="shared" si="67"/>
        <v>4.03.00.00</v>
      </c>
    </row>
    <row r="908" spans="1:45" customFormat="1" ht="93.6">
      <c r="A908">
        <v>2021</v>
      </c>
      <c r="B908">
        <v>560</v>
      </c>
      <c r="C908" t="s">
        <v>1288</v>
      </c>
      <c r="D908" t="s">
        <v>1289</v>
      </c>
      <c r="E908" t="s">
        <v>1300</v>
      </c>
      <c r="F908" t="s">
        <v>2693</v>
      </c>
      <c r="G908" t="s">
        <v>2694</v>
      </c>
      <c r="H908">
        <v>12</v>
      </c>
      <c r="I908" t="s">
        <v>2153</v>
      </c>
      <c r="J908">
        <v>1</v>
      </c>
      <c r="K908" t="s">
        <v>2634</v>
      </c>
      <c r="L908">
        <v>0</v>
      </c>
      <c r="M908" t="s">
        <v>2149</v>
      </c>
      <c r="N908">
        <v>1</v>
      </c>
      <c r="O908" t="s">
        <v>43</v>
      </c>
      <c r="P908">
        <v>0</v>
      </c>
      <c r="Q908" t="s">
        <v>2149</v>
      </c>
      <c r="R908">
        <v>10</v>
      </c>
      <c r="S908" t="s">
        <v>2150</v>
      </c>
      <c r="T908">
        <v>16</v>
      </c>
      <c r="U908" t="s">
        <v>2177</v>
      </c>
      <c r="V908">
        <v>0</v>
      </c>
      <c r="W908" t="s">
        <v>79</v>
      </c>
      <c r="X908">
        <v>4</v>
      </c>
      <c r="Y908" t="s">
        <v>2695</v>
      </c>
      <c r="Z908" t="s">
        <v>2696</v>
      </c>
      <c r="AA908" t="s">
        <v>2697</v>
      </c>
      <c r="AB908" t="s">
        <v>2698</v>
      </c>
      <c r="AC908" t="s">
        <v>2697</v>
      </c>
      <c r="AD908" t="s">
        <v>44</v>
      </c>
      <c r="AE908" t="s">
        <v>43</v>
      </c>
      <c r="AF908" s="115">
        <v>40246</v>
      </c>
      <c r="AG908" s="167" t="s">
        <v>1417</v>
      </c>
      <c r="AH908" s="168" t="s">
        <v>112</v>
      </c>
      <c r="AI908" s="172">
        <v>12</v>
      </c>
      <c r="AJ908" s="173" t="s">
        <v>2782</v>
      </c>
      <c r="AL908" t="str">
        <f t="shared" si="64"/>
        <v>01.00.01.00</v>
      </c>
      <c r="AM908">
        <f t="shared" si="65"/>
        <v>560</v>
      </c>
      <c r="AN908">
        <f t="shared" si="66"/>
        <v>12</v>
      </c>
      <c r="AO908" s="118">
        <v>1</v>
      </c>
      <c r="AP908" s="118">
        <v>0</v>
      </c>
      <c r="AQ908" s="118">
        <v>1</v>
      </c>
      <c r="AR908" s="118">
        <v>0</v>
      </c>
      <c r="AS908" t="str">
        <f t="shared" si="67"/>
        <v>4.03.00.00</v>
      </c>
    </row>
    <row r="909" spans="1:45" customFormat="1" ht="93.6">
      <c r="A909">
        <v>2021</v>
      </c>
      <c r="B909">
        <v>560</v>
      </c>
      <c r="C909" t="s">
        <v>1288</v>
      </c>
      <c r="D909" t="s">
        <v>1289</v>
      </c>
      <c r="E909" t="s">
        <v>1300</v>
      </c>
      <c r="F909" t="s">
        <v>2693</v>
      </c>
      <c r="G909" t="s">
        <v>2694</v>
      </c>
      <c r="H909">
        <v>12</v>
      </c>
      <c r="I909" t="s">
        <v>2153</v>
      </c>
      <c r="J909">
        <v>1</v>
      </c>
      <c r="K909" t="s">
        <v>2634</v>
      </c>
      <c r="L909">
        <v>0</v>
      </c>
      <c r="M909" t="s">
        <v>2149</v>
      </c>
      <c r="N909">
        <v>1</v>
      </c>
      <c r="O909" t="s">
        <v>43</v>
      </c>
      <c r="P909">
        <v>0</v>
      </c>
      <c r="Q909" t="s">
        <v>2149</v>
      </c>
      <c r="R909">
        <v>10</v>
      </c>
      <c r="S909" t="s">
        <v>2150</v>
      </c>
      <c r="T909">
        <v>16</v>
      </c>
      <c r="U909" t="s">
        <v>2177</v>
      </c>
      <c r="V909">
        <v>0</v>
      </c>
      <c r="W909" t="s">
        <v>79</v>
      </c>
      <c r="X909">
        <v>4</v>
      </c>
      <c r="Y909" t="s">
        <v>2695</v>
      </c>
      <c r="Z909" t="s">
        <v>2696</v>
      </c>
      <c r="AA909" t="s">
        <v>2697</v>
      </c>
      <c r="AB909" t="s">
        <v>2698</v>
      </c>
      <c r="AC909" t="s">
        <v>2697</v>
      </c>
      <c r="AD909" t="s">
        <v>44</v>
      </c>
      <c r="AE909" t="s">
        <v>43</v>
      </c>
      <c r="AF909" s="115">
        <v>49100</v>
      </c>
      <c r="AG909" s="167" t="s">
        <v>1676</v>
      </c>
      <c r="AH909" s="186" t="s">
        <v>152</v>
      </c>
      <c r="AI909" s="172">
        <v>12</v>
      </c>
      <c r="AJ909" s="173" t="s">
        <v>2782</v>
      </c>
      <c r="AL909" t="str">
        <f t="shared" si="64"/>
        <v>01.00.01.00</v>
      </c>
      <c r="AM909">
        <f t="shared" si="65"/>
        <v>560</v>
      </c>
      <c r="AN909">
        <f t="shared" si="66"/>
        <v>12</v>
      </c>
      <c r="AO909" s="118">
        <v>1</v>
      </c>
      <c r="AP909" s="118">
        <v>0</v>
      </c>
      <c r="AQ909" s="118">
        <v>1</v>
      </c>
      <c r="AR909" s="118">
        <v>0</v>
      </c>
      <c r="AS909" t="str">
        <f t="shared" si="67"/>
        <v>4.03.00.00</v>
      </c>
    </row>
    <row r="910" spans="1:45" customFormat="1" ht="93.6">
      <c r="A910">
        <v>2021</v>
      </c>
      <c r="B910">
        <v>560</v>
      </c>
      <c r="C910" t="s">
        <v>1288</v>
      </c>
      <c r="D910" t="s">
        <v>1289</v>
      </c>
      <c r="E910" t="s">
        <v>1300</v>
      </c>
      <c r="F910" t="s">
        <v>2693</v>
      </c>
      <c r="G910" t="s">
        <v>2694</v>
      </c>
      <c r="H910">
        <v>12</v>
      </c>
      <c r="I910" t="s">
        <v>2153</v>
      </c>
      <c r="J910">
        <v>1</v>
      </c>
      <c r="K910" t="s">
        <v>2634</v>
      </c>
      <c r="L910">
        <v>0</v>
      </c>
      <c r="M910" t="s">
        <v>2149</v>
      </c>
      <c r="N910">
        <v>1</v>
      </c>
      <c r="O910" t="s">
        <v>43</v>
      </c>
      <c r="P910">
        <v>0</v>
      </c>
      <c r="Q910" t="s">
        <v>2149</v>
      </c>
      <c r="R910">
        <v>10</v>
      </c>
      <c r="S910" t="s">
        <v>2150</v>
      </c>
      <c r="T910">
        <v>16</v>
      </c>
      <c r="U910" t="s">
        <v>2177</v>
      </c>
      <c r="V910">
        <v>0</v>
      </c>
      <c r="W910" t="s">
        <v>79</v>
      </c>
      <c r="X910">
        <v>4</v>
      </c>
      <c r="Y910" t="s">
        <v>2695</v>
      </c>
      <c r="Z910" t="s">
        <v>2696</v>
      </c>
      <c r="AA910" t="s">
        <v>2697</v>
      </c>
      <c r="AB910" t="s">
        <v>2698</v>
      </c>
      <c r="AC910" t="s">
        <v>2697</v>
      </c>
      <c r="AD910" t="s">
        <v>44</v>
      </c>
      <c r="AE910" t="s">
        <v>43</v>
      </c>
      <c r="AF910" s="115">
        <v>41309</v>
      </c>
      <c r="AG910" s="167" t="s">
        <v>1677</v>
      </c>
      <c r="AH910" s="186" t="s">
        <v>243</v>
      </c>
      <c r="AI910" s="172">
        <v>12</v>
      </c>
      <c r="AJ910" s="173" t="s">
        <v>2782</v>
      </c>
      <c r="AL910" t="str">
        <f t="shared" si="64"/>
        <v>01.00.01.00</v>
      </c>
      <c r="AM910">
        <f t="shared" si="65"/>
        <v>560</v>
      </c>
      <c r="AN910">
        <f t="shared" si="66"/>
        <v>12</v>
      </c>
      <c r="AO910" s="118">
        <v>1</v>
      </c>
      <c r="AP910" s="118">
        <v>0</v>
      </c>
      <c r="AQ910" s="118">
        <v>1</v>
      </c>
      <c r="AR910" s="118">
        <v>0</v>
      </c>
      <c r="AS910" t="str">
        <f t="shared" si="67"/>
        <v>4.03.00.00</v>
      </c>
    </row>
    <row r="911" spans="1:45" customFormat="1" ht="93.6">
      <c r="A911">
        <v>2021</v>
      </c>
      <c r="B911">
        <v>560</v>
      </c>
      <c r="C911" t="s">
        <v>1288</v>
      </c>
      <c r="D911" t="s">
        <v>1289</v>
      </c>
      <c r="E911" t="s">
        <v>1300</v>
      </c>
      <c r="F911" t="s">
        <v>2693</v>
      </c>
      <c r="G911" t="s">
        <v>2694</v>
      </c>
      <c r="H911">
        <v>12</v>
      </c>
      <c r="I911" t="s">
        <v>2153</v>
      </c>
      <c r="J911">
        <v>1</v>
      </c>
      <c r="K911" t="s">
        <v>2634</v>
      </c>
      <c r="L911">
        <v>0</v>
      </c>
      <c r="M911" t="s">
        <v>2149</v>
      </c>
      <c r="N911">
        <v>1</v>
      </c>
      <c r="O911" t="s">
        <v>43</v>
      </c>
      <c r="P911">
        <v>0</v>
      </c>
      <c r="Q911" t="s">
        <v>2149</v>
      </c>
      <c r="R911">
        <v>10</v>
      </c>
      <c r="S911" t="s">
        <v>2150</v>
      </c>
      <c r="T911">
        <v>16</v>
      </c>
      <c r="U911" t="s">
        <v>2177</v>
      </c>
      <c r="V911">
        <v>0</v>
      </c>
      <c r="W911" t="s">
        <v>79</v>
      </c>
      <c r="X911">
        <v>4</v>
      </c>
      <c r="Y911" t="s">
        <v>2695</v>
      </c>
      <c r="Z911" t="s">
        <v>2696</v>
      </c>
      <c r="AA911" t="s">
        <v>2697</v>
      </c>
      <c r="AB911" t="s">
        <v>2698</v>
      </c>
      <c r="AC911" t="s">
        <v>2697</v>
      </c>
      <c r="AD911" t="s">
        <v>44</v>
      </c>
      <c r="AE911" t="s">
        <v>43</v>
      </c>
      <c r="AF911" s="115">
        <v>147534</v>
      </c>
      <c r="AG911" s="167" t="s">
        <v>1434</v>
      </c>
      <c r="AH911" s="168" t="s">
        <v>241</v>
      </c>
      <c r="AI911" s="172">
        <v>12</v>
      </c>
      <c r="AJ911" s="173" t="s">
        <v>2782</v>
      </c>
      <c r="AL911" t="str">
        <f t="shared" si="64"/>
        <v>01.00.01.00</v>
      </c>
      <c r="AM911">
        <f t="shared" si="65"/>
        <v>560</v>
      </c>
      <c r="AN911">
        <f t="shared" si="66"/>
        <v>12</v>
      </c>
      <c r="AO911" s="118">
        <v>1</v>
      </c>
      <c r="AP911" s="118">
        <v>0</v>
      </c>
      <c r="AQ911" s="118">
        <v>1</v>
      </c>
      <c r="AR911" s="118">
        <v>0</v>
      </c>
      <c r="AS911" t="str">
        <f t="shared" si="67"/>
        <v>4.03.00.00</v>
      </c>
    </row>
    <row r="912" spans="1:45" customFormat="1" ht="62.4">
      <c r="A912">
        <v>2021</v>
      </c>
      <c r="B912">
        <v>610</v>
      </c>
      <c r="C912" t="s">
        <v>1290</v>
      </c>
      <c r="D912" t="s">
        <v>1219</v>
      </c>
      <c r="E912" t="s">
        <v>1227</v>
      </c>
      <c r="F912" t="s">
        <v>2660</v>
      </c>
      <c r="G912" t="s">
        <v>2661</v>
      </c>
      <c r="H912">
        <v>11</v>
      </c>
      <c r="I912" t="s">
        <v>25</v>
      </c>
      <c r="J912">
        <v>1</v>
      </c>
      <c r="K912" t="s">
        <v>2634</v>
      </c>
      <c r="L912">
        <v>0</v>
      </c>
      <c r="M912" t="s">
        <v>2149</v>
      </c>
      <c r="N912">
        <v>0</v>
      </c>
      <c r="O912" t="s">
        <v>2149</v>
      </c>
      <c r="P912">
        <v>0</v>
      </c>
      <c r="Q912" t="s">
        <v>2149</v>
      </c>
      <c r="R912">
        <v>30</v>
      </c>
      <c r="S912" t="s">
        <v>2163</v>
      </c>
      <c r="T912">
        <v>34</v>
      </c>
      <c r="U912" t="s">
        <v>2209</v>
      </c>
      <c r="V912">
        <v>0</v>
      </c>
      <c r="W912" t="s">
        <v>79</v>
      </c>
      <c r="X912">
        <v>1</v>
      </c>
      <c r="Y912" t="s">
        <v>2662</v>
      </c>
      <c r="Z912" t="s">
        <v>2663</v>
      </c>
      <c r="AA912" t="s">
        <v>2664</v>
      </c>
      <c r="AB912" t="s">
        <v>2665</v>
      </c>
      <c r="AC912" t="s">
        <v>2666</v>
      </c>
      <c r="AD912" t="s">
        <v>23</v>
      </c>
      <c r="AE912" t="s">
        <v>24</v>
      </c>
      <c r="AF912" s="115">
        <f>522886958</f>
        <v>522886958</v>
      </c>
      <c r="AG912" s="36" t="s">
        <v>1683</v>
      </c>
      <c r="AH912" s="127" t="s">
        <v>25</v>
      </c>
      <c r="AI912" s="172">
        <v>18</v>
      </c>
      <c r="AJ912" s="173" t="s">
        <v>1219</v>
      </c>
      <c r="AL912" t="str">
        <f t="shared" si="64"/>
        <v>01.00.00.00</v>
      </c>
      <c r="AM912">
        <f t="shared" si="65"/>
        <v>610</v>
      </c>
      <c r="AN912">
        <f t="shared" si="66"/>
        <v>11</v>
      </c>
      <c r="AO912" s="118">
        <v>1</v>
      </c>
      <c r="AP912" s="118">
        <v>0</v>
      </c>
      <c r="AQ912" s="118">
        <v>0</v>
      </c>
      <c r="AR912" s="118">
        <v>0</v>
      </c>
      <c r="AS912" t="str">
        <f t="shared" si="67"/>
        <v>1.01.01.00</v>
      </c>
    </row>
    <row r="913" spans="1:45" customFormat="1" ht="62.4">
      <c r="A913">
        <v>2021</v>
      </c>
      <c r="B913">
        <v>610</v>
      </c>
      <c r="C913" t="s">
        <v>1290</v>
      </c>
      <c r="D913" t="s">
        <v>1219</v>
      </c>
      <c r="E913" t="s">
        <v>1227</v>
      </c>
      <c r="F913" t="s">
        <v>2660</v>
      </c>
      <c r="G913" t="s">
        <v>2661</v>
      </c>
      <c r="H913">
        <v>11</v>
      </c>
      <c r="I913" t="s">
        <v>25</v>
      </c>
      <c r="J913">
        <v>1</v>
      </c>
      <c r="K913" t="s">
        <v>2634</v>
      </c>
      <c r="L913">
        <v>0</v>
      </c>
      <c r="M913" t="s">
        <v>2149</v>
      </c>
      <c r="N913">
        <v>0</v>
      </c>
      <c r="O913" t="s">
        <v>2149</v>
      </c>
      <c r="P913">
        <v>0</v>
      </c>
      <c r="Q913" t="s">
        <v>2149</v>
      </c>
      <c r="R913">
        <v>30</v>
      </c>
      <c r="S913" t="s">
        <v>2163</v>
      </c>
      <c r="T913">
        <v>34</v>
      </c>
      <c r="U913" t="s">
        <v>2209</v>
      </c>
      <c r="V913">
        <v>0</v>
      </c>
      <c r="W913" t="s">
        <v>79</v>
      </c>
      <c r="X913">
        <v>1</v>
      </c>
      <c r="Y913" t="s">
        <v>2662</v>
      </c>
      <c r="Z913" t="s">
        <v>2663</v>
      </c>
      <c r="AA913" t="s">
        <v>2664</v>
      </c>
      <c r="AB913" t="s">
        <v>2667</v>
      </c>
      <c r="AC913" t="s">
        <v>2668</v>
      </c>
      <c r="AD913" t="s">
        <v>26</v>
      </c>
      <c r="AE913" t="s">
        <v>27</v>
      </c>
      <c r="AF913" s="115">
        <v>40335937</v>
      </c>
      <c r="AG913" s="36" t="s">
        <v>1683</v>
      </c>
      <c r="AH913" s="127" t="s">
        <v>25</v>
      </c>
      <c r="AI913" s="172">
        <v>18</v>
      </c>
      <c r="AJ913" s="173" t="s">
        <v>1219</v>
      </c>
      <c r="AL913" t="str">
        <f t="shared" si="64"/>
        <v>01.00.00.00</v>
      </c>
      <c r="AM913">
        <f t="shared" si="65"/>
        <v>610</v>
      </c>
      <c r="AN913">
        <f t="shared" si="66"/>
        <v>11</v>
      </c>
      <c r="AO913" s="118">
        <v>1</v>
      </c>
      <c r="AP913" s="118">
        <v>0</v>
      </c>
      <c r="AQ913" s="118">
        <v>0</v>
      </c>
      <c r="AR913" s="118">
        <v>0</v>
      </c>
      <c r="AS913" t="str">
        <f t="shared" si="67"/>
        <v>1.01.04.00</v>
      </c>
    </row>
    <row r="914" spans="1:45" customFormat="1" ht="62.4">
      <c r="A914">
        <v>2021</v>
      </c>
      <c r="B914">
        <v>610</v>
      </c>
      <c r="C914" t="s">
        <v>1290</v>
      </c>
      <c r="D914" t="s">
        <v>1219</v>
      </c>
      <c r="E914" t="s">
        <v>1227</v>
      </c>
      <c r="F914" t="s">
        <v>2660</v>
      </c>
      <c r="G914" t="s">
        <v>2661</v>
      </c>
      <c r="H914">
        <v>13</v>
      </c>
      <c r="I914" t="s">
        <v>51</v>
      </c>
      <c r="J914">
        <v>1</v>
      </c>
      <c r="K914" t="s">
        <v>2634</v>
      </c>
      <c r="L914">
        <v>0</v>
      </c>
      <c r="M914" t="s">
        <v>2149</v>
      </c>
      <c r="N914">
        <v>0</v>
      </c>
      <c r="O914" t="s">
        <v>2149</v>
      </c>
      <c r="P914">
        <v>0</v>
      </c>
      <c r="Q914" t="s">
        <v>2149</v>
      </c>
      <c r="R914">
        <v>30</v>
      </c>
      <c r="S914" t="s">
        <v>2163</v>
      </c>
      <c r="T914">
        <v>34</v>
      </c>
      <c r="U914" t="s">
        <v>2209</v>
      </c>
      <c r="V914">
        <v>0</v>
      </c>
      <c r="W914" t="s">
        <v>79</v>
      </c>
      <c r="X914">
        <v>1</v>
      </c>
      <c r="Y914" t="s">
        <v>2662</v>
      </c>
      <c r="Z914" t="s">
        <v>2663</v>
      </c>
      <c r="AA914" t="s">
        <v>2664</v>
      </c>
      <c r="AB914" t="s">
        <v>2669</v>
      </c>
      <c r="AC914" t="s">
        <v>2670</v>
      </c>
      <c r="AD914" t="s">
        <v>28</v>
      </c>
      <c r="AE914" t="s">
        <v>29</v>
      </c>
      <c r="AF914" s="115">
        <v>38962050</v>
      </c>
      <c r="AG914" s="82" t="s">
        <v>1456</v>
      </c>
      <c r="AH914" s="127" t="s">
        <v>166</v>
      </c>
      <c r="AI914" s="172">
        <v>18</v>
      </c>
      <c r="AJ914" s="173" t="s">
        <v>1219</v>
      </c>
      <c r="AL914" t="str">
        <f t="shared" si="64"/>
        <v>01.00.00.00</v>
      </c>
      <c r="AM914">
        <f t="shared" si="65"/>
        <v>610</v>
      </c>
      <c r="AN914">
        <f t="shared" si="66"/>
        <v>13</v>
      </c>
      <c r="AO914" s="118">
        <v>1</v>
      </c>
      <c r="AP914" s="118">
        <v>0</v>
      </c>
      <c r="AQ914" s="118">
        <v>0</v>
      </c>
      <c r="AR914" s="118">
        <v>0</v>
      </c>
      <c r="AS914" t="str">
        <f t="shared" si="67"/>
        <v>1.01.06.00</v>
      </c>
    </row>
    <row r="915" spans="1:45" customFormat="1" ht="62.4">
      <c r="A915">
        <v>2021</v>
      </c>
      <c r="B915">
        <v>610</v>
      </c>
      <c r="C915" t="s">
        <v>1290</v>
      </c>
      <c r="D915" t="s">
        <v>1219</v>
      </c>
      <c r="E915" t="s">
        <v>1227</v>
      </c>
      <c r="F915" t="s">
        <v>2660</v>
      </c>
      <c r="G915" t="s">
        <v>2661</v>
      </c>
      <c r="H915">
        <v>11</v>
      </c>
      <c r="I915" t="s">
        <v>25</v>
      </c>
      <c r="J915">
        <v>1</v>
      </c>
      <c r="K915" t="s">
        <v>2634</v>
      </c>
      <c r="L915">
        <v>0</v>
      </c>
      <c r="M915" t="s">
        <v>2149</v>
      </c>
      <c r="N915">
        <v>0</v>
      </c>
      <c r="O915" t="s">
        <v>2149</v>
      </c>
      <c r="P915">
        <v>0</v>
      </c>
      <c r="Q915" t="s">
        <v>2149</v>
      </c>
      <c r="R915">
        <v>30</v>
      </c>
      <c r="S915" t="s">
        <v>2163</v>
      </c>
      <c r="T915">
        <v>34</v>
      </c>
      <c r="U915" t="s">
        <v>2209</v>
      </c>
      <c r="V915">
        <v>0</v>
      </c>
      <c r="W915" t="s">
        <v>79</v>
      </c>
      <c r="X915">
        <v>1</v>
      </c>
      <c r="Y915" t="s">
        <v>2662</v>
      </c>
      <c r="Z915" t="s">
        <v>2663</v>
      </c>
      <c r="AA915" t="s">
        <v>2664</v>
      </c>
      <c r="AB915" t="s">
        <v>2669</v>
      </c>
      <c r="AC915" t="s">
        <v>2670</v>
      </c>
      <c r="AD915" t="s">
        <v>28</v>
      </c>
      <c r="AE915" t="s">
        <v>29</v>
      </c>
      <c r="AF915" s="115">
        <v>113619581</v>
      </c>
      <c r="AG915" s="36" t="s">
        <v>1683</v>
      </c>
      <c r="AH915" s="127" t="s">
        <v>25</v>
      </c>
      <c r="AI915" s="172">
        <v>18</v>
      </c>
      <c r="AJ915" s="173" t="s">
        <v>1219</v>
      </c>
      <c r="AL915" t="str">
        <f t="shared" si="64"/>
        <v>01.00.00.00</v>
      </c>
      <c r="AM915">
        <f t="shared" si="65"/>
        <v>610</v>
      </c>
      <c r="AN915">
        <f t="shared" si="66"/>
        <v>11</v>
      </c>
      <c r="AO915" s="118">
        <v>1</v>
      </c>
      <c r="AP915" s="118">
        <v>0</v>
      </c>
      <c r="AQ915" s="118">
        <v>0</v>
      </c>
      <c r="AR915" s="118">
        <v>0</v>
      </c>
      <c r="AS915" t="str">
        <f t="shared" si="67"/>
        <v>1.01.06.00</v>
      </c>
    </row>
    <row r="916" spans="1:45" customFormat="1" ht="62.4">
      <c r="A916">
        <v>2021</v>
      </c>
      <c r="B916">
        <v>610</v>
      </c>
      <c r="C916" t="s">
        <v>1290</v>
      </c>
      <c r="D916" t="s">
        <v>1219</v>
      </c>
      <c r="E916" t="s">
        <v>1227</v>
      </c>
      <c r="F916" t="s">
        <v>2660</v>
      </c>
      <c r="G916" t="s">
        <v>2661</v>
      </c>
      <c r="H916">
        <v>11</v>
      </c>
      <c r="I916" t="s">
        <v>25</v>
      </c>
      <c r="J916">
        <v>1</v>
      </c>
      <c r="K916" t="s">
        <v>2634</v>
      </c>
      <c r="L916">
        <v>0</v>
      </c>
      <c r="M916" t="s">
        <v>2149</v>
      </c>
      <c r="N916">
        <v>0</v>
      </c>
      <c r="O916" t="s">
        <v>2149</v>
      </c>
      <c r="P916">
        <v>0</v>
      </c>
      <c r="Q916" t="s">
        <v>2149</v>
      </c>
      <c r="R916">
        <v>30</v>
      </c>
      <c r="S916" t="s">
        <v>2163</v>
      </c>
      <c r="T916">
        <v>34</v>
      </c>
      <c r="U916" t="s">
        <v>2209</v>
      </c>
      <c r="V916">
        <v>0</v>
      </c>
      <c r="W916" t="s">
        <v>79</v>
      </c>
      <c r="X916">
        <v>1</v>
      </c>
      <c r="Y916" t="s">
        <v>2662</v>
      </c>
      <c r="Z916" t="s">
        <v>2672</v>
      </c>
      <c r="AA916" t="s">
        <v>2673</v>
      </c>
      <c r="AB916" t="s">
        <v>2674</v>
      </c>
      <c r="AC916" t="s">
        <v>2666</v>
      </c>
      <c r="AD916" t="s">
        <v>32</v>
      </c>
      <c r="AE916" t="s">
        <v>24</v>
      </c>
      <c r="AF916" s="115">
        <v>114660427</v>
      </c>
      <c r="AG916" s="36" t="s">
        <v>1683</v>
      </c>
      <c r="AH916" s="127" t="s">
        <v>25</v>
      </c>
      <c r="AI916" s="172">
        <v>18</v>
      </c>
      <c r="AJ916" s="173" t="s">
        <v>1219</v>
      </c>
      <c r="AL916" t="str">
        <f t="shared" si="64"/>
        <v>01.00.00.00</v>
      </c>
      <c r="AM916">
        <f t="shared" si="65"/>
        <v>610</v>
      </c>
      <c r="AN916">
        <f t="shared" si="66"/>
        <v>11</v>
      </c>
      <c r="AO916" s="118">
        <v>1</v>
      </c>
      <c r="AP916" s="118">
        <v>0</v>
      </c>
      <c r="AQ916" s="118">
        <v>0</v>
      </c>
      <c r="AR916" s="118">
        <v>0</v>
      </c>
      <c r="AS916" t="str">
        <f t="shared" si="67"/>
        <v>1.02.01.00</v>
      </c>
    </row>
    <row r="917" spans="1:45" customFormat="1" ht="62.4">
      <c r="A917">
        <v>2021</v>
      </c>
      <c r="B917">
        <v>610</v>
      </c>
      <c r="C917" t="s">
        <v>1290</v>
      </c>
      <c r="D917" t="s">
        <v>1219</v>
      </c>
      <c r="E917" t="s">
        <v>1227</v>
      </c>
      <c r="F917" t="s">
        <v>2660</v>
      </c>
      <c r="G917" t="s">
        <v>2661</v>
      </c>
      <c r="H917">
        <v>11</v>
      </c>
      <c r="I917" t="s">
        <v>25</v>
      </c>
      <c r="J917">
        <v>1</v>
      </c>
      <c r="K917" t="s">
        <v>2634</v>
      </c>
      <c r="L917">
        <v>0</v>
      </c>
      <c r="M917" t="s">
        <v>2149</v>
      </c>
      <c r="N917">
        <v>0</v>
      </c>
      <c r="O917" t="s">
        <v>2149</v>
      </c>
      <c r="P917">
        <v>0</v>
      </c>
      <c r="Q917" t="s">
        <v>2149</v>
      </c>
      <c r="R917">
        <v>30</v>
      </c>
      <c r="S917" t="s">
        <v>2163</v>
      </c>
      <c r="T917">
        <v>34</v>
      </c>
      <c r="U917" t="s">
        <v>2209</v>
      </c>
      <c r="V917">
        <v>0</v>
      </c>
      <c r="W917" t="s">
        <v>79</v>
      </c>
      <c r="X917">
        <v>1</v>
      </c>
      <c r="Y917" t="s">
        <v>2662</v>
      </c>
      <c r="Z917" t="s">
        <v>2672</v>
      </c>
      <c r="AA917" t="s">
        <v>2673</v>
      </c>
      <c r="AB917" t="s">
        <v>2675</v>
      </c>
      <c r="AC917" t="s">
        <v>2668</v>
      </c>
      <c r="AD917" t="s">
        <v>33</v>
      </c>
      <c r="AE917" t="s">
        <v>27</v>
      </c>
      <c r="AF917" s="115">
        <v>7545341</v>
      </c>
      <c r="AG917" s="36" t="s">
        <v>1683</v>
      </c>
      <c r="AH917" s="127" t="s">
        <v>25</v>
      </c>
      <c r="AI917" s="172">
        <v>18</v>
      </c>
      <c r="AJ917" s="173" t="s">
        <v>1219</v>
      </c>
      <c r="AL917" t="str">
        <f t="shared" si="64"/>
        <v>01.00.00.00</v>
      </c>
      <c r="AM917">
        <f t="shared" si="65"/>
        <v>610</v>
      </c>
      <c r="AN917">
        <f t="shared" si="66"/>
        <v>11</v>
      </c>
      <c r="AO917" s="118">
        <v>1</v>
      </c>
      <c r="AP917" s="118">
        <v>0</v>
      </c>
      <c r="AQ917" s="118">
        <v>0</v>
      </c>
      <c r="AR917" s="118">
        <v>0</v>
      </c>
      <c r="AS917" t="str">
        <f t="shared" si="67"/>
        <v>1.02.03.00</v>
      </c>
    </row>
    <row r="918" spans="1:45" customFormat="1" ht="62.4">
      <c r="A918">
        <v>2021</v>
      </c>
      <c r="B918">
        <v>610</v>
      </c>
      <c r="C918" t="s">
        <v>1290</v>
      </c>
      <c r="D918" t="s">
        <v>1219</v>
      </c>
      <c r="E918" t="s">
        <v>1227</v>
      </c>
      <c r="F918" t="s">
        <v>2660</v>
      </c>
      <c r="G918" t="s">
        <v>2661</v>
      </c>
      <c r="H918">
        <v>11</v>
      </c>
      <c r="I918" t="s">
        <v>25</v>
      </c>
      <c r="J918">
        <v>1</v>
      </c>
      <c r="K918" t="s">
        <v>2634</v>
      </c>
      <c r="L918">
        <v>0</v>
      </c>
      <c r="M918" t="s">
        <v>2149</v>
      </c>
      <c r="N918">
        <v>0</v>
      </c>
      <c r="O918" t="s">
        <v>2149</v>
      </c>
      <c r="P918">
        <v>0</v>
      </c>
      <c r="Q918" t="s">
        <v>2149</v>
      </c>
      <c r="R918">
        <v>30</v>
      </c>
      <c r="S918" t="s">
        <v>2163</v>
      </c>
      <c r="T918">
        <v>34</v>
      </c>
      <c r="U918" t="s">
        <v>2209</v>
      </c>
      <c r="V918">
        <v>0</v>
      </c>
      <c r="W918" t="s">
        <v>79</v>
      </c>
      <c r="X918">
        <v>1</v>
      </c>
      <c r="Y918" t="s">
        <v>2662</v>
      </c>
      <c r="Z918" t="s">
        <v>2672</v>
      </c>
      <c r="AA918" t="s">
        <v>2673</v>
      </c>
      <c r="AB918" t="s">
        <v>2676</v>
      </c>
      <c r="AC918" t="s">
        <v>2670</v>
      </c>
      <c r="AD918" t="s">
        <v>34</v>
      </c>
      <c r="AE918" t="s">
        <v>29</v>
      </c>
      <c r="AF918" s="115">
        <v>25948103</v>
      </c>
      <c r="AG918" s="36" t="s">
        <v>1683</v>
      </c>
      <c r="AH918" s="127" t="s">
        <v>25</v>
      </c>
      <c r="AI918" s="172">
        <v>18</v>
      </c>
      <c r="AJ918" s="173" t="s">
        <v>1219</v>
      </c>
      <c r="AL918" t="str">
        <f t="shared" si="64"/>
        <v>01.00.00.00</v>
      </c>
      <c r="AM918">
        <f t="shared" si="65"/>
        <v>610</v>
      </c>
      <c r="AN918">
        <f t="shared" si="66"/>
        <v>11</v>
      </c>
      <c r="AO918" s="118">
        <v>1</v>
      </c>
      <c r="AP918" s="118">
        <v>0</v>
      </c>
      <c r="AQ918" s="118">
        <v>0</v>
      </c>
      <c r="AR918" s="118">
        <v>0</v>
      </c>
      <c r="AS918" t="str">
        <f t="shared" si="67"/>
        <v>1.02.05.00</v>
      </c>
    </row>
    <row r="919" spans="1:45" customFormat="1" ht="62.4">
      <c r="A919">
        <v>2021</v>
      </c>
      <c r="B919">
        <v>610</v>
      </c>
      <c r="C919" t="s">
        <v>1290</v>
      </c>
      <c r="D919" t="s">
        <v>1219</v>
      </c>
      <c r="E919" t="s">
        <v>1227</v>
      </c>
      <c r="F919" t="s">
        <v>2660</v>
      </c>
      <c r="G919" t="s">
        <v>2661</v>
      </c>
      <c r="H919">
        <v>11</v>
      </c>
      <c r="I919" t="s">
        <v>25</v>
      </c>
      <c r="J919">
        <v>1</v>
      </c>
      <c r="K919" t="s">
        <v>2634</v>
      </c>
      <c r="L919">
        <v>0</v>
      </c>
      <c r="M919" t="s">
        <v>2149</v>
      </c>
      <c r="N919">
        <v>0</v>
      </c>
      <c r="O919" t="s">
        <v>2149</v>
      </c>
      <c r="P919">
        <v>0</v>
      </c>
      <c r="Q919" t="s">
        <v>2149</v>
      </c>
      <c r="R919">
        <v>30</v>
      </c>
      <c r="S919" t="s">
        <v>2163</v>
      </c>
      <c r="T919">
        <v>34</v>
      </c>
      <c r="U919" t="s">
        <v>2209</v>
      </c>
      <c r="V919">
        <v>0</v>
      </c>
      <c r="W919" t="s">
        <v>79</v>
      </c>
      <c r="X919">
        <v>1</v>
      </c>
      <c r="Y919" t="s">
        <v>2662</v>
      </c>
      <c r="Z919" t="s">
        <v>2677</v>
      </c>
      <c r="AA919" t="s">
        <v>2678</v>
      </c>
      <c r="AB919" t="s">
        <v>2679</v>
      </c>
      <c r="AC919" t="s">
        <v>2678</v>
      </c>
      <c r="AD919" t="s">
        <v>35</v>
      </c>
      <c r="AE919" t="s">
        <v>36</v>
      </c>
      <c r="AF919" s="115">
        <v>26478805</v>
      </c>
      <c r="AG919" s="36" t="s">
        <v>1683</v>
      </c>
      <c r="AH919" s="127" t="s">
        <v>25</v>
      </c>
      <c r="AI919" s="172">
        <v>18</v>
      </c>
      <c r="AJ919" s="173" t="s">
        <v>1219</v>
      </c>
      <c r="AL919" t="str">
        <f t="shared" si="64"/>
        <v>01.00.00.00</v>
      </c>
      <c r="AM919">
        <f t="shared" si="65"/>
        <v>610</v>
      </c>
      <c r="AN919">
        <f t="shared" si="66"/>
        <v>11</v>
      </c>
      <c r="AO919" s="118">
        <v>1</v>
      </c>
      <c r="AP919" s="118">
        <v>0</v>
      </c>
      <c r="AQ919" s="118">
        <v>0</v>
      </c>
      <c r="AR919" s="118">
        <v>0</v>
      </c>
      <c r="AS919" t="str">
        <f t="shared" si="67"/>
        <v>1.04.00.00</v>
      </c>
    </row>
    <row r="920" spans="1:45" customFormat="1" ht="62.4">
      <c r="A920">
        <v>2021</v>
      </c>
      <c r="B920">
        <v>610</v>
      </c>
      <c r="C920" t="s">
        <v>1290</v>
      </c>
      <c r="D920" t="s">
        <v>1219</v>
      </c>
      <c r="E920" t="s">
        <v>1227</v>
      </c>
      <c r="F920" t="s">
        <v>2660</v>
      </c>
      <c r="G920" t="s">
        <v>2661</v>
      </c>
      <c r="H920">
        <v>11</v>
      </c>
      <c r="I920" t="s">
        <v>25</v>
      </c>
      <c r="J920">
        <v>1</v>
      </c>
      <c r="K920" t="s">
        <v>2634</v>
      </c>
      <c r="L920">
        <v>0</v>
      </c>
      <c r="M920" t="s">
        <v>2149</v>
      </c>
      <c r="N920">
        <v>0</v>
      </c>
      <c r="O920" t="s">
        <v>2149</v>
      </c>
      <c r="P920">
        <v>0</v>
      </c>
      <c r="Q920" t="s">
        <v>2149</v>
      </c>
      <c r="R920">
        <v>30</v>
      </c>
      <c r="S920" t="s">
        <v>2163</v>
      </c>
      <c r="T920">
        <v>34</v>
      </c>
      <c r="U920" t="s">
        <v>2209</v>
      </c>
      <c r="V920">
        <v>0</v>
      </c>
      <c r="W920" t="s">
        <v>79</v>
      </c>
      <c r="X920">
        <v>1</v>
      </c>
      <c r="Y920" t="s">
        <v>2662</v>
      </c>
      <c r="Z920" t="s">
        <v>2680</v>
      </c>
      <c r="AA920" t="s">
        <v>2681</v>
      </c>
      <c r="AB920" t="s">
        <v>2682</v>
      </c>
      <c r="AC920" t="s">
        <v>2683</v>
      </c>
      <c r="AD920" t="s">
        <v>37</v>
      </c>
      <c r="AE920" t="s">
        <v>38</v>
      </c>
      <c r="AF920" s="115">
        <v>16952068</v>
      </c>
      <c r="AG920" s="36" t="s">
        <v>1683</v>
      </c>
      <c r="AH920" s="127" t="s">
        <v>25</v>
      </c>
      <c r="AI920" s="172">
        <v>18</v>
      </c>
      <c r="AJ920" s="173" t="s">
        <v>1219</v>
      </c>
      <c r="AL920" t="str">
        <f t="shared" si="64"/>
        <v>01.00.00.00</v>
      </c>
      <c r="AM920">
        <f t="shared" si="65"/>
        <v>610</v>
      </c>
      <c r="AN920">
        <f t="shared" si="66"/>
        <v>11</v>
      </c>
      <c r="AO920" s="118">
        <v>1</v>
      </c>
      <c r="AP920" s="118">
        <v>0</v>
      </c>
      <c r="AQ920" s="118">
        <v>0</v>
      </c>
      <c r="AR920" s="118">
        <v>0</v>
      </c>
      <c r="AS920" t="str">
        <f t="shared" si="67"/>
        <v>1.05.09.00</v>
      </c>
    </row>
    <row r="921" spans="1:45" customFormat="1" ht="62.4">
      <c r="A921">
        <v>2021</v>
      </c>
      <c r="B921">
        <v>610</v>
      </c>
      <c r="C921" t="s">
        <v>1290</v>
      </c>
      <c r="D921" t="s">
        <v>1219</v>
      </c>
      <c r="E921" t="s">
        <v>1227</v>
      </c>
      <c r="F921" t="s">
        <v>2660</v>
      </c>
      <c r="G921" t="s">
        <v>2661</v>
      </c>
      <c r="H921">
        <v>11</v>
      </c>
      <c r="I921" t="s">
        <v>25</v>
      </c>
      <c r="J921">
        <v>1</v>
      </c>
      <c r="K921" t="s">
        <v>2634</v>
      </c>
      <c r="L921">
        <v>0</v>
      </c>
      <c r="M921" t="s">
        <v>2149</v>
      </c>
      <c r="N921">
        <v>0</v>
      </c>
      <c r="O921" t="s">
        <v>2149</v>
      </c>
      <c r="P921">
        <v>0</v>
      </c>
      <c r="Q921" t="s">
        <v>2149</v>
      </c>
      <c r="R921">
        <v>30</v>
      </c>
      <c r="S921" t="s">
        <v>2163</v>
      </c>
      <c r="T921">
        <v>34</v>
      </c>
      <c r="U921" t="s">
        <v>2209</v>
      </c>
      <c r="V921">
        <v>0</v>
      </c>
      <c r="W921" t="s">
        <v>79</v>
      </c>
      <c r="X921">
        <v>2</v>
      </c>
      <c r="Y921" t="s">
        <v>2687</v>
      </c>
      <c r="Z921" t="s">
        <v>2688</v>
      </c>
      <c r="AA921" t="s">
        <v>2687</v>
      </c>
      <c r="AB921" t="s">
        <v>2689</v>
      </c>
      <c r="AC921" t="s">
        <v>2687</v>
      </c>
      <c r="AD921" t="s">
        <v>39</v>
      </c>
      <c r="AE921" t="s">
        <v>40</v>
      </c>
      <c r="AF921" s="115">
        <v>75810735</v>
      </c>
      <c r="AG921" s="36" t="s">
        <v>1683</v>
      </c>
      <c r="AH921" s="127" t="s">
        <v>25</v>
      </c>
      <c r="AI921" s="172">
        <v>18</v>
      </c>
      <c r="AJ921" s="173" t="s">
        <v>1219</v>
      </c>
      <c r="AL921" t="str">
        <f t="shared" si="64"/>
        <v>01.00.00.00</v>
      </c>
      <c r="AM921">
        <f t="shared" si="65"/>
        <v>610</v>
      </c>
      <c r="AN921">
        <f t="shared" si="66"/>
        <v>11</v>
      </c>
      <c r="AO921" s="118">
        <v>1</v>
      </c>
      <c r="AP921" s="118">
        <v>0</v>
      </c>
      <c r="AQ921" s="118">
        <v>0</v>
      </c>
      <c r="AR921" s="118">
        <v>0</v>
      </c>
      <c r="AS921" t="str">
        <f t="shared" si="67"/>
        <v>2.00.00.00</v>
      </c>
    </row>
    <row r="922" spans="1:45" customFormat="1" ht="62.4">
      <c r="A922">
        <v>2021</v>
      </c>
      <c r="B922">
        <v>610</v>
      </c>
      <c r="C922" t="s">
        <v>1290</v>
      </c>
      <c r="D922" t="s">
        <v>1219</v>
      </c>
      <c r="E922" t="s">
        <v>1227</v>
      </c>
      <c r="F922" t="s">
        <v>2660</v>
      </c>
      <c r="G922" t="s">
        <v>2661</v>
      </c>
      <c r="H922">
        <v>11</v>
      </c>
      <c r="I922" t="s">
        <v>25</v>
      </c>
      <c r="J922">
        <v>1</v>
      </c>
      <c r="K922" t="s">
        <v>2634</v>
      </c>
      <c r="L922">
        <v>0</v>
      </c>
      <c r="M922" t="s">
        <v>2149</v>
      </c>
      <c r="N922">
        <v>0</v>
      </c>
      <c r="O922" t="s">
        <v>2149</v>
      </c>
      <c r="P922">
        <v>0</v>
      </c>
      <c r="Q922" t="s">
        <v>2149</v>
      </c>
      <c r="R922">
        <v>30</v>
      </c>
      <c r="S922" t="s">
        <v>2163</v>
      </c>
      <c r="T922">
        <v>34</v>
      </c>
      <c r="U922" t="s">
        <v>2209</v>
      </c>
      <c r="V922">
        <v>0</v>
      </c>
      <c r="W922" t="s">
        <v>79</v>
      </c>
      <c r="X922">
        <v>3</v>
      </c>
      <c r="Y922" t="s">
        <v>2690</v>
      </c>
      <c r="Z922" t="s">
        <v>2691</v>
      </c>
      <c r="AA922" t="s">
        <v>2690</v>
      </c>
      <c r="AB922" t="s">
        <v>2692</v>
      </c>
      <c r="AC922" t="s">
        <v>2690</v>
      </c>
      <c r="AD922" t="s">
        <v>41</v>
      </c>
      <c r="AE922" t="s">
        <v>42</v>
      </c>
      <c r="AF922" s="115">
        <v>109815750</v>
      </c>
      <c r="AG922" s="36" t="s">
        <v>1683</v>
      </c>
      <c r="AH922" s="127" t="s">
        <v>25</v>
      </c>
      <c r="AI922" s="172">
        <v>18</v>
      </c>
      <c r="AJ922" s="173" t="s">
        <v>1219</v>
      </c>
      <c r="AL922" t="str">
        <f t="shared" si="64"/>
        <v>01.00.00.00</v>
      </c>
      <c r="AM922">
        <f t="shared" si="65"/>
        <v>610</v>
      </c>
      <c r="AN922">
        <f t="shared" si="66"/>
        <v>11</v>
      </c>
      <c r="AO922" s="118">
        <v>1</v>
      </c>
      <c r="AP922" s="118">
        <v>0</v>
      </c>
      <c r="AQ922" s="118">
        <v>0</v>
      </c>
      <c r="AR922" s="118">
        <v>0</v>
      </c>
      <c r="AS922" t="str">
        <f t="shared" si="67"/>
        <v>3.00.00.00</v>
      </c>
    </row>
    <row r="923" spans="1:45" customFormat="1" ht="62.4">
      <c r="A923">
        <v>2021</v>
      </c>
      <c r="B923">
        <v>610</v>
      </c>
      <c r="C923" t="s">
        <v>1290</v>
      </c>
      <c r="D923" t="s">
        <v>1219</v>
      </c>
      <c r="E923" t="s">
        <v>1227</v>
      </c>
      <c r="F923" t="s">
        <v>2660</v>
      </c>
      <c r="G923" t="s">
        <v>2661</v>
      </c>
      <c r="H923">
        <v>13</v>
      </c>
      <c r="I923" t="s">
        <v>51</v>
      </c>
      <c r="J923">
        <v>1</v>
      </c>
      <c r="K923" t="s">
        <v>2634</v>
      </c>
      <c r="L923">
        <v>0</v>
      </c>
      <c r="M923" t="s">
        <v>2149</v>
      </c>
      <c r="N923">
        <v>0</v>
      </c>
      <c r="O923" t="s">
        <v>2149</v>
      </c>
      <c r="P923">
        <v>0</v>
      </c>
      <c r="Q923" t="s">
        <v>2149</v>
      </c>
      <c r="R923">
        <v>30</v>
      </c>
      <c r="S923" t="s">
        <v>2163</v>
      </c>
      <c r="T923">
        <v>34</v>
      </c>
      <c r="U923" t="s">
        <v>2209</v>
      </c>
      <c r="V923">
        <v>0</v>
      </c>
      <c r="W923" t="s">
        <v>79</v>
      </c>
      <c r="X923">
        <v>3</v>
      </c>
      <c r="Y923" t="s">
        <v>2690</v>
      </c>
      <c r="Z923" t="s">
        <v>2691</v>
      </c>
      <c r="AA923" t="s">
        <v>2690</v>
      </c>
      <c r="AB923" t="s">
        <v>2692</v>
      </c>
      <c r="AC923" t="s">
        <v>2690</v>
      </c>
      <c r="AD923" t="s">
        <v>41</v>
      </c>
      <c r="AE923" t="s">
        <v>42</v>
      </c>
      <c r="AF923" s="115">
        <v>10851000</v>
      </c>
      <c r="AG923" s="82" t="s">
        <v>1456</v>
      </c>
      <c r="AH923" s="127" t="s">
        <v>166</v>
      </c>
      <c r="AI923" s="172">
        <v>18</v>
      </c>
      <c r="AJ923" s="173" t="s">
        <v>1219</v>
      </c>
      <c r="AL923" t="str">
        <f t="shared" si="64"/>
        <v>01.00.00.00</v>
      </c>
      <c r="AM923">
        <f t="shared" si="65"/>
        <v>610</v>
      </c>
      <c r="AN923">
        <f t="shared" si="66"/>
        <v>13</v>
      </c>
      <c r="AO923" s="118">
        <v>1</v>
      </c>
      <c r="AP923" s="118">
        <v>0</v>
      </c>
      <c r="AQ923" s="118">
        <v>0</v>
      </c>
      <c r="AR923" s="118">
        <v>0</v>
      </c>
      <c r="AS923" t="str">
        <f t="shared" si="67"/>
        <v>3.00.00.00</v>
      </c>
    </row>
    <row r="924" spans="1:45" customFormat="1" ht="62.4">
      <c r="A924">
        <v>2021</v>
      </c>
      <c r="B924">
        <v>610</v>
      </c>
      <c r="C924" t="s">
        <v>1290</v>
      </c>
      <c r="D924" t="s">
        <v>1219</v>
      </c>
      <c r="E924" t="s">
        <v>1227</v>
      </c>
      <c r="F924" t="s">
        <v>2693</v>
      </c>
      <c r="G924" t="s">
        <v>2694</v>
      </c>
      <c r="H924">
        <v>11</v>
      </c>
      <c r="I924" t="s">
        <v>25</v>
      </c>
      <c r="J924">
        <v>1</v>
      </c>
      <c r="K924" t="s">
        <v>2634</v>
      </c>
      <c r="L924">
        <v>0</v>
      </c>
      <c r="M924" t="s">
        <v>2149</v>
      </c>
      <c r="N924">
        <v>1</v>
      </c>
      <c r="O924" t="s">
        <v>43</v>
      </c>
      <c r="P924">
        <v>0</v>
      </c>
      <c r="Q924" t="s">
        <v>2149</v>
      </c>
      <c r="R924">
        <v>30</v>
      </c>
      <c r="S924" t="s">
        <v>2163</v>
      </c>
      <c r="T924">
        <v>34</v>
      </c>
      <c r="U924" t="s">
        <v>2209</v>
      </c>
      <c r="V924">
        <v>0</v>
      </c>
      <c r="W924" t="s">
        <v>79</v>
      </c>
      <c r="X924">
        <v>4</v>
      </c>
      <c r="Y924" t="s">
        <v>2695</v>
      </c>
      <c r="Z924" t="s">
        <v>2696</v>
      </c>
      <c r="AA924" t="s">
        <v>2697</v>
      </c>
      <c r="AB924" t="s">
        <v>2698</v>
      </c>
      <c r="AC924" t="s">
        <v>2697</v>
      </c>
      <c r="AD924" t="s">
        <v>44</v>
      </c>
      <c r="AE924" t="s">
        <v>43</v>
      </c>
      <c r="AF924" s="115">
        <v>25366499</v>
      </c>
      <c r="AG924" s="36" t="s">
        <v>1683</v>
      </c>
      <c r="AH924" s="127" t="s">
        <v>25</v>
      </c>
      <c r="AI924" s="172">
        <v>18</v>
      </c>
      <c r="AJ924" s="173" t="s">
        <v>1219</v>
      </c>
      <c r="AL924" t="str">
        <f t="shared" si="64"/>
        <v>01.00.01.00</v>
      </c>
      <c r="AM924">
        <f t="shared" si="65"/>
        <v>610</v>
      </c>
      <c r="AN924">
        <f t="shared" si="66"/>
        <v>11</v>
      </c>
      <c r="AO924" s="118">
        <v>1</v>
      </c>
      <c r="AP924" s="118">
        <v>0</v>
      </c>
      <c r="AQ924" s="118">
        <v>1</v>
      </c>
      <c r="AR924" s="118">
        <v>0</v>
      </c>
      <c r="AS924" t="str">
        <f t="shared" si="67"/>
        <v>4.03.00.00</v>
      </c>
    </row>
    <row r="925" spans="1:45" customFormat="1" ht="62.4">
      <c r="A925">
        <v>2021</v>
      </c>
      <c r="B925">
        <v>610</v>
      </c>
      <c r="C925" t="s">
        <v>1290</v>
      </c>
      <c r="D925" t="s">
        <v>1219</v>
      </c>
      <c r="E925" t="s">
        <v>1227</v>
      </c>
      <c r="F925" t="s">
        <v>2693</v>
      </c>
      <c r="G925" t="s">
        <v>2694</v>
      </c>
      <c r="H925">
        <v>13</v>
      </c>
      <c r="I925" t="s">
        <v>51</v>
      </c>
      <c r="J925">
        <v>1</v>
      </c>
      <c r="K925" t="s">
        <v>2634</v>
      </c>
      <c r="L925">
        <v>0</v>
      </c>
      <c r="M925" t="s">
        <v>2149</v>
      </c>
      <c r="N925">
        <v>1</v>
      </c>
      <c r="O925" t="s">
        <v>43</v>
      </c>
      <c r="P925">
        <v>0</v>
      </c>
      <c r="Q925" t="s">
        <v>2149</v>
      </c>
      <c r="R925">
        <v>30</v>
      </c>
      <c r="S925" t="s">
        <v>2163</v>
      </c>
      <c r="T925">
        <v>34</v>
      </c>
      <c r="U925" t="s">
        <v>2209</v>
      </c>
      <c r="V925">
        <v>0</v>
      </c>
      <c r="W925" t="s">
        <v>79</v>
      </c>
      <c r="X925">
        <v>4</v>
      </c>
      <c r="Y925" t="s">
        <v>2695</v>
      </c>
      <c r="Z925" t="s">
        <v>2696</v>
      </c>
      <c r="AA925" t="s">
        <v>2697</v>
      </c>
      <c r="AB925" t="s">
        <v>2698</v>
      </c>
      <c r="AC925" t="s">
        <v>2697</v>
      </c>
      <c r="AD925" t="s">
        <v>44</v>
      </c>
      <c r="AE925" t="s">
        <v>43</v>
      </c>
      <c r="AF925" s="115">
        <v>438750000</v>
      </c>
      <c r="AG925" s="82" t="s">
        <v>1456</v>
      </c>
      <c r="AH925" s="127" t="s">
        <v>166</v>
      </c>
      <c r="AI925" s="172">
        <v>18</v>
      </c>
      <c r="AJ925" s="173" t="s">
        <v>1219</v>
      </c>
      <c r="AL925" t="str">
        <f t="shared" si="64"/>
        <v>01.00.01.00</v>
      </c>
      <c r="AM925">
        <f t="shared" si="65"/>
        <v>610</v>
      </c>
      <c r="AN925">
        <f t="shared" si="66"/>
        <v>13</v>
      </c>
      <c r="AO925" s="118">
        <v>1</v>
      </c>
      <c r="AP925" s="118">
        <v>0</v>
      </c>
      <c r="AQ925" s="118">
        <v>1</v>
      </c>
      <c r="AR925" s="118">
        <v>0</v>
      </c>
      <c r="AS925" t="str">
        <f t="shared" si="67"/>
        <v>4.03.00.00</v>
      </c>
    </row>
    <row r="926" spans="1:45" customFormat="1" ht="62.4">
      <c r="A926">
        <v>2021</v>
      </c>
      <c r="B926">
        <v>610</v>
      </c>
      <c r="C926" t="s">
        <v>1290</v>
      </c>
      <c r="D926" t="s">
        <v>1219</v>
      </c>
      <c r="E926" t="s">
        <v>1227</v>
      </c>
      <c r="F926" t="s">
        <v>2660</v>
      </c>
      <c r="G926" t="s">
        <v>2661</v>
      </c>
      <c r="H926">
        <v>11</v>
      </c>
      <c r="I926" t="s">
        <v>25</v>
      </c>
      <c r="J926">
        <v>16</v>
      </c>
      <c r="K926" t="s">
        <v>2308</v>
      </c>
      <c r="L926">
        <v>0</v>
      </c>
      <c r="M926" t="s">
        <v>2149</v>
      </c>
      <c r="N926">
        <v>0</v>
      </c>
      <c r="O926" t="s">
        <v>2149</v>
      </c>
      <c r="P926">
        <v>0</v>
      </c>
      <c r="Q926" t="s">
        <v>2149</v>
      </c>
      <c r="R926">
        <v>30</v>
      </c>
      <c r="S926" t="s">
        <v>2163</v>
      </c>
      <c r="T926">
        <v>34</v>
      </c>
      <c r="U926" t="s">
        <v>2209</v>
      </c>
      <c r="V926">
        <v>0</v>
      </c>
      <c r="W926" t="s">
        <v>79</v>
      </c>
      <c r="X926">
        <v>1</v>
      </c>
      <c r="Y926" t="s">
        <v>2662</v>
      </c>
      <c r="Z926" t="s">
        <v>2663</v>
      </c>
      <c r="AA926" t="s">
        <v>2664</v>
      </c>
      <c r="AB926" t="s">
        <v>2665</v>
      </c>
      <c r="AC926" t="s">
        <v>2666</v>
      </c>
      <c r="AD926" t="s">
        <v>23</v>
      </c>
      <c r="AE926" t="s">
        <v>24</v>
      </c>
      <c r="AF926" s="115">
        <v>1021126856</v>
      </c>
      <c r="AG926" s="36" t="s">
        <v>1683</v>
      </c>
      <c r="AH926" s="127" t="s">
        <v>25</v>
      </c>
      <c r="AI926" s="172">
        <v>18</v>
      </c>
      <c r="AJ926" s="173" t="s">
        <v>1219</v>
      </c>
      <c r="AL926" t="str">
        <f t="shared" si="64"/>
        <v>16.00.00.00</v>
      </c>
      <c r="AM926">
        <f t="shared" si="65"/>
        <v>610</v>
      </c>
      <c r="AN926">
        <f t="shared" si="66"/>
        <v>11</v>
      </c>
      <c r="AO926" s="118">
        <v>16</v>
      </c>
      <c r="AP926" s="118">
        <v>0</v>
      </c>
      <c r="AQ926" s="118">
        <v>0</v>
      </c>
      <c r="AR926" s="118">
        <v>0</v>
      </c>
      <c r="AS926" t="str">
        <f t="shared" si="67"/>
        <v>1.01.01.00</v>
      </c>
    </row>
    <row r="927" spans="1:45" customFormat="1" ht="62.4">
      <c r="A927">
        <v>2021</v>
      </c>
      <c r="B927">
        <v>610</v>
      </c>
      <c r="C927" t="s">
        <v>1290</v>
      </c>
      <c r="D927" t="s">
        <v>1219</v>
      </c>
      <c r="E927" t="s">
        <v>1227</v>
      </c>
      <c r="F927" t="s">
        <v>2660</v>
      </c>
      <c r="G927" t="s">
        <v>2661</v>
      </c>
      <c r="H927">
        <v>13</v>
      </c>
      <c r="I927" t="s">
        <v>51</v>
      </c>
      <c r="J927">
        <v>16</v>
      </c>
      <c r="K927" t="s">
        <v>2308</v>
      </c>
      <c r="L927">
        <v>0</v>
      </c>
      <c r="M927" t="s">
        <v>2149</v>
      </c>
      <c r="N927">
        <v>0</v>
      </c>
      <c r="O927" t="s">
        <v>2149</v>
      </c>
      <c r="P927">
        <v>0</v>
      </c>
      <c r="Q927" t="s">
        <v>2149</v>
      </c>
      <c r="R927">
        <v>30</v>
      </c>
      <c r="S927" t="s">
        <v>2163</v>
      </c>
      <c r="T927">
        <v>34</v>
      </c>
      <c r="U927" t="s">
        <v>2209</v>
      </c>
      <c r="V927">
        <v>0</v>
      </c>
      <c r="W927" t="s">
        <v>79</v>
      </c>
      <c r="X927">
        <v>1</v>
      </c>
      <c r="Y927" t="s">
        <v>2662</v>
      </c>
      <c r="Z927" t="s">
        <v>2663</v>
      </c>
      <c r="AA927" t="s">
        <v>2664</v>
      </c>
      <c r="AB927" t="s">
        <v>2665</v>
      </c>
      <c r="AC927" t="s">
        <v>2666</v>
      </c>
      <c r="AD927" t="s">
        <v>23</v>
      </c>
      <c r="AE927" t="s">
        <v>24</v>
      </c>
      <c r="AF927" s="115">
        <v>285727316</v>
      </c>
      <c r="AG927" s="82" t="s">
        <v>1456</v>
      </c>
      <c r="AH927" s="127" t="s">
        <v>166</v>
      </c>
      <c r="AI927" s="172">
        <v>18</v>
      </c>
      <c r="AJ927" s="173" t="s">
        <v>1219</v>
      </c>
      <c r="AL927" t="str">
        <f t="shared" si="64"/>
        <v>16.00.00.00</v>
      </c>
      <c r="AM927">
        <f t="shared" si="65"/>
        <v>610</v>
      </c>
      <c r="AN927">
        <f t="shared" si="66"/>
        <v>13</v>
      </c>
      <c r="AO927" s="118">
        <v>16</v>
      </c>
      <c r="AP927" s="118">
        <v>0</v>
      </c>
      <c r="AQ927" s="118">
        <v>0</v>
      </c>
      <c r="AR927" s="118">
        <v>0</v>
      </c>
      <c r="AS927" t="str">
        <f t="shared" si="67"/>
        <v>1.01.01.00</v>
      </c>
    </row>
    <row r="928" spans="1:45" customFormat="1" ht="62.4">
      <c r="A928">
        <v>2021</v>
      </c>
      <c r="B928">
        <v>610</v>
      </c>
      <c r="C928" t="s">
        <v>1290</v>
      </c>
      <c r="D928" t="s">
        <v>1219</v>
      </c>
      <c r="E928" t="s">
        <v>1227</v>
      </c>
      <c r="F928" t="s">
        <v>2660</v>
      </c>
      <c r="G928" t="s">
        <v>2661</v>
      </c>
      <c r="H928">
        <v>11</v>
      </c>
      <c r="I928" t="s">
        <v>25</v>
      </c>
      <c r="J928">
        <v>16</v>
      </c>
      <c r="K928" t="s">
        <v>2308</v>
      </c>
      <c r="L928">
        <v>0</v>
      </c>
      <c r="M928" t="s">
        <v>2149</v>
      </c>
      <c r="N928">
        <v>0</v>
      </c>
      <c r="O928" t="s">
        <v>2149</v>
      </c>
      <c r="P928">
        <v>0</v>
      </c>
      <c r="Q928" t="s">
        <v>2149</v>
      </c>
      <c r="R928">
        <v>30</v>
      </c>
      <c r="S928" t="s">
        <v>2163</v>
      </c>
      <c r="T928">
        <v>34</v>
      </c>
      <c r="U928" t="s">
        <v>2209</v>
      </c>
      <c r="V928">
        <v>0</v>
      </c>
      <c r="W928" t="s">
        <v>79</v>
      </c>
      <c r="X928">
        <v>1</v>
      </c>
      <c r="Y928" t="s">
        <v>2662</v>
      </c>
      <c r="Z928" t="s">
        <v>2663</v>
      </c>
      <c r="AA928" t="s">
        <v>2664</v>
      </c>
      <c r="AB928" t="s">
        <v>2667</v>
      </c>
      <c r="AC928" t="s">
        <v>2668</v>
      </c>
      <c r="AD928" t="s">
        <v>26</v>
      </c>
      <c r="AE928" t="s">
        <v>27</v>
      </c>
      <c r="AF928" s="115">
        <v>50412847</v>
      </c>
      <c r="AG928" s="36" t="s">
        <v>1683</v>
      </c>
      <c r="AH928" s="127" t="s">
        <v>25</v>
      </c>
      <c r="AI928" s="172">
        <v>18</v>
      </c>
      <c r="AJ928" s="173" t="s">
        <v>1219</v>
      </c>
      <c r="AL928" t="str">
        <f t="shared" si="64"/>
        <v>16.00.00.00</v>
      </c>
      <c r="AM928">
        <f t="shared" si="65"/>
        <v>610</v>
      </c>
      <c r="AN928">
        <f t="shared" si="66"/>
        <v>11</v>
      </c>
      <c r="AO928" s="118">
        <v>16</v>
      </c>
      <c r="AP928" s="118">
        <v>0</v>
      </c>
      <c r="AQ928" s="118">
        <v>0</v>
      </c>
      <c r="AR928" s="118">
        <v>0</v>
      </c>
      <c r="AS928" t="str">
        <f t="shared" si="67"/>
        <v>1.01.04.00</v>
      </c>
    </row>
    <row r="929" spans="1:45" customFormat="1" ht="62.4">
      <c r="A929">
        <v>2021</v>
      </c>
      <c r="B929">
        <v>610</v>
      </c>
      <c r="C929" t="s">
        <v>1290</v>
      </c>
      <c r="D929" t="s">
        <v>1219</v>
      </c>
      <c r="E929" t="s">
        <v>1227</v>
      </c>
      <c r="F929" t="s">
        <v>2660</v>
      </c>
      <c r="G929" t="s">
        <v>2661</v>
      </c>
      <c r="H929">
        <v>11</v>
      </c>
      <c r="I929" t="s">
        <v>25</v>
      </c>
      <c r="J929">
        <v>16</v>
      </c>
      <c r="K929" t="s">
        <v>2308</v>
      </c>
      <c r="L929">
        <v>0</v>
      </c>
      <c r="M929" t="s">
        <v>2149</v>
      </c>
      <c r="N929">
        <v>0</v>
      </c>
      <c r="O929" t="s">
        <v>2149</v>
      </c>
      <c r="P929">
        <v>0</v>
      </c>
      <c r="Q929" t="s">
        <v>2149</v>
      </c>
      <c r="R929">
        <v>30</v>
      </c>
      <c r="S929" t="s">
        <v>2163</v>
      </c>
      <c r="T929">
        <v>34</v>
      </c>
      <c r="U929" t="s">
        <v>2209</v>
      </c>
      <c r="V929">
        <v>0</v>
      </c>
      <c r="W929" t="s">
        <v>79</v>
      </c>
      <c r="X929">
        <v>1</v>
      </c>
      <c r="Y929" t="s">
        <v>2662</v>
      </c>
      <c r="Z929" t="s">
        <v>2663</v>
      </c>
      <c r="AA929" t="s">
        <v>2664</v>
      </c>
      <c r="AB929" t="s">
        <v>2669</v>
      </c>
      <c r="AC929" t="s">
        <v>2670</v>
      </c>
      <c r="AD929" t="s">
        <v>28</v>
      </c>
      <c r="AE929" t="s">
        <v>29</v>
      </c>
      <c r="AF929" s="115">
        <v>297636911</v>
      </c>
      <c r="AG929" s="36" t="s">
        <v>1683</v>
      </c>
      <c r="AH929" s="127" t="s">
        <v>25</v>
      </c>
      <c r="AI929" s="172">
        <v>18</v>
      </c>
      <c r="AJ929" s="173" t="s">
        <v>1219</v>
      </c>
      <c r="AL929" t="str">
        <f t="shared" si="64"/>
        <v>16.00.00.00</v>
      </c>
      <c r="AM929">
        <f t="shared" si="65"/>
        <v>610</v>
      </c>
      <c r="AN929">
        <f t="shared" si="66"/>
        <v>11</v>
      </c>
      <c r="AO929" s="118">
        <v>16</v>
      </c>
      <c r="AP929" s="118">
        <v>0</v>
      </c>
      <c r="AQ929" s="118">
        <v>0</v>
      </c>
      <c r="AR929" s="118">
        <v>0</v>
      </c>
      <c r="AS929" t="str">
        <f t="shared" si="67"/>
        <v>1.01.06.00</v>
      </c>
    </row>
    <row r="930" spans="1:45" customFormat="1" ht="62.4">
      <c r="A930">
        <v>2021</v>
      </c>
      <c r="B930">
        <v>610</v>
      </c>
      <c r="C930" t="s">
        <v>1290</v>
      </c>
      <c r="D930" t="s">
        <v>1219</v>
      </c>
      <c r="E930" t="s">
        <v>1227</v>
      </c>
      <c r="F930" t="s">
        <v>2660</v>
      </c>
      <c r="G930" t="s">
        <v>2661</v>
      </c>
      <c r="H930">
        <v>13</v>
      </c>
      <c r="I930" t="s">
        <v>51</v>
      </c>
      <c r="J930">
        <v>16</v>
      </c>
      <c r="K930" t="s">
        <v>2308</v>
      </c>
      <c r="L930">
        <v>0</v>
      </c>
      <c r="M930" t="s">
        <v>2149</v>
      </c>
      <c r="N930">
        <v>0</v>
      </c>
      <c r="O930" t="s">
        <v>2149</v>
      </c>
      <c r="P930">
        <v>0</v>
      </c>
      <c r="Q930" t="s">
        <v>2149</v>
      </c>
      <c r="R930">
        <v>30</v>
      </c>
      <c r="S930" t="s">
        <v>2163</v>
      </c>
      <c r="T930">
        <v>34</v>
      </c>
      <c r="U930" t="s">
        <v>2209</v>
      </c>
      <c r="V930">
        <v>0</v>
      </c>
      <c r="W930" t="s">
        <v>79</v>
      </c>
      <c r="X930">
        <v>1</v>
      </c>
      <c r="Y930" t="s">
        <v>2662</v>
      </c>
      <c r="Z930" t="s">
        <v>2663</v>
      </c>
      <c r="AA930" t="s">
        <v>2664</v>
      </c>
      <c r="AB930" t="s">
        <v>2669</v>
      </c>
      <c r="AC930" t="s">
        <v>2670</v>
      </c>
      <c r="AD930" t="s">
        <v>28</v>
      </c>
      <c r="AE930" t="s">
        <v>29</v>
      </c>
      <c r="AF930" s="115">
        <v>14953992</v>
      </c>
      <c r="AG930" s="82" t="s">
        <v>1456</v>
      </c>
      <c r="AH930" s="127" t="s">
        <v>166</v>
      </c>
      <c r="AI930" s="172">
        <v>18</v>
      </c>
      <c r="AJ930" s="173" t="s">
        <v>1219</v>
      </c>
      <c r="AL930" t="str">
        <f t="shared" si="64"/>
        <v>16.00.00.00</v>
      </c>
      <c r="AM930">
        <f t="shared" si="65"/>
        <v>610</v>
      </c>
      <c r="AN930">
        <f t="shared" si="66"/>
        <v>13</v>
      </c>
      <c r="AO930" s="118">
        <v>16</v>
      </c>
      <c r="AP930" s="118">
        <v>0</v>
      </c>
      <c r="AQ930" s="118">
        <v>0</v>
      </c>
      <c r="AR930" s="118">
        <v>0</v>
      </c>
      <c r="AS930" t="str">
        <f t="shared" si="67"/>
        <v>1.01.06.00</v>
      </c>
    </row>
    <row r="931" spans="1:45" customFormat="1" ht="62.4">
      <c r="A931">
        <v>2021</v>
      </c>
      <c r="B931">
        <v>610</v>
      </c>
      <c r="C931" t="s">
        <v>1290</v>
      </c>
      <c r="D931" t="s">
        <v>1219</v>
      </c>
      <c r="E931" t="s">
        <v>1227</v>
      </c>
      <c r="F931" t="s">
        <v>2660</v>
      </c>
      <c r="G931" t="s">
        <v>2661</v>
      </c>
      <c r="H931">
        <v>11</v>
      </c>
      <c r="I931" t="s">
        <v>25</v>
      </c>
      <c r="J931">
        <v>16</v>
      </c>
      <c r="K931" t="s">
        <v>2308</v>
      </c>
      <c r="L931">
        <v>0</v>
      </c>
      <c r="M931" t="s">
        <v>2149</v>
      </c>
      <c r="N931">
        <v>0</v>
      </c>
      <c r="O931" t="s">
        <v>2149</v>
      </c>
      <c r="P931">
        <v>0</v>
      </c>
      <c r="Q931" t="s">
        <v>2149</v>
      </c>
      <c r="R931">
        <v>30</v>
      </c>
      <c r="S931" t="s">
        <v>2163</v>
      </c>
      <c r="T931">
        <v>34</v>
      </c>
      <c r="U931" t="s">
        <v>2209</v>
      </c>
      <c r="V931">
        <v>0</v>
      </c>
      <c r="W931" t="s">
        <v>79</v>
      </c>
      <c r="X931">
        <v>1</v>
      </c>
      <c r="Y931" t="s">
        <v>2662</v>
      </c>
      <c r="Z931" t="s">
        <v>2672</v>
      </c>
      <c r="AA931" t="s">
        <v>2673</v>
      </c>
      <c r="AB931" t="s">
        <v>2674</v>
      </c>
      <c r="AC931" t="s">
        <v>2666</v>
      </c>
      <c r="AD931" t="s">
        <v>32</v>
      </c>
      <c r="AE931" t="s">
        <v>24</v>
      </c>
      <c r="AF931" s="115">
        <v>91942811</v>
      </c>
      <c r="AG931" s="36" t="s">
        <v>1683</v>
      </c>
      <c r="AH931" s="127" t="s">
        <v>25</v>
      </c>
      <c r="AI931" s="172">
        <v>18</v>
      </c>
      <c r="AJ931" s="173" t="s">
        <v>1219</v>
      </c>
      <c r="AL931" t="str">
        <f t="shared" si="64"/>
        <v>16.00.00.00</v>
      </c>
      <c r="AM931">
        <f t="shared" si="65"/>
        <v>610</v>
      </c>
      <c r="AN931">
        <f t="shared" si="66"/>
        <v>11</v>
      </c>
      <c r="AO931" s="118">
        <v>16</v>
      </c>
      <c r="AP931" s="118">
        <v>0</v>
      </c>
      <c r="AQ931" s="118">
        <v>0</v>
      </c>
      <c r="AR931" s="118">
        <v>0</v>
      </c>
      <c r="AS931" t="str">
        <f t="shared" si="67"/>
        <v>1.02.01.00</v>
      </c>
    </row>
    <row r="932" spans="1:45" customFormat="1" ht="62.4">
      <c r="A932">
        <v>2021</v>
      </c>
      <c r="B932">
        <v>610</v>
      </c>
      <c r="C932" t="s">
        <v>1290</v>
      </c>
      <c r="D932" t="s">
        <v>1219</v>
      </c>
      <c r="E932" t="s">
        <v>1227</v>
      </c>
      <c r="F932" t="s">
        <v>2660</v>
      </c>
      <c r="G932" t="s">
        <v>2661</v>
      </c>
      <c r="H932">
        <v>11</v>
      </c>
      <c r="I932" t="s">
        <v>25</v>
      </c>
      <c r="J932">
        <v>16</v>
      </c>
      <c r="K932" t="s">
        <v>2308</v>
      </c>
      <c r="L932">
        <v>0</v>
      </c>
      <c r="M932" t="s">
        <v>2149</v>
      </c>
      <c r="N932">
        <v>0</v>
      </c>
      <c r="O932" t="s">
        <v>2149</v>
      </c>
      <c r="P932">
        <v>0</v>
      </c>
      <c r="Q932" t="s">
        <v>2149</v>
      </c>
      <c r="R932">
        <v>30</v>
      </c>
      <c r="S932" t="s">
        <v>2163</v>
      </c>
      <c r="T932">
        <v>34</v>
      </c>
      <c r="U932" t="s">
        <v>2209</v>
      </c>
      <c r="V932">
        <v>0</v>
      </c>
      <c r="W932" t="s">
        <v>79</v>
      </c>
      <c r="X932">
        <v>1</v>
      </c>
      <c r="Y932" t="s">
        <v>2662</v>
      </c>
      <c r="Z932" t="s">
        <v>2672</v>
      </c>
      <c r="AA932" t="s">
        <v>2673</v>
      </c>
      <c r="AB932" t="s">
        <v>2675</v>
      </c>
      <c r="AC932" t="s">
        <v>2668</v>
      </c>
      <c r="AD932" t="s">
        <v>33</v>
      </c>
      <c r="AE932" t="s">
        <v>27</v>
      </c>
      <c r="AF932" s="115">
        <v>4807995</v>
      </c>
      <c r="AG932" s="36" t="s">
        <v>1683</v>
      </c>
      <c r="AH932" s="127" t="s">
        <v>25</v>
      </c>
      <c r="AI932" s="172">
        <v>18</v>
      </c>
      <c r="AJ932" s="173" t="s">
        <v>1219</v>
      </c>
      <c r="AL932" t="str">
        <f t="shared" si="64"/>
        <v>16.00.00.00</v>
      </c>
      <c r="AM932">
        <f t="shared" si="65"/>
        <v>610</v>
      </c>
      <c r="AN932">
        <f t="shared" si="66"/>
        <v>11</v>
      </c>
      <c r="AO932" s="118">
        <v>16</v>
      </c>
      <c r="AP932" s="118">
        <v>0</v>
      </c>
      <c r="AQ932" s="118">
        <v>0</v>
      </c>
      <c r="AR932" s="118">
        <v>0</v>
      </c>
      <c r="AS932" t="str">
        <f t="shared" si="67"/>
        <v>1.02.03.00</v>
      </c>
    </row>
    <row r="933" spans="1:45" customFormat="1" ht="62.4">
      <c r="A933">
        <v>2021</v>
      </c>
      <c r="B933">
        <v>610</v>
      </c>
      <c r="C933" t="s">
        <v>1290</v>
      </c>
      <c r="D933" t="s">
        <v>1219</v>
      </c>
      <c r="E933" t="s">
        <v>1227</v>
      </c>
      <c r="F933" t="s">
        <v>2660</v>
      </c>
      <c r="G933" t="s">
        <v>2661</v>
      </c>
      <c r="H933">
        <v>11</v>
      </c>
      <c r="I933" t="s">
        <v>25</v>
      </c>
      <c r="J933">
        <v>16</v>
      </c>
      <c r="K933" t="s">
        <v>2308</v>
      </c>
      <c r="L933">
        <v>0</v>
      </c>
      <c r="M933" t="s">
        <v>2149</v>
      </c>
      <c r="N933">
        <v>0</v>
      </c>
      <c r="O933" t="s">
        <v>2149</v>
      </c>
      <c r="P933">
        <v>0</v>
      </c>
      <c r="Q933" t="s">
        <v>2149</v>
      </c>
      <c r="R933">
        <v>30</v>
      </c>
      <c r="S933" t="s">
        <v>2163</v>
      </c>
      <c r="T933">
        <v>34</v>
      </c>
      <c r="U933" t="s">
        <v>2209</v>
      </c>
      <c r="V933">
        <v>0</v>
      </c>
      <c r="W933" t="s">
        <v>79</v>
      </c>
      <c r="X933">
        <v>1</v>
      </c>
      <c r="Y933" t="s">
        <v>2662</v>
      </c>
      <c r="Z933" t="s">
        <v>2672</v>
      </c>
      <c r="AA933" t="s">
        <v>2673</v>
      </c>
      <c r="AB933" t="s">
        <v>2676</v>
      </c>
      <c r="AC933" t="s">
        <v>2670</v>
      </c>
      <c r="AD933" t="s">
        <v>34</v>
      </c>
      <c r="AE933" t="s">
        <v>29</v>
      </c>
      <c r="AF933" s="115">
        <v>20814616</v>
      </c>
      <c r="AG933" s="36" t="s">
        <v>1683</v>
      </c>
      <c r="AH933" s="127" t="s">
        <v>25</v>
      </c>
      <c r="AI933" s="172">
        <v>18</v>
      </c>
      <c r="AJ933" s="173" t="s">
        <v>1219</v>
      </c>
      <c r="AL933" t="str">
        <f t="shared" si="64"/>
        <v>16.00.00.00</v>
      </c>
      <c r="AM933">
        <f t="shared" si="65"/>
        <v>610</v>
      </c>
      <c r="AN933">
        <f t="shared" si="66"/>
        <v>11</v>
      </c>
      <c r="AO933" s="118">
        <v>16</v>
      </c>
      <c r="AP933" s="118">
        <v>0</v>
      </c>
      <c r="AQ933" s="118">
        <v>0</v>
      </c>
      <c r="AR933" s="118">
        <v>0</v>
      </c>
      <c r="AS933" t="str">
        <f t="shared" si="67"/>
        <v>1.02.05.00</v>
      </c>
    </row>
    <row r="934" spans="1:45" customFormat="1" ht="62.4">
      <c r="A934">
        <v>2021</v>
      </c>
      <c r="B934">
        <v>610</v>
      </c>
      <c r="C934" t="s">
        <v>1290</v>
      </c>
      <c r="D934" t="s">
        <v>1219</v>
      </c>
      <c r="E934" t="s">
        <v>1227</v>
      </c>
      <c r="F934" t="s">
        <v>2660</v>
      </c>
      <c r="G934" t="s">
        <v>2661</v>
      </c>
      <c r="H934">
        <v>13</v>
      </c>
      <c r="I934" t="s">
        <v>51</v>
      </c>
      <c r="J934">
        <v>16</v>
      </c>
      <c r="K934" t="s">
        <v>2308</v>
      </c>
      <c r="L934">
        <v>0</v>
      </c>
      <c r="M934" t="s">
        <v>2149</v>
      </c>
      <c r="N934">
        <v>0</v>
      </c>
      <c r="O934" t="s">
        <v>2149</v>
      </c>
      <c r="P934">
        <v>0</v>
      </c>
      <c r="Q934" t="s">
        <v>2149</v>
      </c>
      <c r="R934">
        <v>30</v>
      </c>
      <c r="S934" t="s">
        <v>2163</v>
      </c>
      <c r="T934">
        <v>34</v>
      </c>
      <c r="U934" t="s">
        <v>2209</v>
      </c>
      <c r="V934">
        <v>0</v>
      </c>
      <c r="W934" t="s">
        <v>79</v>
      </c>
      <c r="X934">
        <v>1</v>
      </c>
      <c r="Y934" t="s">
        <v>2662</v>
      </c>
      <c r="Z934" t="s">
        <v>2677</v>
      </c>
      <c r="AA934" t="s">
        <v>2678</v>
      </c>
      <c r="AB934" t="s">
        <v>2679</v>
      </c>
      <c r="AC934" t="s">
        <v>2678</v>
      </c>
      <c r="AD934" t="s">
        <v>35</v>
      </c>
      <c r="AE934" t="s">
        <v>36</v>
      </c>
      <c r="AF934" s="115">
        <v>121232</v>
      </c>
      <c r="AG934" s="82" t="s">
        <v>1456</v>
      </c>
      <c r="AH934" s="127" t="s">
        <v>166</v>
      </c>
      <c r="AI934" s="172">
        <v>18</v>
      </c>
      <c r="AJ934" s="173" t="s">
        <v>1219</v>
      </c>
      <c r="AL934" t="str">
        <f t="shared" si="64"/>
        <v>16.00.00.00</v>
      </c>
      <c r="AM934">
        <f t="shared" si="65"/>
        <v>610</v>
      </c>
      <c r="AN934">
        <f t="shared" si="66"/>
        <v>13</v>
      </c>
      <c r="AO934" s="118">
        <v>16</v>
      </c>
      <c r="AP934" s="118">
        <v>0</v>
      </c>
      <c r="AQ934" s="118">
        <v>0</v>
      </c>
      <c r="AR934" s="118">
        <v>0</v>
      </c>
      <c r="AS934" t="str">
        <f t="shared" si="67"/>
        <v>1.04.00.00</v>
      </c>
    </row>
    <row r="935" spans="1:45" customFormat="1" ht="62.4">
      <c r="A935">
        <v>2021</v>
      </c>
      <c r="B935">
        <v>610</v>
      </c>
      <c r="C935" t="s">
        <v>1290</v>
      </c>
      <c r="D935" t="s">
        <v>1219</v>
      </c>
      <c r="E935" t="s">
        <v>1227</v>
      </c>
      <c r="F935" t="s">
        <v>2660</v>
      </c>
      <c r="G935" t="s">
        <v>2661</v>
      </c>
      <c r="H935">
        <v>11</v>
      </c>
      <c r="I935" t="s">
        <v>25</v>
      </c>
      <c r="J935">
        <v>16</v>
      </c>
      <c r="K935" t="s">
        <v>2308</v>
      </c>
      <c r="L935">
        <v>0</v>
      </c>
      <c r="M935" t="s">
        <v>2149</v>
      </c>
      <c r="N935">
        <v>0</v>
      </c>
      <c r="O935" t="s">
        <v>2149</v>
      </c>
      <c r="P935">
        <v>0</v>
      </c>
      <c r="Q935" t="s">
        <v>2149</v>
      </c>
      <c r="R935">
        <v>30</v>
      </c>
      <c r="S935" t="s">
        <v>2163</v>
      </c>
      <c r="T935">
        <v>34</v>
      </c>
      <c r="U935" t="s">
        <v>2209</v>
      </c>
      <c r="V935">
        <v>0</v>
      </c>
      <c r="W935" t="s">
        <v>79</v>
      </c>
      <c r="X935">
        <v>1</v>
      </c>
      <c r="Y935" t="s">
        <v>2662</v>
      </c>
      <c r="Z935" t="s">
        <v>2677</v>
      </c>
      <c r="AA935" t="s">
        <v>2678</v>
      </c>
      <c r="AB935" t="s">
        <v>2679</v>
      </c>
      <c r="AC935" t="s">
        <v>2678</v>
      </c>
      <c r="AD935" t="s">
        <v>35</v>
      </c>
      <c r="AE935" t="s">
        <v>36</v>
      </c>
      <c r="AF935" s="115">
        <v>46861449</v>
      </c>
      <c r="AG935" s="36" t="s">
        <v>1683</v>
      </c>
      <c r="AH935" s="127" t="s">
        <v>25</v>
      </c>
      <c r="AI935" s="172">
        <v>18</v>
      </c>
      <c r="AJ935" s="173" t="s">
        <v>1219</v>
      </c>
      <c r="AL935" t="str">
        <f t="shared" si="64"/>
        <v>16.00.00.00</v>
      </c>
      <c r="AM935">
        <f t="shared" si="65"/>
        <v>610</v>
      </c>
      <c r="AN935">
        <f t="shared" si="66"/>
        <v>11</v>
      </c>
      <c r="AO935" s="118">
        <v>16</v>
      </c>
      <c r="AP935" s="118">
        <v>0</v>
      </c>
      <c r="AQ935" s="118">
        <v>0</v>
      </c>
      <c r="AR935" s="118">
        <v>0</v>
      </c>
      <c r="AS935" t="str">
        <f t="shared" si="67"/>
        <v>1.04.00.00</v>
      </c>
    </row>
    <row r="936" spans="1:45" customFormat="1" ht="62.4">
      <c r="A936">
        <v>2021</v>
      </c>
      <c r="B936">
        <v>610</v>
      </c>
      <c r="C936" t="s">
        <v>1290</v>
      </c>
      <c r="D936" t="s">
        <v>1219</v>
      </c>
      <c r="E936" t="s">
        <v>1227</v>
      </c>
      <c r="F936" t="s">
        <v>2660</v>
      </c>
      <c r="G936" t="s">
        <v>2661</v>
      </c>
      <c r="H936">
        <v>11</v>
      </c>
      <c r="I936" t="s">
        <v>25</v>
      </c>
      <c r="J936">
        <v>16</v>
      </c>
      <c r="K936" t="s">
        <v>2308</v>
      </c>
      <c r="L936">
        <v>0</v>
      </c>
      <c r="M936" t="s">
        <v>2149</v>
      </c>
      <c r="N936">
        <v>0</v>
      </c>
      <c r="O936" t="s">
        <v>2149</v>
      </c>
      <c r="P936">
        <v>0</v>
      </c>
      <c r="Q936" t="s">
        <v>2149</v>
      </c>
      <c r="R936">
        <v>30</v>
      </c>
      <c r="S936" t="s">
        <v>2163</v>
      </c>
      <c r="T936">
        <v>34</v>
      </c>
      <c r="U936" t="s">
        <v>2209</v>
      </c>
      <c r="V936">
        <v>0</v>
      </c>
      <c r="W936" t="s">
        <v>79</v>
      </c>
      <c r="X936">
        <v>2</v>
      </c>
      <c r="Y936" t="s">
        <v>2687</v>
      </c>
      <c r="Z936" t="s">
        <v>2688</v>
      </c>
      <c r="AA936" t="s">
        <v>2687</v>
      </c>
      <c r="AB936" t="s">
        <v>2689</v>
      </c>
      <c r="AC936" t="s">
        <v>2687</v>
      </c>
      <c r="AD936" t="s">
        <v>39</v>
      </c>
      <c r="AE936" t="s">
        <v>40</v>
      </c>
      <c r="AF936" s="115">
        <v>31110750</v>
      </c>
      <c r="AG936" s="36" t="s">
        <v>1683</v>
      </c>
      <c r="AH936" s="127" t="s">
        <v>25</v>
      </c>
      <c r="AI936" s="172">
        <v>18</v>
      </c>
      <c r="AJ936" s="173" t="s">
        <v>1219</v>
      </c>
      <c r="AL936" t="str">
        <f t="shared" si="64"/>
        <v>16.00.00.00</v>
      </c>
      <c r="AM936">
        <f t="shared" si="65"/>
        <v>610</v>
      </c>
      <c r="AN936">
        <f t="shared" si="66"/>
        <v>11</v>
      </c>
      <c r="AO936" s="118">
        <v>16</v>
      </c>
      <c r="AP936" s="118">
        <v>0</v>
      </c>
      <c r="AQ936" s="118">
        <v>0</v>
      </c>
      <c r="AR936" s="118">
        <v>0</v>
      </c>
      <c r="AS936" t="str">
        <f t="shared" si="67"/>
        <v>2.00.00.00</v>
      </c>
    </row>
    <row r="937" spans="1:45" customFormat="1" ht="62.4">
      <c r="A937">
        <v>2021</v>
      </c>
      <c r="B937">
        <v>610</v>
      </c>
      <c r="C937" t="s">
        <v>1290</v>
      </c>
      <c r="D937" t="s">
        <v>1219</v>
      </c>
      <c r="E937" t="s">
        <v>1227</v>
      </c>
      <c r="F937" t="s">
        <v>2660</v>
      </c>
      <c r="G937" t="s">
        <v>2661</v>
      </c>
      <c r="H937">
        <v>13</v>
      </c>
      <c r="I937" t="s">
        <v>51</v>
      </c>
      <c r="J937">
        <v>16</v>
      </c>
      <c r="K937" t="s">
        <v>2308</v>
      </c>
      <c r="L937">
        <v>0</v>
      </c>
      <c r="M937" t="s">
        <v>2149</v>
      </c>
      <c r="N937">
        <v>0</v>
      </c>
      <c r="O937" t="s">
        <v>2149</v>
      </c>
      <c r="P937">
        <v>0</v>
      </c>
      <c r="Q937" t="s">
        <v>2149</v>
      </c>
      <c r="R937">
        <v>30</v>
      </c>
      <c r="S937" t="s">
        <v>2163</v>
      </c>
      <c r="T937">
        <v>34</v>
      </c>
      <c r="U937" t="s">
        <v>2209</v>
      </c>
      <c r="V937">
        <v>0</v>
      </c>
      <c r="W937" t="s">
        <v>79</v>
      </c>
      <c r="X937">
        <v>2</v>
      </c>
      <c r="Y937" t="s">
        <v>2687</v>
      </c>
      <c r="Z937" t="s">
        <v>2688</v>
      </c>
      <c r="AA937" t="s">
        <v>2687</v>
      </c>
      <c r="AB937" t="s">
        <v>2689</v>
      </c>
      <c r="AC937" t="s">
        <v>2687</v>
      </c>
      <c r="AD937" t="s">
        <v>39</v>
      </c>
      <c r="AE937" t="s">
        <v>40</v>
      </c>
      <c r="AF937" s="115">
        <v>10851000</v>
      </c>
      <c r="AG937" s="82" t="s">
        <v>1456</v>
      </c>
      <c r="AH937" s="127" t="s">
        <v>166</v>
      </c>
      <c r="AI937" s="172">
        <v>18</v>
      </c>
      <c r="AJ937" s="173" t="s">
        <v>1219</v>
      </c>
      <c r="AL937" t="str">
        <f t="shared" si="64"/>
        <v>16.00.00.00</v>
      </c>
      <c r="AM937">
        <f t="shared" si="65"/>
        <v>610</v>
      </c>
      <c r="AN937">
        <f t="shared" si="66"/>
        <v>13</v>
      </c>
      <c r="AO937" s="118">
        <v>16</v>
      </c>
      <c r="AP937" s="118">
        <v>0</v>
      </c>
      <c r="AQ937" s="118">
        <v>0</v>
      </c>
      <c r="AR937" s="118">
        <v>0</v>
      </c>
      <c r="AS937" t="str">
        <f t="shared" si="67"/>
        <v>2.00.00.00</v>
      </c>
    </row>
    <row r="938" spans="1:45" customFormat="1" ht="62.4">
      <c r="A938">
        <v>2021</v>
      </c>
      <c r="B938">
        <v>610</v>
      </c>
      <c r="C938" t="s">
        <v>1290</v>
      </c>
      <c r="D938" t="s">
        <v>1219</v>
      </c>
      <c r="E938" t="s">
        <v>1227</v>
      </c>
      <c r="F938" t="s">
        <v>2660</v>
      </c>
      <c r="G938" t="s">
        <v>2661</v>
      </c>
      <c r="H938">
        <v>13</v>
      </c>
      <c r="I938" t="s">
        <v>51</v>
      </c>
      <c r="J938">
        <v>16</v>
      </c>
      <c r="K938" t="s">
        <v>2308</v>
      </c>
      <c r="L938">
        <v>0</v>
      </c>
      <c r="M938" t="s">
        <v>2149</v>
      </c>
      <c r="N938">
        <v>0</v>
      </c>
      <c r="O938" t="s">
        <v>2149</v>
      </c>
      <c r="P938">
        <v>0</v>
      </c>
      <c r="Q938" t="s">
        <v>2149</v>
      </c>
      <c r="R938">
        <v>30</v>
      </c>
      <c r="S938" t="s">
        <v>2163</v>
      </c>
      <c r="T938">
        <v>34</v>
      </c>
      <c r="U938" t="s">
        <v>2209</v>
      </c>
      <c r="V938">
        <v>0</v>
      </c>
      <c r="W938" t="s">
        <v>79</v>
      </c>
      <c r="X938">
        <v>3</v>
      </c>
      <c r="Y938" t="s">
        <v>2690</v>
      </c>
      <c r="Z938" t="s">
        <v>2691</v>
      </c>
      <c r="AA938" t="s">
        <v>2690</v>
      </c>
      <c r="AB938" t="s">
        <v>2692</v>
      </c>
      <c r="AC938" t="s">
        <v>2690</v>
      </c>
      <c r="AD938" t="s">
        <v>41</v>
      </c>
      <c r="AE938" t="s">
        <v>42</v>
      </c>
      <c r="AF938" s="115">
        <v>20243687</v>
      </c>
      <c r="AG938" s="82" t="s">
        <v>1456</v>
      </c>
      <c r="AH938" s="127" t="s">
        <v>166</v>
      </c>
      <c r="AI938" s="172">
        <v>18</v>
      </c>
      <c r="AJ938" s="173" t="s">
        <v>1219</v>
      </c>
      <c r="AL938" t="str">
        <f t="shared" si="64"/>
        <v>16.00.00.00</v>
      </c>
      <c r="AM938">
        <f t="shared" si="65"/>
        <v>610</v>
      </c>
      <c r="AN938">
        <f t="shared" si="66"/>
        <v>13</v>
      </c>
      <c r="AO938" s="118">
        <v>16</v>
      </c>
      <c r="AP938" s="118">
        <v>0</v>
      </c>
      <c r="AQ938" s="118">
        <v>0</v>
      </c>
      <c r="AR938" s="118">
        <v>0</v>
      </c>
      <c r="AS938" t="str">
        <f t="shared" si="67"/>
        <v>3.00.00.00</v>
      </c>
    </row>
    <row r="939" spans="1:45" customFormat="1" ht="62.4">
      <c r="A939">
        <v>2021</v>
      </c>
      <c r="B939">
        <v>610</v>
      </c>
      <c r="C939" t="s">
        <v>1290</v>
      </c>
      <c r="D939" t="s">
        <v>1219</v>
      </c>
      <c r="E939" t="s">
        <v>1227</v>
      </c>
      <c r="F939" t="s">
        <v>2660</v>
      </c>
      <c r="G939" t="s">
        <v>2661</v>
      </c>
      <c r="H939">
        <v>11</v>
      </c>
      <c r="I939" t="s">
        <v>25</v>
      </c>
      <c r="J939">
        <v>16</v>
      </c>
      <c r="K939" t="s">
        <v>2308</v>
      </c>
      <c r="L939">
        <v>0</v>
      </c>
      <c r="M939" t="s">
        <v>2149</v>
      </c>
      <c r="N939">
        <v>0</v>
      </c>
      <c r="O939" t="s">
        <v>2149</v>
      </c>
      <c r="P939">
        <v>0</v>
      </c>
      <c r="Q939" t="s">
        <v>2149</v>
      </c>
      <c r="R939">
        <v>30</v>
      </c>
      <c r="S939" t="s">
        <v>2163</v>
      </c>
      <c r="T939">
        <v>34</v>
      </c>
      <c r="U939" t="s">
        <v>2209</v>
      </c>
      <c r="V939">
        <v>0</v>
      </c>
      <c r="W939" t="s">
        <v>79</v>
      </c>
      <c r="X939">
        <v>3</v>
      </c>
      <c r="Y939" t="s">
        <v>2690</v>
      </c>
      <c r="Z939" t="s">
        <v>2691</v>
      </c>
      <c r="AA939" t="s">
        <v>2690</v>
      </c>
      <c r="AB939" t="s">
        <v>2692</v>
      </c>
      <c r="AC939" t="s">
        <v>2690</v>
      </c>
      <c r="AD939" t="s">
        <v>41</v>
      </c>
      <c r="AE939" t="s">
        <v>42</v>
      </c>
      <c r="AF939" s="115">
        <v>130747500</v>
      </c>
      <c r="AG939" s="36" t="s">
        <v>1683</v>
      </c>
      <c r="AH939" s="127" t="s">
        <v>25</v>
      </c>
      <c r="AI939" s="172">
        <v>18</v>
      </c>
      <c r="AJ939" s="173" t="s">
        <v>1219</v>
      </c>
      <c r="AL939" t="str">
        <f t="shared" si="64"/>
        <v>16.00.00.00</v>
      </c>
      <c r="AM939">
        <f t="shared" si="65"/>
        <v>610</v>
      </c>
      <c r="AN939">
        <f t="shared" si="66"/>
        <v>11</v>
      </c>
      <c r="AO939" s="118">
        <v>16</v>
      </c>
      <c r="AP939" s="118">
        <v>0</v>
      </c>
      <c r="AQ939" s="118">
        <v>0</v>
      </c>
      <c r="AR939" s="118">
        <v>0</v>
      </c>
      <c r="AS939" t="str">
        <f t="shared" si="67"/>
        <v>3.00.00.00</v>
      </c>
    </row>
    <row r="940" spans="1:45" customFormat="1" ht="62.4">
      <c r="A940">
        <v>2021</v>
      </c>
      <c r="B940">
        <v>610</v>
      </c>
      <c r="C940" t="s">
        <v>1290</v>
      </c>
      <c r="D940" t="s">
        <v>1219</v>
      </c>
      <c r="E940" t="s">
        <v>1227</v>
      </c>
      <c r="F940" t="s">
        <v>2693</v>
      </c>
      <c r="G940" t="s">
        <v>2694</v>
      </c>
      <c r="H940">
        <v>11</v>
      </c>
      <c r="I940" t="s">
        <v>25</v>
      </c>
      <c r="J940">
        <v>16</v>
      </c>
      <c r="K940" t="s">
        <v>2308</v>
      </c>
      <c r="L940">
        <v>0</v>
      </c>
      <c r="M940" t="s">
        <v>2149</v>
      </c>
      <c r="N940">
        <v>1</v>
      </c>
      <c r="O940" t="s">
        <v>43</v>
      </c>
      <c r="P940">
        <v>0</v>
      </c>
      <c r="Q940" t="s">
        <v>2149</v>
      </c>
      <c r="R940">
        <v>30</v>
      </c>
      <c r="S940" t="s">
        <v>2163</v>
      </c>
      <c r="T940">
        <v>34</v>
      </c>
      <c r="U940" t="s">
        <v>2209</v>
      </c>
      <c r="V940">
        <v>0</v>
      </c>
      <c r="W940" t="s">
        <v>79</v>
      </c>
      <c r="X940">
        <v>4</v>
      </c>
      <c r="Y940" t="s">
        <v>2695</v>
      </c>
      <c r="Z940" t="s">
        <v>2696</v>
      </c>
      <c r="AA940" t="s">
        <v>2697</v>
      </c>
      <c r="AB940" t="s">
        <v>2698</v>
      </c>
      <c r="AC940" t="s">
        <v>2697</v>
      </c>
      <c r="AD940" t="s">
        <v>44</v>
      </c>
      <c r="AE940" t="s">
        <v>43</v>
      </c>
      <c r="AF940" s="115">
        <v>5116500</v>
      </c>
      <c r="AG940" s="36" t="s">
        <v>1683</v>
      </c>
      <c r="AH940" s="127" t="s">
        <v>25</v>
      </c>
      <c r="AI940" s="172">
        <v>18</v>
      </c>
      <c r="AJ940" s="173" t="s">
        <v>1219</v>
      </c>
      <c r="AL940" t="str">
        <f t="shared" si="64"/>
        <v>16.00.01.00</v>
      </c>
      <c r="AM940">
        <f t="shared" si="65"/>
        <v>610</v>
      </c>
      <c r="AN940">
        <f t="shared" si="66"/>
        <v>11</v>
      </c>
      <c r="AO940" s="118">
        <v>16</v>
      </c>
      <c r="AP940" s="118">
        <v>0</v>
      </c>
      <c r="AQ940" s="118">
        <v>1</v>
      </c>
      <c r="AR940" s="118">
        <v>0</v>
      </c>
      <c r="AS940" t="str">
        <f t="shared" si="67"/>
        <v>4.03.00.00</v>
      </c>
    </row>
    <row r="941" spans="1:45" customFormat="1" ht="62.4">
      <c r="A941">
        <v>2021</v>
      </c>
      <c r="B941">
        <v>610</v>
      </c>
      <c r="C941" t="s">
        <v>1290</v>
      </c>
      <c r="D941" t="s">
        <v>1219</v>
      </c>
      <c r="E941" t="s">
        <v>1227</v>
      </c>
      <c r="F941" t="s">
        <v>2660</v>
      </c>
      <c r="G941" t="s">
        <v>2699</v>
      </c>
      <c r="H941">
        <v>11</v>
      </c>
      <c r="I941" t="s">
        <v>25</v>
      </c>
      <c r="J941">
        <v>16</v>
      </c>
      <c r="K941" t="s">
        <v>2308</v>
      </c>
      <c r="L941">
        <v>0</v>
      </c>
      <c r="M941" t="s">
        <v>2149</v>
      </c>
      <c r="N941">
        <v>0</v>
      </c>
      <c r="O941" t="s">
        <v>2149</v>
      </c>
      <c r="P941">
        <v>0</v>
      </c>
      <c r="Q941" t="s">
        <v>2149</v>
      </c>
      <c r="R941">
        <v>30</v>
      </c>
      <c r="S941" t="s">
        <v>2163</v>
      </c>
      <c r="T941">
        <v>34</v>
      </c>
      <c r="U941" t="s">
        <v>2209</v>
      </c>
      <c r="V941">
        <v>0</v>
      </c>
      <c r="W941" t="s">
        <v>79</v>
      </c>
      <c r="X941">
        <v>5</v>
      </c>
      <c r="Y941" t="s">
        <v>2700</v>
      </c>
      <c r="Z941" t="s">
        <v>2701</v>
      </c>
      <c r="AA941" t="s">
        <v>2702</v>
      </c>
      <c r="AB941" t="s">
        <v>2750</v>
      </c>
      <c r="AC941" t="s">
        <v>2751</v>
      </c>
      <c r="AD941" t="s">
        <v>2350</v>
      </c>
      <c r="AE941" t="s">
        <v>2351</v>
      </c>
      <c r="AF941" s="115">
        <v>194349236</v>
      </c>
      <c r="AG941" s="36" t="s">
        <v>1683</v>
      </c>
      <c r="AH941" s="127" t="s">
        <v>25</v>
      </c>
      <c r="AI941" s="172">
        <v>18</v>
      </c>
      <c r="AJ941" s="173" t="s">
        <v>1219</v>
      </c>
      <c r="AL941" t="str">
        <f t="shared" si="64"/>
        <v>16.00.00.00</v>
      </c>
      <c r="AM941">
        <f t="shared" si="65"/>
        <v>610</v>
      </c>
      <c r="AN941">
        <f t="shared" si="66"/>
        <v>11</v>
      </c>
      <c r="AO941" s="118">
        <v>16</v>
      </c>
      <c r="AP941" s="118">
        <v>0</v>
      </c>
      <c r="AQ941" s="118">
        <v>0</v>
      </c>
      <c r="AR941" s="118">
        <v>0</v>
      </c>
      <c r="AS941" t="str">
        <f t="shared" si="67"/>
        <v>5.01.05.01</v>
      </c>
    </row>
    <row r="942" spans="1:45" customFormat="1" ht="62.4">
      <c r="A942">
        <v>2021</v>
      </c>
      <c r="B942">
        <v>610</v>
      </c>
      <c r="C942" t="s">
        <v>1290</v>
      </c>
      <c r="D942" t="s">
        <v>1219</v>
      </c>
      <c r="E942" t="s">
        <v>1227</v>
      </c>
      <c r="F942" t="s">
        <v>2660</v>
      </c>
      <c r="G942" t="s">
        <v>2661</v>
      </c>
      <c r="H942">
        <v>13</v>
      </c>
      <c r="I942" t="s">
        <v>51</v>
      </c>
      <c r="J942">
        <v>17</v>
      </c>
      <c r="K942" t="s">
        <v>2314</v>
      </c>
      <c r="L942">
        <v>0</v>
      </c>
      <c r="M942" t="s">
        <v>2149</v>
      </c>
      <c r="N942">
        <v>0</v>
      </c>
      <c r="O942" t="s">
        <v>2149</v>
      </c>
      <c r="P942">
        <v>0</v>
      </c>
      <c r="Q942" t="s">
        <v>2149</v>
      </c>
      <c r="R942">
        <v>30</v>
      </c>
      <c r="S942" t="s">
        <v>2163</v>
      </c>
      <c r="T942">
        <v>34</v>
      </c>
      <c r="U942" t="s">
        <v>2209</v>
      </c>
      <c r="V942">
        <v>0</v>
      </c>
      <c r="W942" t="s">
        <v>79</v>
      </c>
      <c r="X942">
        <v>1</v>
      </c>
      <c r="Y942" t="s">
        <v>2662</v>
      </c>
      <c r="Z942" t="s">
        <v>2663</v>
      </c>
      <c r="AA942" t="s">
        <v>2664</v>
      </c>
      <c r="AB942" t="s">
        <v>2665</v>
      </c>
      <c r="AC942" t="s">
        <v>2666</v>
      </c>
      <c r="AD942" t="s">
        <v>23</v>
      </c>
      <c r="AE942" t="s">
        <v>24</v>
      </c>
      <c r="AF942" s="115">
        <v>843402549</v>
      </c>
      <c r="AG942" s="82" t="s">
        <v>1456</v>
      </c>
      <c r="AH942" s="127" t="s">
        <v>166</v>
      </c>
      <c r="AI942" s="172">
        <v>18</v>
      </c>
      <c r="AJ942" s="173" t="s">
        <v>1219</v>
      </c>
      <c r="AL942" t="str">
        <f t="shared" si="64"/>
        <v>17.00.00.00</v>
      </c>
      <c r="AM942">
        <f t="shared" si="65"/>
        <v>610</v>
      </c>
      <c r="AN942">
        <f t="shared" si="66"/>
        <v>13</v>
      </c>
      <c r="AO942" s="118">
        <v>17</v>
      </c>
      <c r="AP942" s="118">
        <v>0</v>
      </c>
      <c r="AQ942" s="118">
        <v>0</v>
      </c>
      <c r="AR942" s="118">
        <v>0</v>
      </c>
      <c r="AS942" t="str">
        <f t="shared" si="67"/>
        <v>1.01.01.00</v>
      </c>
    </row>
    <row r="943" spans="1:45" customFormat="1" ht="62.4">
      <c r="A943">
        <v>2021</v>
      </c>
      <c r="B943">
        <v>610</v>
      </c>
      <c r="C943" t="s">
        <v>1290</v>
      </c>
      <c r="D943" t="s">
        <v>1219</v>
      </c>
      <c r="E943" t="s">
        <v>1227</v>
      </c>
      <c r="F943" t="s">
        <v>2660</v>
      </c>
      <c r="G943" t="s">
        <v>2661</v>
      </c>
      <c r="H943">
        <v>11</v>
      </c>
      <c r="I943" t="s">
        <v>25</v>
      </c>
      <c r="J943">
        <v>17</v>
      </c>
      <c r="K943" t="s">
        <v>2314</v>
      </c>
      <c r="L943">
        <v>0</v>
      </c>
      <c r="M943" t="s">
        <v>2149</v>
      </c>
      <c r="N943">
        <v>0</v>
      </c>
      <c r="O943" t="s">
        <v>2149</v>
      </c>
      <c r="P943">
        <v>0</v>
      </c>
      <c r="Q943" t="s">
        <v>2149</v>
      </c>
      <c r="R943">
        <v>30</v>
      </c>
      <c r="S943" t="s">
        <v>2163</v>
      </c>
      <c r="T943">
        <v>34</v>
      </c>
      <c r="U943" t="s">
        <v>2209</v>
      </c>
      <c r="V943">
        <v>0</v>
      </c>
      <c r="W943" t="s">
        <v>79</v>
      </c>
      <c r="X943">
        <v>1</v>
      </c>
      <c r="Y943" t="s">
        <v>2662</v>
      </c>
      <c r="Z943" t="s">
        <v>2663</v>
      </c>
      <c r="AA943" t="s">
        <v>2664</v>
      </c>
      <c r="AB943" t="s">
        <v>2665</v>
      </c>
      <c r="AC943" t="s">
        <v>2666</v>
      </c>
      <c r="AD943" t="s">
        <v>23</v>
      </c>
      <c r="AE943" t="s">
        <v>24</v>
      </c>
      <c r="AF943" s="115">
        <v>2511929134</v>
      </c>
      <c r="AG943" s="36" t="s">
        <v>1683</v>
      </c>
      <c r="AH943" s="127" t="s">
        <v>25</v>
      </c>
      <c r="AI943" s="172">
        <v>18</v>
      </c>
      <c r="AJ943" s="173" t="s">
        <v>1219</v>
      </c>
      <c r="AL943" t="str">
        <f t="shared" si="64"/>
        <v>17.00.00.00</v>
      </c>
      <c r="AM943">
        <f t="shared" si="65"/>
        <v>610</v>
      </c>
      <c r="AN943">
        <f t="shared" si="66"/>
        <v>11</v>
      </c>
      <c r="AO943" s="118">
        <v>17</v>
      </c>
      <c r="AP943" s="118">
        <v>0</v>
      </c>
      <c r="AQ943" s="118">
        <v>0</v>
      </c>
      <c r="AR943" s="118">
        <v>0</v>
      </c>
      <c r="AS943" t="str">
        <f t="shared" si="67"/>
        <v>1.01.01.00</v>
      </c>
    </row>
    <row r="944" spans="1:45" customFormat="1" ht="62.4">
      <c r="A944">
        <v>2021</v>
      </c>
      <c r="B944">
        <v>610</v>
      </c>
      <c r="C944" t="s">
        <v>1290</v>
      </c>
      <c r="D944" t="s">
        <v>1219</v>
      </c>
      <c r="E944" t="s">
        <v>1227</v>
      </c>
      <c r="F944" t="s">
        <v>2660</v>
      </c>
      <c r="G944" t="s">
        <v>2661</v>
      </c>
      <c r="H944">
        <v>11</v>
      </c>
      <c r="I944" t="s">
        <v>25</v>
      </c>
      <c r="J944">
        <v>17</v>
      </c>
      <c r="K944" t="s">
        <v>2314</v>
      </c>
      <c r="L944">
        <v>0</v>
      </c>
      <c r="M944" t="s">
        <v>2149</v>
      </c>
      <c r="N944">
        <v>0</v>
      </c>
      <c r="O944" t="s">
        <v>2149</v>
      </c>
      <c r="P944">
        <v>0</v>
      </c>
      <c r="Q944" t="s">
        <v>2149</v>
      </c>
      <c r="R944">
        <v>30</v>
      </c>
      <c r="S944" t="s">
        <v>2163</v>
      </c>
      <c r="T944">
        <v>34</v>
      </c>
      <c r="U944" t="s">
        <v>2209</v>
      </c>
      <c r="V944">
        <v>0</v>
      </c>
      <c r="W944" t="s">
        <v>79</v>
      </c>
      <c r="X944">
        <v>1</v>
      </c>
      <c r="Y944" t="s">
        <v>2662</v>
      </c>
      <c r="Z944" t="s">
        <v>2663</v>
      </c>
      <c r="AA944" t="s">
        <v>2664</v>
      </c>
      <c r="AB944" t="s">
        <v>2667</v>
      </c>
      <c r="AC944" t="s">
        <v>2668</v>
      </c>
      <c r="AD944" t="s">
        <v>26</v>
      </c>
      <c r="AE944" t="s">
        <v>27</v>
      </c>
      <c r="AF944" s="115">
        <v>139484678</v>
      </c>
      <c r="AG944" s="36" t="s">
        <v>1683</v>
      </c>
      <c r="AH944" s="127" t="s">
        <v>25</v>
      </c>
      <c r="AI944" s="172">
        <v>18</v>
      </c>
      <c r="AJ944" s="173" t="s">
        <v>1219</v>
      </c>
      <c r="AL944" t="str">
        <f t="shared" si="64"/>
        <v>17.00.00.00</v>
      </c>
      <c r="AM944">
        <f t="shared" si="65"/>
        <v>610</v>
      </c>
      <c r="AN944">
        <f t="shared" si="66"/>
        <v>11</v>
      </c>
      <c r="AO944" s="118">
        <v>17</v>
      </c>
      <c r="AP944" s="118">
        <v>0</v>
      </c>
      <c r="AQ944" s="118">
        <v>0</v>
      </c>
      <c r="AR944" s="118">
        <v>0</v>
      </c>
      <c r="AS944" t="str">
        <f t="shared" si="67"/>
        <v>1.01.04.00</v>
      </c>
    </row>
    <row r="945" spans="1:45" customFormat="1" ht="62.4">
      <c r="A945">
        <v>2021</v>
      </c>
      <c r="B945">
        <v>610</v>
      </c>
      <c r="C945" t="s">
        <v>1290</v>
      </c>
      <c r="D945" t="s">
        <v>1219</v>
      </c>
      <c r="E945" t="s">
        <v>1227</v>
      </c>
      <c r="F945" t="s">
        <v>2660</v>
      </c>
      <c r="G945" t="s">
        <v>2661</v>
      </c>
      <c r="H945">
        <v>11</v>
      </c>
      <c r="I945" t="s">
        <v>25</v>
      </c>
      <c r="J945">
        <v>17</v>
      </c>
      <c r="K945" t="s">
        <v>2314</v>
      </c>
      <c r="L945">
        <v>0</v>
      </c>
      <c r="M945" t="s">
        <v>2149</v>
      </c>
      <c r="N945">
        <v>0</v>
      </c>
      <c r="O945" t="s">
        <v>2149</v>
      </c>
      <c r="P945">
        <v>0</v>
      </c>
      <c r="Q945" t="s">
        <v>2149</v>
      </c>
      <c r="R945">
        <v>30</v>
      </c>
      <c r="S945" t="s">
        <v>2163</v>
      </c>
      <c r="T945">
        <v>34</v>
      </c>
      <c r="U945" t="s">
        <v>2209</v>
      </c>
      <c r="V945">
        <v>0</v>
      </c>
      <c r="W945" t="s">
        <v>79</v>
      </c>
      <c r="X945">
        <v>1</v>
      </c>
      <c r="Y945" t="s">
        <v>2662</v>
      </c>
      <c r="Z945" t="s">
        <v>2663</v>
      </c>
      <c r="AA945" t="s">
        <v>2664</v>
      </c>
      <c r="AB945" t="s">
        <v>2669</v>
      </c>
      <c r="AC945" t="s">
        <v>2670</v>
      </c>
      <c r="AD945" t="s">
        <v>28</v>
      </c>
      <c r="AE945" t="s">
        <v>29</v>
      </c>
      <c r="AF945" s="115">
        <v>722066300</v>
      </c>
      <c r="AG945" s="36" t="s">
        <v>1683</v>
      </c>
      <c r="AH945" s="127" t="s">
        <v>25</v>
      </c>
      <c r="AI945" s="172">
        <v>18</v>
      </c>
      <c r="AJ945" s="173" t="s">
        <v>1219</v>
      </c>
      <c r="AL945" t="str">
        <f t="shared" si="64"/>
        <v>17.00.00.00</v>
      </c>
      <c r="AM945">
        <f t="shared" si="65"/>
        <v>610</v>
      </c>
      <c r="AN945">
        <f t="shared" si="66"/>
        <v>11</v>
      </c>
      <c r="AO945" s="118">
        <v>17</v>
      </c>
      <c r="AP945" s="118">
        <v>0</v>
      </c>
      <c r="AQ945" s="118">
        <v>0</v>
      </c>
      <c r="AR945" s="118">
        <v>0</v>
      </c>
      <c r="AS945" t="str">
        <f t="shared" si="67"/>
        <v>1.01.06.00</v>
      </c>
    </row>
    <row r="946" spans="1:45" customFormat="1" ht="62.4">
      <c r="A946">
        <v>2021</v>
      </c>
      <c r="B946">
        <v>610</v>
      </c>
      <c r="C946" t="s">
        <v>1290</v>
      </c>
      <c r="D946" t="s">
        <v>1219</v>
      </c>
      <c r="E946" t="s">
        <v>1227</v>
      </c>
      <c r="F946" t="s">
        <v>2660</v>
      </c>
      <c r="G946" t="s">
        <v>2661</v>
      </c>
      <c r="H946">
        <v>13</v>
      </c>
      <c r="I946" t="s">
        <v>51</v>
      </c>
      <c r="J946">
        <v>17</v>
      </c>
      <c r="K946" t="s">
        <v>2314</v>
      </c>
      <c r="L946">
        <v>0</v>
      </c>
      <c r="M946" t="s">
        <v>2149</v>
      </c>
      <c r="N946">
        <v>0</v>
      </c>
      <c r="O946" t="s">
        <v>2149</v>
      </c>
      <c r="P946">
        <v>0</v>
      </c>
      <c r="Q946" t="s">
        <v>2149</v>
      </c>
      <c r="R946">
        <v>30</v>
      </c>
      <c r="S946" t="s">
        <v>2163</v>
      </c>
      <c r="T946">
        <v>34</v>
      </c>
      <c r="U946" t="s">
        <v>2209</v>
      </c>
      <c r="V946">
        <v>0</v>
      </c>
      <c r="W946" t="s">
        <v>79</v>
      </c>
      <c r="X946">
        <v>1</v>
      </c>
      <c r="Y946" t="s">
        <v>2662</v>
      </c>
      <c r="Z946" t="s">
        <v>2663</v>
      </c>
      <c r="AA946" t="s">
        <v>2664</v>
      </c>
      <c r="AB946" t="s">
        <v>2669</v>
      </c>
      <c r="AC946" t="s">
        <v>2670</v>
      </c>
      <c r="AD946" t="s">
        <v>28</v>
      </c>
      <c r="AE946" t="s">
        <v>29</v>
      </c>
      <c r="AF946" s="115">
        <v>36552881</v>
      </c>
      <c r="AG946" s="82" t="s">
        <v>1456</v>
      </c>
      <c r="AH946" s="127" t="s">
        <v>166</v>
      </c>
      <c r="AI946" s="172">
        <v>18</v>
      </c>
      <c r="AJ946" s="173" t="s">
        <v>1219</v>
      </c>
      <c r="AL946" t="str">
        <f t="shared" si="64"/>
        <v>17.00.00.00</v>
      </c>
      <c r="AM946">
        <f t="shared" si="65"/>
        <v>610</v>
      </c>
      <c r="AN946">
        <f t="shared" si="66"/>
        <v>13</v>
      </c>
      <c r="AO946" s="118">
        <v>17</v>
      </c>
      <c r="AP946" s="118">
        <v>0</v>
      </c>
      <c r="AQ946" s="118">
        <v>0</v>
      </c>
      <c r="AR946" s="118">
        <v>0</v>
      </c>
      <c r="AS946" t="str">
        <f t="shared" si="67"/>
        <v>1.01.06.00</v>
      </c>
    </row>
    <row r="947" spans="1:45" customFormat="1" ht="62.4">
      <c r="A947">
        <v>2021</v>
      </c>
      <c r="B947">
        <v>610</v>
      </c>
      <c r="C947" t="s">
        <v>1290</v>
      </c>
      <c r="D947" t="s">
        <v>1219</v>
      </c>
      <c r="E947" t="s">
        <v>1227</v>
      </c>
      <c r="F947" t="s">
        <v>2660</v>
      </c>
      <c r="G947" t="s">
        <v>2661</v>
      </c>
      <c r="H947">
        <v>11</v>
      </c>
      <c r="I947" t="s">
        <v>25</v>
      </c>
      <c r="J947">
        <v>17</v>
      </c>
      <c r="K947" t="s">
        <v>2314</v>
      </c>
      <c r="L947">
        <v>0</v>
      </c>
      <c r="M947" t="s">
        <v>2149</v>
      </c>
      <c r="N947">
        <v>0</v>
      </c>
      <c r="O947" t="s">
        <v>2149</v>
      </c>
      <c r="P947">
        <v>0</v>
      </c>
      <c r="Q947" t="s">
        <v>2149</v>
      </c>
      <c r="R947">
        <v>30</v>
      </c>
      <c r="S947" t="s">
        <v>2163</v>
      </c>
      <c r="T947">
        <v>34</v>
      </c>
      <c r="U947" t="s">
        <v>2209</v>
      </c>
      <c r="V947">
        <v>0</v>
      </c>
      <c r="W947" t="s">
        <v>79</v>
      </c>
      <c r="X947">
        <v>1</v>
      </c>
      <c r="Y947" t="s">
        <v>2662</v>
      </c>
      <c r="Z947" t="s">
        <v>2672</v>
      </c>
      <c r="AA947" t="s">
        <v>2673</v>
      </c>
      <c r="AB947" t="s">
        <v>2674</v>
      </c>
      <c r="AC947" t="s">
        <v>2666</v>
      </c>
      <c r="AD947" t="s">
        <v>32</v>
      </c>
      <c r="AE947" t="s">
        <v>24</v>
      </c>
      <c r="AF947" s="115">
        <v>121504026</v>
      </c>
      <c r="AG947" s="36" t="s">
        <v>1683</v>
      </c>
      <c r="AH947" s="127" t="s">
        <v>25</v>
      </c>
      <c r="AI947" s="172">
        <v>18</v>
      </c>
      <c r="AJ947" s="173" t="s">
        <v>1219</v>
      </c>
      <c r="AL947" t="str">
        <f t="shared" si="64"/>
        <v>17.00.00.00</v>
      </c>
      <c r="AM947">
        <f t="shared" si="65"/>
        <v>610</v>
      </c>
      <c r="AN947">
        <f t="shared" si="66"/>
        <v>11</v>
      </c>
      <c r="AO947" s="118">
        <v>17</v>
      </c>
      <c r="AP947" s="118">
        <v>0</v>
      </c>
      <c r="AQ947" s="118">
        <v>0</v>
      </c>
      <c r="AR947" s="118">
        <v>0</v>
      </c>
      <c r="AS947" t="str">
        <f t="shared" si="67"/>
        <v>1.02.01.00</v>
      </c>
    </row>
    <row r="948" spans="1:45" customFormat="1" ht="62.4">
      <c r="A948">
        <v>2021</v>
      </c>
      <c r="B948">
        <v>610</v>
      </c>
      <c r="C948" t="s">
        <v>1290</v>
      </c>
      <c r="D948" t="s">
        <v>1219</v>
      </c>
      <c r="E948" t="s">
        <v>1227</v>
      </c>
      <c r="F948" t="s">
        <v>2660</v>
      </c>
      <c r="G948" t="s">
        <v>2661</v>
      </c>
      <c r="H948">
        <v>11</v>
      </c>
      <c r="I948" t="s">
        <v>25</v>
      </c>
      <c r="J948">
        <v>17</v>
      </c>
      <c r="K948" t="s">
        <v>2314</v>
      </c>
      <c r="L948">
        <v>0</v>
      </c>
      <c r="M948" t="s">
        <v>2149</v>
      </c>
      <c r="N948">
        <v>0</v>
      </c>
      <c r="O948" t="s">
        <v>2149</v>
      </c>
      <c r="P948">
        <v>0</v>
      </c>
      <c r="Q948" t="s">
        <v>2149</v>
      </c>
      <c r="R948">
        <v>30</v>
      </c>
      <c r="S948" t="s">
        <v>2163</v>
      </c>
      <c r="T948">
        <v>34</v>
      </c>
      <c r="U948" t="s">
        <v>2209</v>
      </c>
      <c r="V948">
        <v>0</v>
      </c>
      <c r="W948" t="s">
        <v>79</v>
      </c>
      <c r="X948">
        <v>1</v>
      </c>
      <c r="Y948" t="s">
        <v>2662</v>
      </c>
      <c r="Z948" t="s">
        <v>2672</v>
      </c>
      <c r="AA948" t="s">
        <v>2673</v>
      </c>
      <c r="AB948" t="s">
        <v>2675</v>
      </c>
      <c r="AC948" t="s">
        <v>2668</v>
      </c>
      <c r="AD948" t="s">
        <v>33</v>
      </c>
      <c r="AE948" t="s">
        <v>27</v>
      </c>
      <c r="AF948" s="115">
        <v>9372922</v>
      </c>
      <c r="AG948" s="36" t="s">
        <v>1683</v>
      </c>
      <c r="AH948" s="127" t="s">
        <v>25</v>
      </c>
      <c r="AI948" s="172">
        <v>18</v>
      </c>
      <c r="AJ948" s="173" t="s">
        <v>1219</v>
      </c>
      <c r="AL948" t="str">
        <f t="shared" si="64"/>
        <v>17.00.00.00</v>
      </c>
      <c r="AM948">
        <f t="shared" si="65"/>
        <v>610</v>
      </c>
      <c r="AN948">
        <f t="shared" si="66"/>
        <v>11</v>
      </c>
      <c r="AO948" s="118">
        <v>17</v>
      </c>
      <c r="AP948" s="118">
        <v>0</v>
      </c>
      <c r="AQ948" s="118">
        <v>0</v>
      </c>
      <c r="AR948" s="118">
        <v>0</v>
      </c>
      <c r="AS948" t="str">
        <f t="shared" si="67"/>
        <v>1.02.03.00</v>
      </c>
    </row>
    <row r="949" spans="1:45" customFormat="1" ht="62.4">
      <c r="A949">
        <v>2021</v>
      </c>
      <c r="B949">
        <v>610</v>
      </c>
      <c r="C949" t="s">
        <v>1290</v>
      </c>
      <c r="D949" t="s">
        <v>1219</v>
      </c>
      <c r="E949" t="s">
        <v>1227</v>
      </c>
      <c r="F949" t="s">
        <v>2660</v>
      </c>
      <c r="G949" t="s">
        <v>2661</v>
      </c>
      <c r="H949">
        <v>11</v>
      </c>
      <c r="I949" t="s">
        <v>25</v>
      </c>
      <c r="J949">
        <v>17</v>
      </c>
      <c r="K949" t="s">
        <v>2314</v>
      </c>
      <c r="L949">
        <v>0</v>
      </c>
      <c r="M949" t="s">
        <v>2149</v>
      </c>
      <c r="N949">
        <v>0</v>
      </c>
      <c r="O949" t="s">
        <v>2149</v>
      </c>
      <c r="P949">
        <v>0</v>
      </c>
      <c r="Q949" t="s">
        <v>2149</v>
      </c>
      <c r="R949">
        <v>30</v>
      </c>
      <c r="S949" t="s">
        <v>2163</v>
      </c>
      <c r="T949">
        <v>34</v>
      </c>
      <c r="U949" t="s">
        <v>2209</v>
      </c>
      <c r="V949">
        <v>0</v>
      </c>
      <c r="W949" t="s">
        <v>79</v>
      </c>
      <c r="X949">
        <v>1</v>
      </c>
      <c r="Y949" t="s">
        <v>2662</v>
      </c>
      <c r="Z949" t="s">
        <v>2672</v>
      </c>
      <c r="AA949" t="s">
        <v>2673</v>
      </c>
      <c r="AB949" t="s">
        <v>2676</v>
      </c>
      <c r="AC949" t="s">
        <v>2670</v>
      </c>
      <c r="AD949" t="s">
        <v>34</v>
      </c>
      <c r="AE949" t="s">
        <v>29</v>
      </c>
      <c r="AF949" s="115">
        <v>65562893</v>
      </c>
      <c r="AG949" s="36" t="s">
        <v>1683</v>
      </c>
      <c r="AH949" s="127" t="s">
        <v>25</v>
      </c>
      <c r="AI949" s="172">
        <v>18</v>
      </c>
      <c r="AJ949" s="173" t="s">
        <v>1219</v>
      </c>
      <c r="AL949" t="str">
        <f t="shared" si="64"/>
        <v>17.00.00.00</v>
      </c>
      <c r="AM949">
        <f t="shared" si="65"/>
        <v>610</v>
      </c>
      <c r="AN949">
        <f t="shared" si="66"/>
        <v>11</v>
      </c>
      <c r="AO949" s="118">
        <v>17</v>
      </c>
      <c r="AP949" s="118">
        <v>0</v>
      </c>
      <c r="AQ949" s="118">
        <v>0</v>
      </c>
      <c r="AR949" s="118">
        <v>0</v>
      </c>
      <c r="AS949" t="str">
        <f t="shared" si="67"/>
        <v>1.02.05.00</v>
      </c>
    </row>
    <row r="950" spans="1:45" customFormat="1" ht="62.4">
      <c r="A950">
        <v>2021</v>
      </c>
      <c r="B950">
        <v>610</v>
      </c>
      <c r="C950" t="s">
        <v>1290</v>
      </c>
      <c r="D950" t="s">
        <v>1219</v>
      </c>
      <c r="E950" t="s">
        <v>1227</v>
      </c>
      <c r="F950" t="s">
        <v>2660</v>
      </c>
      <c r="G950" t="s">
        <v>2661</v>
      </c>
      <c r="H950">
        <v>11</v>
      </c>
      <c r="I950" t="s">
        <v>25</v>
      </c>
      <c r="J950">
        <v>17</v>
      </c>
      <c r="K950" t="s">
        <v>2314</v>
      </c>
      <c r="L950">
        <v>0</v>
      </c>
      <c r="M950" t="s">
        <v>2149</v>
      </c>
      <c r="N950">
        <v>0</v>
      </c>
      <c r="O950" t="s">
        <v>2149</v>
      </c>
      <c r="P950">
        <v>0</v>
      </c>
      <c r="Q950" t="s">
        <v>2149</v>
      </c>
      <c r="R950">
        <v>30</v>
      </c>
      <c r="S950" t="s">
        <v>2163</v>
      </c>
      <c r="T950">
        <v>34</v>
      </c>
      <c r="U950" t="s">
        <v>2209</v>
      </c>
      <c r="V950">
        <v>0</v>
      </c>
      <c r="W950" t="s">
        <v>79</v>
      </c>
      <c r="X950">
        <v>1</v>
      </c>
      <c r="Y950" t="s">
        <v>2662</v>
      </c>
      <c r="Z950" t="s">
        <v>2677</v>
      </c>
      <c r="AA950" t="s">
        <v>2678</v>
      </c>
      <c r="AB950" t="s">
        <v>2679</v>
      </c>
      <c r="AC950" t="s">
        <v>2678</v>
      </c>
      <c r="AD950" t="s">
        <v>35</v>
      </c>
      <c r="AE950" t="s">
        <v>36</v>
      </c>
      <c r="AF950" s="115">
        <v>99497192</v>
      </c>
      <c r="AG950" s="36" t="s">
        <v>1683</v>
      </c>
      <c r="AH950" s="127" t="s">
        <v>25</v>
      </c>
      <c r="AI950" s="172">
        <v>18</v>
      </c>
      <c r="AJ950" s="173" t="s">
        <v>1219</v>
      </c>
      <c r="AL950" t="str">
        <f t="shared" si="64"/>
        <v>17.00.00.00</v>
      </c>
      <c r="AM950">
        <f t="shared" si="65"/>
        <v>610</v>
      </c>
      <c r="AN950">
        <f t="shared" si="66"/>
        <v>11</v>
      </c>
      <c r="AO950" s="118">
        <v>17</v>
      </c>
      <c r="AP950" s="118">
        <v>0</v>
      </c>
      <c r="AQ950" s="118">
        <v>0</v>
      </c>
      <c r="AR950" s="118">
        <v>0</v>
      </c>
      <c r="AS950" t="str">
        <f t="shared" si="67"/>
        <v>1.04.00.00</v>
      </c>
    </row>
    <row r="951" spans="1:45" customFormat="1" ht="62.4">
      <c r="A951">
        <v>2021</v>
      </c>
      <c r="B951">
        <v>610</v>
      </c>
      <c r="C951" t="s">
        <v>1290</v>
      </c>
      <c r="D951" t="s">
        <v>1219</v>
      </c>
      <c r="E951" t="s">
        <v>1227</v>
      </c>
      <c r="F951" t="s">
        <v>2660</v>
      </c>
      <c r="G951" t="s">
        <v>2661</v>
      </c>
      <c r="H951">
        <v>13</v>
      </c>
      <c r="I951" t="s">
        <v>51</v>
      </c>
      <c r="J951">
        <v>17</v>
      </c>
      <c r="K951" t="s">
        <v>2314</v>
      </c>
      <c r="L951">
        <v>0</v>
      </c>
      <c r="M951" t="s">
        <v>2149</v>
      </c>
      <c r="N951">
        <v>0</v>
      </c>
      <c r="O951" t="s">
        <v>2149</v>
      </c>
      <c r="P951">
        <v>0</v>
      </c>
      <c r="Q951" t="s">
        <v>2149</v>
      </c>
      <c r="R951">
        <v>30</v>
      </c>
      <c r="S951" t="s">
        <v>2163</v>
      </c>
      <c r="T951">
        <v>34</v>
      </c>
      <c r="U951" t="s">
        <v>2209</v>
      </c>
      <c r="V951">
        <v>0</v>
      </c>
      <c r="W951" t="s">
        <v>79</v>
      </c>
      <c r="X951">
        <v>1</v>
      </c>
      <c r="Y951" t="s">
        <v>2662</v>
      </c>
      <c r="Z951" t="s">
        <v>2677</v>
      </c>
      <c r="AA951" t="s">
        <v>2678</v>
      </c>
      <c r="AB951" t="s">
        <v>2679</v>
      </c>
      <c r="AC951" t="s">
        <v>2678</v>
      </c>
      <c r="AD951" t="s">
        <v>35</v>
      </c>
      <c r="AE951" t="s">
        <v>36</v>
      </c>
      <c r="AF951" s="115">
        <v>255913</v>
      </c>
      <c r="AG951" s="82" t="s">
        <v>1456</v>
      </c>
      <c r="AH951" s="127" t="s">
        <v>166</v>
      </c>
      <c r="AI951" s="172">
        <v>18</v>
      </c>
      <c r="AJ951" s="173" t="s">
        <v>1219</v>
      </c>
      <c r="AL951" t="str">
        <f t="shared" si="64"/>
        <v>17.00.00.00</v>
      </c>
      <c r="AM951">
        <f t="shared" si="65"/>
        <v>610</v>
      </c>
      <c r="AN951">
        <f t="shared" si="66"/>
        <v>13</v>
      </c>
      <c r="AO951" s="118">
        <v>17</v>
      </c>
      <c r="AP951" s="118">
        <v>0</v>
      </c>
      <c r="AQ951" s="118">
        <v>0</v>
      </c>
      <c r="AR951" s="118">
        <v>0</v>
      </c>
      <c r="AS951" t="str">
        <f t="shared" si="67"/>
        <v>1.04.00.00</v>
      </c>
    </row>
    <row r="952" spans="1:45" customFormat="1" ht="62.4">
      <c r="A952">
        <v>2021</v>
      </c>
      <c r="B952">
        <v>610</v>
      </c>
      <c r="C952" t="s">
        <v>1290</v>
      </c>
      <c r="D952" t="s">
        <v>1219</v>
      </c>
      <c r="E952" t="s">
        <v>1227</v>
      </c>
      <c r="F952" t="s">
        <v>2660</v>
      </c>
      <c r="G952" t="s">
        <v>2661</v>
      </c>
      <c r="H952">
        <v>13</v>
      </c>
      <c r="I952" t="s">
        <v>51</v>
      </c>
      <c r="J952">
        <v>17</v>
      </c>
      <c r="K952" t="s">
        <v>2314</v>
      </c>
      <c r="L952">
        <v>0</v>
      </c>
      <c r="M952" t="s">
        <v>2149</v>
      </c>
      <c r="N952">
        <v>0</v>
      </c>
      <c r="O952" t="s">
        <v>2149</v>
      </c>
      <c r="P952">
        <v>0</v>
      </c>
      <c r="Q952" t="s">
        <v>2149</v>
      </c>
      <c r="R952">
        <v>30</v>
      </c>
      <c r="S952" t="s">
        <v>2163</v>
      </c>
      <c r="T952">
        <v>34</v>
      </c>
      <c r="U952" t="s">
        <v>2209</v>
      </c>
      <c r="V952">
        <v>0</v>
      </c>
      <c r="W952" t="s">
        <v>79</v>
      </c>
      <c r="X952">
        <v>2</v>
      </c>
      <c r="Y952" t="s">
        <v>2687</v>
      </c>
      <c r="Z952" t="s">
        <v>2688</v>
      </c>
      <c r="AA952" t="s">
        <v>2687</v>
      </c>
      <c r="AB952" t="s">
        <v>2689</v>
      </c>
      <c r="AC952" t="s">
        <v>2687</v>
      </c>
      <c r="AD952" t="s">
        <v>39</v>
      </c>
      <c r="AE952" t="s">
        <v>40</v>
      </c>
      <c r="AF952" s="115">
        <v>27664304</v>
      </c>
      <c r="AG952" s="82" t="s">
        <v>1456</v>
      </c>
      <c r="AH952" s="127" t="s">
        <v>166</v>
      </c>
      <c r="AI952" s="172">
        <v>18</v>
      </c>
      <c r="AJ952" s="173" t="s">
        <v>1219</v>
      </c>
      <c r="AL952" t="str">
        <f t="shared" si="64"/>
        <v>17.00.00.00</v>
      </c>
      <c r="AM952">
        <f t="shared" si="65"/>
        <v>610</v>
      </c>
      <c r="AN952">
        <f t="shared" si="66"/>
        <v>13</v>
      </c>
      <c r="AO952" s="118">
        <v>17</v>
      </c>
      <c r="AP952" s="118">
        <v>0</v>
      </c>
      <c r="AQ952" s="118">
        <v>0</v>
      </c>
      <c r="AR952" s="118">
        <v>0</v>
      </c>
      <c r="AS952" t="str">
        <f t="shared" si="67"/>
        <v>2.00.00.00</v>
      </c>
    </row>
    <row r="953" spans="1:45" customFormat="1" ht="62.4">
      <c r="A953">
        <v>2021</v>
      </c>
      <c r="B953">
        <v>610</v>
      </c>
      <c r="C953" t="s">
        <v>1290</v>
      </c>
      <c r="D953" t="s">
        <v>1219</v>
      </c>
      <c r="E953" t="s">
        <v>1227</v>
      </c>
      <c r="F953" t="s">
        <v>2660</v>
      </c>
      <c r="G953" t="s">
        <v>2661</v>
      </c>
      <c r="H953">
        <v>11</v>
      </c>
      <c r="I953" t="s">
        <v>25</v>
      </c>
      <c r="J953">
        <v>17</v>
      </c>
      <c r="K953" t="s">
        <v>2314</v>
      </c>
      <c r="L953">
        <v>0</v>
      </c>
      <c r="M953" t="s">
        <v>2149</v>
      </c>
      <c r="N953">
        <v>0</v>
      </c>
      <c r="O953" t="s">
        <v>2149</v>
      </c>
      <c r="P953">
        <v>0</v>
      </c>
      <c r="Q953" t="s">
        <v>2149</v>
      </c>
      <c r="R953">
        <v>30</v>
      </c>
      <c r="S953" t="s">
        <v>2163</v>
      </c>
      <c r="T953">
        <v>34</v>
      </c>
      <c r="U953" t="s">
        <v>2209</v>
      </c>
      <c r="V953">
        <v>0</v>
      </c>
      <c r="W953" t="s">
        <v>79</v>
      </c>
      <c r="X953">
        <v>2</v>
      </c>
      <c r="Y953" t="s">
        <v>2687</v>
      </c>
      <c r="Z953" t="s">
        <v>2688</v>
      </c>
      <c r="AA953" t="s">
        <v>2687</v>
      </c>
      <c r="AB953" t="s">
        <v>2689</v>
      </c>
      <c r="AC953" t="s">
        <v>2687</v>
      </c>
      <c r="AD953" t="s">
        <v>39</v>
      </c>
      <c r="AE953" t="s">
        <v>40</v>
      </c>
      <c r="AF953" s="115">
        <v>34749000</v>
      </c>
      <c r="AG953" s="36" t="s">
        <v>1683</v>
      </c>
      <c r="AH953" s="127" t="s">
        <v>25</v>
      </c>
      <c r="AI953" s="172">
        <v>18</v>
      </c>
      <c r="AJ953" s="173" t="s">
        <v>1219</v>
      </c>
      <c r="AL953" t="str">
        <f t="shared" si="64"/>
        <v>17.00.00.00</v>
      </c>
      <c r="AM953">
        <f t="shared" si="65"/>
        <v>610</v>
      </c>
      <c r="AN953">
        <f t="shared" si="66"/>
        <v>11</v>
      </c>
      <c r="AO953" s="118">
        <v>17</v>
      </c>
      <c r="AP953" s="118">
        <v>0</v>
      </c>
      <c r="AQ953" s="118">
        <v>0</v>
      </c>
      <c r="AR953" s="118">
        <v>0</v>
      </c>
      <c r="AS953" t="str">
        <f t="shared" si="67"/>
        <v>2.00.00.00</v>
      </c>
    </row>
    <row r="954" spans="1:45" customFormat="1" ht="62.4">
      <c r="A954">
        <v>2021</v>
      </c>
      <c r="B954">
        <v>610</v>
      </c>
      <c r="C954" t="s">
        <v>1290</v>
      </c>
      <c r="D954" t="s">
        <v>1219</v>
      </c>
      <c r="E954" t="s">
        <v>1227</v>
      </c>
      <c r="F954" t="s">
        <v>2660</v>
      </c>
      <c r="G954" t="s">
        <v>2661</v>
      </c>
      <c r="H954">
        <v>13</v>
      </c>
      <c r="I954" t="s">
        <v>51</v>
      </c>
      <c r="J954">
        <v>17</v>
      </c>
      <c r="K954" t="s">
        <v>2314</v>
      </c>
      <c r="L954">
        <v>0</v>
      </c>
      <c r="M954" t="s">
        <v>2149</v>
      </c>
      <c r="N954">
        <v>0</v>
      </c>
      <c r="O954" t="s">
        <v>2149</v>
      </c>
      <c r="P954">
        <v>0</v>
      </c>
      <c r="Q954" t="s">
        <v>2149</v>
      </c>
      <c r="R954">
        <v>30</v>
      </c>
      <c r="S954" t="s">
        <v>2163</v>
      </c>
      <c r="T954">
        <v>34</v>
      </c>
      <c r="U954" t="s">
        <v>2209</v>
      </c>
      <c r="V954">
        <v>0</v>
      </c>
      <c r="W954" t="s">
        <v>79</v>
      </c>
      <c r="X954">
        <v>3</v>
      </c>
      <c r="Y954" t="s">
        <v>2690</v>
      </c>
      <c r="Z954" t="s">
        <v>2691</v>
      </c>
      <c r="AA954" t="s">
        <v>2690</v>
      </c>
      <c r="AB954" t="s">
        <v>2692</v>
      </c>
      <c r="AC954" t="s">
        <v>2690</v>
      </c>
      <c r="AD954" t="s">
        <v>41</v>
      </c>
      <c r="AE954" t="s">
        <v>42</v>
      </c>
      <c r="AF954" s="115">
        <v>28522795</v>
      </c>
      <c r="AG954" s="82" t="s">
        <v>1456</v>
      </c>
      <c r="AH954" s="127" t="s">
        <v>166</v>
      </c>
      <c r="AI954" s="172">
        <v>18</v>
      </c>
      <c r="AJ954" s="173" t="s">
        <v>1219</v>
      </c>
      <c r="AL954" t="str">
        <f t="shared" si="64"/>
        <v>17.00.00.00</v>
      </c>
      <c r="AM954">
        <f t="shared" si="65"/>
        <v>610</v>
      </c>
      <c r="AN954">
        <f t="shared" si="66"/>
        <v>13</v>
      </c>
      <c r="AO954" s="118">
        <v>17</v>
      </c>
      <c r="AP954" s="118">
        <v>0</v>
      </c>
      <c r="AQ954" s="118">
        <v>0</v>
      </c>
      <c r="AR954" s="118">
        <v>0</v>
      </c>
      <c r="AS954" t="str">
        <f t="shared" si="67"/>
        <v>3.00.00.00</v>
      </c>
    </row>
    <row r="955" spans="1:45" customFormat="1" ht="62.4">
      <c r="A955">
        <v>2021</v>
      </c>
      <c r="B955">
        <v>610</v>
      </c>
      <c r="C955" t="s">
        <v>1290</v>
      </c>
      <c r="D955" t="s">
        <v>1219</v>
      </c>
      <c r="E955" t="s">
        <v>1227</v>
      </c>
      <c r="F955" t="s">
        <v>2660</v>
      </c>
      <c r="G955" t="s">
        <v>2661</v>
      </c>
      <c r="H955">
        <v>11</v>
      </c>
      <c r="I955" t="s">
        <v>25</v>
      </c>
      <c r="J955">
        <v>17</v>
      </c>
      <c r="K955" t="s">
        <v>2314</v>
      </c>
      <c r="L955">
        <v>0</v>
      </c>
      <c r="M955" t="s">
        <v>2149</v>
      </c>
      <c r="N955">
        <v>0</v>
      </c>
      <c r="O955" t="s">
        <v>2149</v>
      </c>
      <c r="P955">
        <v>0</v>
      </c>
      <c r="Q955" t="s">
        <v>2149</v>
      </c>
      <c r="R955">
        <v>30</v>
      </c>
      <c r="S955" t="s">
        <v>2163</v>
      </c>
      <c r="T955">
        <v>34</v>
      </c>
      <c r="U955" t="s">
        <v>2209</v>
      </c>
      <c r="V955">
        <v>0</v>
      </c>
      <c r="W955" t="s">
        <v>79</v>
      </c>
      <c r="X955">
        <v>3</v>
      </c>
      <c r="Y955" t="s">
        <v>2690</v>
      </c>
      <c r="Z955" t="s">
        <v>2691</v>
      </c>
      <c r="AA955" t="s">
        <v>2690</v>
      </c>
      <c r="AB955" t="s">
        <v>2692</v>
      </c>
      <c r="AC955" t="s">
        <v>2690</v>
      </c>
      <c r="AD955" t="s">
        <v>41</v>
      </c>
      <c r="AE955" t="s">
        <v>42</v>
      </c>
      <c r="AF955" s="115">
        <v>216513000</v>
      </c>
      <c r="AG955" s="36" t="s">
        <v>1683</v>
      </c>
      <c r="AH955" s="127" t="s">
        <v>25</v>
      </c>
      <c r="AI955" s="172">
        <v>18</v>
      </c>
      <c r="AJ955" s="173" t="s">
        <v>1219</v>
      </c>
      <c r="AL955" t="str">
        <f t="shared" si="64"/>
        <v>17.00.00.00</v>
      </c>
      <c r="AM955">
        <f t="shared" si="65"/>
        <v>610</v>
      </c>
      <c r="AN955">
        <f t="shared" si="66"/>
        <v>11</v>
      </c>
      <c r="AO955" s="118">
        <v>17</v>
      </c>
      <c r="AP955" s="118">
        <v>0</v>
      </c>
      <c r="AQ955" s="118">
        <v>0</v>
      </c>
      <c r="AR955" s="118">
        <v>0</v>
      </c>
      <c r="AS955" t="str">
        <f t="shared" si="67"/>
        <v>3.00.00.00</v>
      </c>
    </row>
    <row r="956" spans="1:45" customFormat="1" ht="62.4">
      <c r="A956">
        <v>2021</v>
      </c>
      <c r="B956">
        <v>610</v>
      </c>
      <c r="C956" t="s">
        <v>1290</v>
      </c>
      <c r="D956" t="s">
        <v>1219</v>
      </c>
      <c r="E956" t="s">
        <v>1227</v>
      </c>
      <c r="F956" t="s">
        <v>2693</v>
      </c>
      <c r="G956" t="s">
        <v>2694</v>
      </c>
      <c r="H956">
        <v>11</v>
      </c>
      <c r="I956" t="s">
        <v>25</v>
      </c>
      <c r="J956">
        <v>17</v>
      </c>
      <c r="K956" t="s">
        <v>2314</v>
      </c>
      <c r="L956">
        <v>0</v>
      </c>
      <c r="M956" t="s">
        <v>2149</v>
      </c>
      <c r="N956">
        <v>1</v>
      </c>
      <c r="O956" t="s">
        <v>43</v>
      </c>
      <c r="P956">
        <v>0</v>
      </c>
      <c r="Q956" t="s">
        <v>2149</v>
      </c>
      <c r="R956">
        <v>30</v>
      </c>
      <c r="S956" t="s">
        <v>2163</v>
      </c>
      <c r="T956">
        <v>34</v>
      </c>
      <c r="U956" t="s">
        <v>2209</v>
      </c>
      <c r="V956">
        <v>0</v>
      </c>
      <c r="W956" t="s">
        <v>79</v>
      </c>
      <c r="X956">
        <v>4</v>
      </c>
      <c r="Y956" t="s">
        <v>2695</v>
      </c>
      <c r="Z956" t="s">
        <v>2696</v>
      </c>
      <c r="AA956" t="s">
        <v>2697</v>
      </c>
      <c r="AB956" t="s">
        <v>2698</v>
      </c>
      <c r="AC956" t="s">
        <v>2697</v>
      </c>
      <c r="AD956" t="s">
        <v>44</v>
      </c>
      <c r="AE956" t="s">
        <v>43</v>
      </c>
      <c r="AF956" s="115">
        <v>4435236</v>
      </c>
      <c r="AG956" s="36" t="s">
        <v>1683</v>
      </c>
      <c r="AH956" s="127" t="s">
        <v>25</v>
      </c>
      <c r="AI956" s="172">
        <v>18</v>
      </c>
      <c r="AJ956" s="173" t="s">
        <v>1219</v>
      </c>
      <c r="AL956" t="str">
        <f t="shared" si="64"/>
        <v>17.00.01.00</v>
      </c>
      <c r="AM956">
        <f t="shared" si="65"/>
        <v>610</v>
      </c>
      <c r="AN956">
        <f t="shared" si="66"/>
        <v>11</v>
      </c>
      <c r="AO956" s="118">
        <v>17</v>
      </c>
      <c r="AP956" s="118">
        <v>0</v>
      </c>
      <c r="AQ956" s="118">
        <v>1</v>
      </c>
      <c r="AR956" s="118">
        <v>0</v>
      </c>
      <c r="AS956" t="str">
        <f t="shared" si="67"/>
        <v>4.03.00.00</v>
      </c>
    </row>
    <row r="957" spans="1:45" customFormat="1" ht="62.4">
      <c r="A957">
        <v>2021</v>
      </c>
      <c r="B957">
        <v>610</v>
      </c>
      <c r="C957" t="s">
        <v>1290</v>
      </c>
      <c r="D957" t="s">
        <v>1219</v>
      </c>
      <c r="E957" t="s">
        <v>1227</v>
      </c>
      <c r="F957" t="s">
        <v>2660</v>
      </c>
      <c r="G957" t="s">
        <v>2699</v>
      </c>
      <c r="H957">
        <v>11</v>
      </c>
      <c r="I957" t="s">
        <v>25</v>
      </c>
      <c r="J957">
        <v>17</v>
      </c>
      <c r="K957" t="s">
        <v>2314</v>
      </c>
      <c r="L957">
        <v>0</v>
      </c>
      <c r="M957" t="s">
        <v>2149</v>
      </c>
      <c r="N957">
        <v>0</v>
      </c>
      <c r="O957" t="s">
        <v>2149</v>
      </c>
      <c r="P957">
        <v>0</v>
      </c>
      <c r="Q957" t="s">
        <v>2149</v>
      </c>
      <c r="R957">
        <v>30</v>
      </c>
      <c r="S957" t="s">
        <v>2163</v>
      </c>
      <c r="T957">
        <v>34</v>
      </c>
      <c r="U957" t="s">
        <v>2209</v>
      </c>
      <c r="V957">
        <v>0</v>
      </c>
      <c r="W957" t="s">
        <v>79</v>
      </c>
      <c r="X957">
        <v>5</v>
      </c>
      <c r="Y957" t="s">
        <v>2700</v>
      </c>
      <c r="Z957" t="s">
        <v>2701</v>
      </c>
      <c r="AA957" t="s">
        <v>2702</v>
      </c>
      <c r="AB957" t="s">
        <v>2750</v>
      </c>
      <c r="AC957" t="s">
        <v>2751</v>
      </c>
      <c r="AD957" t="s">
        <v>2350</v>
      </c>
      <c r="AE957" t="s">
        <v>2351</v>
      </c>
      <c r="AF957" s="115">
        <v>1327946992</v>
      </c>
      <c r="AG957" s="36" t="s">
        <v>1683</v>
      </c>
      <c r="AH957" s="127" t="s">
        <v>25</v>
      </c>
      <c r="AI957" s="172">
        <v>18</v>
      </c>
      <c r="AJ957" s="173" t="s">
        <v>1219</v>
      </c>
      <c r="AL957" t="str">
        <f t="shared" si="64"/>
        <v>17.00.00.00</v>
      </c>
      <c r="AM957">
        <f t="shared" si="65"/>
        <v>610</v>
      </c>
      <c r="AN957">
        <f t="shared" si="66"/>
        <v>11</v>
      </c>
      <c r="AO957" s="118">
        <v>17</v>
      </c>
      <c r="AP957" s="118">
        <v>0</v>
      </c>
      <c r="AQ957" s="118">
        <v>0</v>
      </c>
      <c r="AR957" s="118">
        <v>0</v>
      </c>
      <c r="AS957" t="str">
        <f t="shared" si="67"/>
        <v>5.01.05.01</v>
      </c>
    </row>
    <row r="958" spans="1:45" customFormat="1" ht="62.4">
      <c r="A958">
        <v>2021</v>
      </c>
      <c r="B958">
        <v>610</v>
      </c>
      <c r="C958" t="s">
        <v>1290</v>
      </c>
      <c r="D958" t="s">
        <v>1219</v>
      </c>
      <c r="E958" t="s">
        <v>1227</v>
      </c>
      <c r="F958" t="s">
        <v>2660</v>
      </c>
      <c r="G958" t="s">
        <v>2661</v>
      </c>
      <c r="H958">
        <v>13</v>
      </c>
      <c r="I958" t="s">
        <v>51</v>
      </c>
      <c r="J958">
        <v>18</v>
      </c>
      <c r="K958" t="s">
        <v>2316</v>
      </c>
      <c r="L958">
        <v>0</v>
      </c>
      <c r="M958" t="s">
        <v>2149</v>
      </c>
      <c r="N958">
        <v>0</v>
      </c>
      <c r="O958" t="s">
        <v>2149</v>
      </c>
      <c r="P958">
        <v>0</v>
      </c>
      <c r="Q958" t="s">
        <v>2149</v>
      </c>
      <c r="R958">
        <v>30</v>
      </c>
      <c r="S958" t="s">
        <v>2163</v>
      </c>
      <c r="T958">
        <v>34</v>
      </c>
      <c r="U958" t="s">
        <v>2209</v>
      </c>
      <c r="V958">
        <v>0</v>
      </c>
      <c r="W958" t="s">
        <v>79</v>
      </c>
      <c r="X958">
        <v>1</v>
      </c>
      <c r="Y958" t="s">
        <v>2662</v>
      </c>
      <c r="Z958" t="s">
        <v>2663</v>
      </c>
      <c r="AA958" t="s">
        <v>2664</v>
      </c>
      <c r="AB958" t="s">
        <v>2665</v>
      </c>
      <c r="AC958" t="s">
        <v>2666</v>
      </c>
      <c r="AD958" t="s">
        <v>23</v>
      </c>
      <c r="AE958" t="s">
        <v>24</v>
      </c>
      <c r="AF958" s="115">
        <v>854013269</v>
      </c>
      <c r="AG958" s="82" t="s">
        <v>1456</v>
      </c>
      <c r="AH958" s="127" t="s">
        <v>166</v>
      </c>
      <c r="AI958" s="172">
        <v>18</v>
      </c>
      <c r="AJ958" s="173" t="s">
        <v>1219</v>
      </c>
      <c r="AL958" t="str">
        <f t="shared" si="64"/>
        <v>18.00.00.00</v>
      </c>
      <c r="AM958">
        <f t="shared" si="65"/>
        <v>610</v>
      </c>
      <c r="AN958">
        <f t="shared" si="66"/>
        <v>13</v>
      </c>
      <c r="AO958" s="118">
        <v>18</v>
      </c>
      <c r="AP958" s="118">
        <v>0</v>
      </c>
      <c r="AQ958" s="118">
        <v>0</v>
      </c>
      <c r="AR958" s="118">
        <v>0</v>
      </c>
      <c r="AS958" t="str">
        <f t="shared" si="67"/>
        <v>1.01.01.00</v>
      </c>
    </row>
    <row r="959" spans="1:45" customFormat="1" ht="62.4">
      <c r="A959">
        <v>2021</v>
      </c>
      <c r="B959">
        <v>610</v>
      </c>
      <c r="C959" t="s">
        <v>1290</v>
      </c>
      <c r="D959" t="s">
        <v>1219</v>
      </c>
      <c r="E959" t="s">
        <v>1227</v>
      </c>
      <c r="F959" t="s">
        <v>2660</v>
      </c>
      <c r="G959" t="s">
        <v>2661</v>
      </c>
      <c r="H959">
        <v>11</v>
      </c>
      <c r="I959" t="s">
        <v>25</v>
      </c>
      <c r="J959">
        <v>18</v>
      </c>
      <c r="K959" t="s">
        <v>2316</v>
      </c>
      <c r="L959">
        <v>0</v>
      </c>
      <c r="M959" t="s">
        <v>2149</v>
      </c>
      <c r="N959">
        <v>0</v>
      </c>
      <c r="O959" t="s">
        <v>2149</v>
      </c>
      <c r="P959">
        <v>0</v>
      </c>
      <c r="Q959" t="s">
        <v>2149</v>
      </c>
      <c r="R959">
        <v>30</v>
      </c>
      <c r="S959" t="s">
        <v>2163</v>
      </c>
      <c r="T959">
        <v>34</v>
      </c>
      <c r="U959" t="s">
        <v>2209</v>
      </c>
      <c r="V959">
        <v>0</v>
      </c>
      <c r="W959" t="s">
        <v>79</v>
      </c>
      <c r="X959">
        <v>1</v>
      </c>
      <c r="Y959" t="s">
        <v>2662</v>
      </c>
      <c r="Z959" t="s">
        <v>2663</v>
      </c>
      <c r="AA959" t="s">
        <v>2664</v>
      </c>
      <c r="AB959" t="s">
        <v>2665</v>
      </c>
      <c r="AC959" t="s">
        <v>2666</v>
      </c>
      <c r="AD959" t="s">
        <v>23</v>
      </c>
      <c r="AE959" t="s">
        <v>24</v>
      </c>
      <c r="AF959" s="115">
        <v>2320976720</v>
      </c>
      <c r="AG959" s="36" t="s">
        <v>2918</v>
      </c>
      <c r="AH959" s="127" t="s">
        <v>1508</v>
      </c>
      <c r="AI959" s="172">
        <v>18</v>
      </c>
      <c r="AJ959" s="173" t="s">
        <v>1219</v>
      </c>
      <c r="AL959" t="str">
        <f t="shared" si="64"/>
        <v>18.00.00.00</v>
      </c>
      <c r="AM959">
        <f t="shared" si="65"/>
        <v>610</v>
      </c>
      <c r="AN959">
        <f t="shared" si="66"/>
        <v>11</v>
      </c>
      <c r="AO959" s="118">
        <v>18</v>
      </c>
      <c r="AP959" s="118">
        <v>0</v>
      </c>
      <c r="AQ959" s="118">
        <v>0</v>
      </c>
      <c r="AR959" s="118">
        <v>0</v>
      </c>
      <c r="AS959" t="str">
        <f t="shared" si="67"/>
        <v>1.01.01.00</v>
      </c>
    </row>
    <row r="960" spans="1:45" customFormat="1" ht="62.4">
      <c r="A960">
        <v>2021</v>
      </c>
      <c r="B960">
        <v>610</v>
      </c>
      <c r="C960" t="s">
        <v>1290</v>
      </c>
      <c r="D960" t="s">
        <v>1219</v>
      </c>
      <c r="E960" t="s">
        <v>1227</v>
      </c>
      <c r="F960" t="s">
        <v>2660</v>
      </c>
      <c r="G960" t="s">
        <v>2661</v>
      </c>
      <c r="H960">
        <v>15</v>
      </c>
      <c r="I960" t="s">
        <v>2733</v>
      </c>
      <c r="J960">
        <v>18</v>
      </c>
      <c r="K960" t="s">
        <v>2316</v>
      </c>
      <c r="L960">
        <v>0</v>
      </c>
      <c r="M960" t="s">
        <v>2149</v>
      </c>
      <c r="N960">
        <v>0</v>
      </c>
      <c r="O960" t="s">
        <v>2149</v>
      </c>
      <c r="P960">
        <v>0</v>
      </c>
      <c r="Q960" t="s">
        <v>2149</v>
      </c>
      <c r="R960">
        <v>30</v>
      </c>
      <c r="S960" t="s">
        <v>2163</v>
      </c>
      <c r="T960">
        <v>34</v>
      </c>
      <c r="U960" t="s">
        <v>2209</v>
      </c>
      <c r="V960">
        <v>0</v>
      </c>
      <c r="W960" t="s">
        <v>79</v>
      </c>
      <c r="X960">
        <v>1</v>
      </c>
      <c r="Y960" t="s">
        <v>2662</v>
      </c>
      <c r="Z960" t="s">
        <v>2663</v>
      </c>
      <c r="AA960" t="s">
        <v>2664</v>
      </c>
      <c r="AB960" t="s">
        <v>2665</v>
      </c>
      <c r="AC960" t="s">
        <v>2666</v>
      </c>
      <c r="AD960" t="s">
        <v>23</v>
      </c>
      <c r="AE960" t="s">
        <v>24</v>
      </c>
      <c r="AF960" s="115">
        <v>1000000000</v>
      </c>
      <c r="AG960" s="36" t="s">
        <v>2734</v>
      </c>
      <c r="AH960" s="127" t="s">
        <v>1508</v>
      </c>
      <c r="AI960" s="172">
        <v>18</v>
      </c>
      <c r="AJ960" s="173" t="s">
        <v>1219</v>
      </c>
      <c r="AL960" t="str">
        <f t="shared" si="64"/>
        <v>18.00.00.00</v>
      </c>
      <c r="AM960">
        <f t="shared" si="65"/>
        <v>610</v>
      </c>
      <c r="AN960">
        <f t="shared" si="66"/>
        <v>15</v>
      </c>
      <c r="AO960" s="118">
        <v>18</v>
      </c>
      <c r="AP960" s="118">
        <v>0</v>
      </c>
      <c r="AQ960" s="118">
        <v>0</v>
      </c>
      <c r="AR960" s="118">
        <v>0</v>
      </c>
      <c r="AS960" t="str">
        <f t="shared" si="67"/>
        <v>1.01.01.00</v>
      </c>
    </row>
    <row r="961" spans="1:45" customFormat="1" ht="62.4">
      <c r="A961">
        <v>2021</v>
      </c>
      <c r="B961">
        <v>610</v>
      </c>
      <c r="C961" t="s">
        <v>1290</v>
      </c>
      <c r="D961" t="s">
        <v>1219</v>
      </c>
      <c r="E961" t="s">
        <v>1227</v>
      </c>
      <c r="F961" t="s">
        <v>2660</v>
      </c>
      <c r="G961" t="s">
        <v>2661</v>
      </c>
      <c r="H961">
        <v>11</v>
      </c>
      <c r="I961" t="s">
        <v>25</v>
      </c>
      <c r="J961">
        <v>18</v>
      </c>
      <c r="K961" t="s">
        <v>2316</v>
      </c>
      <c r="L961">
        <v>0</v>
      </c>
      <c r="M961" t="s">
        <v>2149</v>
      </c>
      <c r="N961">
        <v>0</v>
      </c>
      <c r="O961" t="s">
        <v>2149</v>
      </c>
      <c r="P961">
        <v>0</v>
      </c>
      <c r="Q961" t="s">
        <v>2149</v>
      </c>
      <c r="R961">
        <v>30</v>
      </c>
      <c r="S961" t="s">
        <v>2163</v>
      </c>
      <c r="T961">
        <v>34</v>
      </c>
      <c r="U961" t="s">
        <v>2209</v>
      </c>
      <c r="V961">
        <v>0</v>
      </c>
      <c r="W961" t="s">
        <v>79</v>
      </c>
      <c r="X961">
        <v>1</v>
      </c>
      <c r="Y961" t="s">
        <v>2662</v>
      </c>
      <c r="Z961" t="s">
        <v>2663</v>
      </c>
      <c r="AA961" t="s">
        <v>2664</v>
      </c>
      <c r="AB961" t="s">
        <v>2667</v>
      </c>
      <c r="AC961" t="s">
        <v>2668</v>
      </c>
      <c r="AD961" t="s">
        <v>26</v>
      </c>
      <c r="AE961" t="s">
        <v>27</v>
      </c>
      <c r="AF961" s="115">
        <v>281955318</v>
      </c>
      <c r="AG961" s="36" t="s">
        <v>1683</v>
      </c>
      <c r="AH961" s="127" t="s">
        <v>25</v>
      </c>
      <c r="AI961" s="172">
        <v>18</v>
      </c>
      <c r="AJ961" s="173" t="s">
        <v>1219</v>
      </c>
      <c r="AL961" t="str">
        <f t="shared" si="64"/>
        <v>18.00.00.00</v>
      </c>
      <c r="AM961">
        <f t="shared" si="65"/>
        <v>610</v>
      </c>
      <c r="AN961">
        <f t="shared" si="66"/>
        <v>11</v>
      </c>
      <c r="AO961" s="118">
        <v>18</v>
      </c>
      <c r="AP961" s="118">
        <v>0</v>
      </c>
      <c r="AQ961" s="118">
        <v>0</v>
      </c>
      <c r="AR961" s="118">
        <v>0</v>
      </c>
      <c r="AS961" t="str">
        <f t="shared" si="67"/>
        <v>1.01.04.00</v>
      </c>
    </row>
    <row r="962" spans="1:45" customFormat="1" ht="62.4">
      <c r="A962">
        <v>2021</v>
      </c>
      <c r="B962">
        <v>610</v>
      </c>
      <c r="C962" t="s">
        <v>1290</v>
      </c>
      <c r="D962" t="s">
        <v>1219</v>
      </c>
      <c r="E962" t="s">
        <v>1227</v>
      </c>
      <c r="F962" t="s">
        <v>2660</v>
      </c>
      <c r="G962" t="s">
        <v>2661</v>
      </c>
      <c r="H962">
        <v>13</v>
      </c>
      <c r="I962" t="s">
        <v>51</v>
      </c>
      <c r="J962">
        <v>18</v>
      </c>
      <c r="K962" t="s">
        <v>2316</v>
      </c>
      <c r="L962">
        <v>0</v>
      </c>
      <c r="M962" t="s">
        <v>2149</v>
      </c>
      <c r="N962">
        <v>0</v>
      </c>
      <c r="O962" t="s">
        <v>2149</v>
      </c>
      <c r="P962">
        <v>0</v>
      </c>
      <c r="Q962" t="s">
        <v>2149</v>
      </c>
      <c r="R962">
        <v>30</v>
      </c>
      <c r="S962" t="s">
        <v>2163</v>
      </c>
      <c r="T962">
        <v>34</v>
      </c>
      <c r="U962" t="s">
        <v>2209</v>
      </c>
      <c r="V962">
        <v>0</v>
      </c>
      <c r="W962" t="s">
        <v>79</v>
      </c>
      <c r="X962">
        <v>1</v>
      </c>
      <c r="Y962" t="s">
        <v>2662</v>
      </c>
      <c r="Z962" t="s">
        <v>2663</v>
      </c>
      <c r="AA962" t="s">
        <v>2664</v>
      </c>
      <c r="AB962" t="s">
        <v>2667</v>
      </c>
      <c r="AC962" t="s">
        <v>2668</v>
      </c>
      <c r="AD962" t="s">
        <v>26</v>
      </c>
      <c r="AE962" t="s">
        <v>27</v>
      </c>
      <c r="AF962" s="115">
        <v>9180000</v>
      </c>
      <c r="AG962" s="82" t="s">
        <v>1456</v>
      </c>
      <c r="AH962" s="127" t="s">
        <v>166</v>
      </c>
      <c r="AI962" s="172">
        <v>18</v>
      </c>
      <c r="AJ962" s="173" t="s">
        <v>1219</v>
      </c>
      <c r="AL962" t="str">
        <f t="shared" si="64"/>
        <v>18.00.00.00</v>
      </c>
      <c r="AM962">
        <f t="shared" si="65"/>
        <v>610</v>
      </c>
      <c r="AN962">
        <f t="shared" si="66"/>
        <v>13</v>
      </c>
      <c r="AO962" s="118">
        <v>18</v>
      </c>
      <c r="AP962" s="118">
        <v>0</v>
      </c>
      <c r="AQ962" s="118">
        <v>0</v>
      </c>
      <c r="AR962" s="118">
        <v>0</v>
      </c>
      <c r="AS962" t="str">
        <f t="shared" si="67"/>
        <v>1.01.04.00</v>
      </c>
    </row>
    <row r="963" spans="1:45" customFormat="1" ht="62.4">
      <c r="A963">
        <v>2021</v>
      </c>
      <c r="B963">
        <v>610</v>
      </c>
      <c r="C963" t="s">
        <v>1290</v>
      </c>
      <c r="D963" t="s">
        <v>1219</v>
      </c>
      <c r="E963" t="s">
        <v>1227</v>
      </c>
      <c r="F963" t="s">
        <v>2660</v>
      </c>
      <c r="G963" t="s">
        <v>2661</v>
      </c>
      <c r="H963">
        <v>11</v>
      </c>
      <c r="I963" t="s">
        <v>25</v>
      </c>
      <c r="J963">
        <v>18</v>
      </c>
      <c r="K963" t="s">
        <v>2316</v>
      </c>
      <c r="L963">
        <v>0</v>
      </c>
      <c r="M963" t="s">
        <v>2149</v>
      </c>
      <c r="N963">
        <v>0</v>
      </c>
      <c r="O963" t="s">
        <v>2149</v>
      </c>
      <c r="P963">
        <v>0</v>
      </c>
      <c r="Q963" t="s">
        <v>2149</v>
      </c>
      <c r="R963">
        <v>30</v>
      </c>
      <c r="S963" t="s">
        <v>2163</v>
      </c>
      <c r="T963">
        <v>34</v>
      </c>
      <c r="U963" t="s">
        <v>2209</v>
      </c>
      <c r="V963">
        <v>0</v>
      </c>
      <c r="W963" t="s">
        <v>79</v>
      </c>
      <c r="X963">
        <v>1</v>
      </c>
      <c r="Y963" t="s">
        <v>2662</v>
      </c>
      <c r="Z963" t="s">
        <v>2663</v>
      </c>
      <c r="AA963" t="s">
        <v>2664</v>
      </c>
      <c r="AB963" t="s">
        <v>2669</v>
      </c>
      <c r="AC963" t="s">
        <v>2670</v>
      </c>
      <c r="AD963" t="s">
        <v>28</v>
      </c>
      <c r="AE963" t="s">
        <v>29</v>
      </c>
      <c r="AF963" s="115">
        <v>981243708</v>
      </c>
      <c r="AG963" s="36" t="s">
        <v>1683</v>
      </c>
      <c r="AH963" s="127" t="s">
        <v>25</v>
      </c>
      <c r="AI963" s="172">
        <v>18</v>
      </c>
      <c r="AJ963" s="173" t="s">
        <v>1219</v>
      </c>
      <c r="AL963" t="str">
        <f t="shared" ref="AL963:AL1026" si="68">CONCATENATE(TEXT(AO963,"00"),".",TEXT(AP963,"00"),".",TEXT(AQ963,"00"),".",TEXT(AR963,"00"))</f>
        <v>18.00.00.00</v>
      </c>
      <c r="AM963">
        <f t="shared" ref="AM963:AM1026" si="69">+B963</f>
        <v>610</v>
      </c>
      <c r="AN963">
        <f t="shared" ref="AN963:AN1026" si="70">+H963</f>
        <v>11</v>
      </c>
      <c r="AO963" s="118">
        <v>18</v>
      </c>
      <c r="AP963" s="118">
        <v>0</v>
      </c>
      <c r="AQ963" s="118">
        <v>0</v>
      </c>
      <c r="AR963" s="118">
        <v>0</v>
      </c>
      <c r="AS963" t="str">
        <f t="shared" ref="AS963:AS1026" si="71">+AD963</f>
        <v>1.01.06.00</v>
      </c>
    </row>
    <row r="964" spans="1:45" customFormat="1" ht="62.4">
      <c r="A964">
        <v>2021</v>
      </c>
      <c r="B964">
        <v>610</v>
      </c>
      <c r="C964" t="s">
        <v>1290</v>
      </c>
      <c r="D964" t="s">
        <v>1219</v>
      </c>
      <c r="E964" t="s">
        <v>1227</v>
      </c>
      <c r="F964" t="s">
        <v>2660</v>
      </c>
      <c r="G964" t="s">
        <v>2661</v>
      </c>
      <c r="H964">
        <v>13</v>
      </c>
      <c r="I964" t="s">
        <v>51</v>
      </c>
      <c r="J964">
        <v>18</v>
      </c>
      <c r="K964" t="s">
        <v>2316</v>
      </c>
      <c r="L964">
        <v>0</v>
      </c>
      <c r="M964" t="s">
        <v>2149</v>
      </c>
      <c r="N964">
        <v>0</v>
      </c>
      <c r="O964" t="s">
        <v>2149</v>
      </c>
      <c r="P964">
        <v>0</v>
      </c>
      <c r="Q964" t="s">
        <v>2149</v>
      </c>
      <c r="R964">
        <v>30</v>
      </c>
      <c r="S964" t="s">
        <v>2163</v>
      </c>
      <c r="T964">
        <v>34</v>
      </c>
      <c r="U964" t="s">
        <v>2209</v>
      </c>
      <c r="V964">
        <v>0</v>
      </c>
      <c r="W964" t="s">
        <v>79</v>
      </c>
      <c r="X964">
        <v>1</v>
      </c>
      <c r="Y964" t="s">
        <v>2662</v>
      </c>
      <c r="Z964" t="s">
        <v>2663</v>
      </c>
      <c r="AA964" t="s">
        <v>2664</v>
      </c>
      <c r="AB964" t="s">
        <v>2669</v>
      </c>
      <c r="AC964" t="s">
        <v>2670</v>
      </c>
      <c r="AD964" t="s">
        <v>28</v>
      </c>
      <c r="AE964" t="s">
        <v>29</v>
      </c>
      <c r="AF964" s="115">
        <v>48338967</v>
      </c>
      <c r="AG964" s="82" t="s">
        <v>1456</v>
      </c>
      <c r="AH964" s="127" t="s">
        <v>166</v>
      </c>
      <c r="AI964" s="172">
        <v>18</v>
      </c>
      <c r="AJ964" s="173" t="s">
        <v>1219</v>
      </c>
      <c r="AL964" t="str">
        <f t="shared" si="68"/>
        <v>18.00.00.00</v>
      </c>
      <c r="AM964">
        <f t="shared" si="69"/>
        <v>610</v>
      </c>
      <c r="AN964">
        <f t="shared" si="70"/>
        <v>13</v>
      </c>
      <c r="AO964" s="118">
        <v>18</v>
      </c>
      <c r="AP964" s="118">
        <v>0</v>
      </c>
      <c r="AQ964" s="118">
        <v>0</v>
      </c>
      <c r="AR964" s="118">
        <v>0</v>
      </c>
      <c r="AS964" t="str">
        <f t="shared" si="71"/>
        <v>1.01.06.00</v>
      </c>
    </row>
    <row r="965" spans="1:45" customFormat="1" ht="62.4">
      <c r="A965">
        <v>2021</v>
      </c>
      <c r="B965">
        <v>610</v>
      </c>
      <c r="C965" t="s">
        <v>1290</v>
      </c>
      <c r="D965" t="s">
        <v>1219</v>
      </c>
      <c r="E965" t="s">
        <v>1227</v>
      </c>
      <c r="F965" t="s">
        <v>2660</v>
      </c>
      <c r="G965" t="s">
        <v>2661</v>
      </c>
      <c r="H965">
        <v>11</v>
      </c>
      <c r="I965" t="s">
        <v>25</v>
      </c>
      <c r="J965">
        <v>18</v>
      </c>
      <c r="K965" t="s">
        <v>2316</v>
      </c>
      <c r="L965">
        <v>0</v>
      </c>
      <c r="M965" t="s">
        <v>2149</v>
      </c>
      <c r="N965">
        <v>0</v>
      </c>
      <c r="O965" t="s">
        <v>2149</v>
      </c>
      <c r="P965">
        <v>0</v>
      </c>
      <c r="Q965" t="s">
        <v>2149</v>
      </c>
      <c r="R965">
        <v>30</v>
      </c>
      <c r="S965" t="s">
        <v>2163</v>
      </c>
      <c r="T965">
        <v>34</v>
      </c>
      <c r="U965" t="s">
        <v>2209</v>
      </c>
      <c r="V965">
        <v>0</v>
      </c>
      <c r="W965" t="s">
        <v>79</v>
      </c>
      <c r="X965">
        <v>1</v>
      </c>
      <c r="Y965" t="s">
        <v>2662</v>
      </c>
      <c r="Z965" t="s">
        <v>2672</v>
      </c>
      <c r="AA965" t="s">
        <v>2673</v>
      </c>
      <c r="AB965" t="s">
        <v>2674</v>
      </c>
      <c r="AC965" t="s">
        <v>2666</v>
      </c>
      <c r="AD965" t="s">
        <v>32</v>
      </c>
      <c r="AE965" t="s">
        <v>24</v>
      </c>
      <c r="AF965" s="115">
        <v>115686923</v>
      </c>
      <c r="AG965" s="36" t="s">
        <v>1683</v>
      </c>
      <c r="AH965" s="127" t="s">
        <v>25</v>
      </c>
      <c r="AI965" s="172">
        <v>18</v>
      </c>
      <c r="AJ965" s="173" t="s">
        <v>1219</v>
      </c>
      <c r="AL965" t="str">
        <f t="shared" si="68"/>
        <v>18.00.00.00</v>
      </c>
      <c r="AM965">
        <f t="shared" si="69"/>
        <v>610</v>
      </c>
      <c r="AN965">
        <f t="shared" si="70"/>
        <v>11</v>
      </c>
      <c r="AO965" s="118">
        <v>18</v>
      </c>
      <c r="AP965" s="118">
        <v>0</v>
      </c>
      <c r="AQ965" s="118">
        <v>0</v>
      </c>
      <c r="AR965" s="118">
        <v>0</v>
      </c>
      <c r="AS965" t="str">
        <f t="shared" si="71"/>
        <v>1.02.01.00</v>
      </c>
    </row>
    <row r="966" spans="1:45" customFormat="1" ht="62.4">
      <c r="A966">
        <v>2021</v>
      </c>
      <c r="B966">
        <v>610</v>
      </c>
      <c r="C966" t="s">
        <v>1290</v>
      </c>
      <c r="D966" t="s">
        <v>1219</v>
      </c>
      <c r="E966" t="s">
        <v>1227</v>
      </c>
      <c r="F966" t="s">
        <v>2660</v>
      </c>
      <c r="G966" t="s">
        <v>2661</v>
      </c>
      <c r="H966">
        <v>11</v>
      </c>
      <c r="I966" t="s">
        <v>25</v>
      </c>
      <c r="J966">
        <v>18</v>
      </c>
      <c r="K966" t="s">
        <v>2316</v>
      </c>
      <c r="L966">
        <v>0</v>
      </c>
      <c r="M966" t="s">
        <v>2149</v>
      </c>
      <c r="N966">
        <v>0</v>
      </c>
      <c r="O966" t="s">
        <v>2149</v>
      </c>
      <c r="P966">
        <v>0</v>
      </c>
      <c r="Q966" t="s">
        <v>2149</v>
      </c>
      <c r="R966">
        <v>30</v>
      </c>
      <c r="S966" t="s">
        <v>2163</v>
      </c>
      <c r="T966">
        <v>34</v>
      </c>
      <c r="U966" t="s">
        <v>2209</v>
      </c>
      <c r="V966">
        <v>0</v>
      </c>
      <c r="W966" t="s">
        <v>79</v>
      </c>
      <c r="X966">
        <v>1</v>
      </c>
      <c r="Y966" t="s">
        <v>2662</v>
      </c>
      <c r="Z966" t="s">
        <v>2672</v>
      </c>
      <c r="AA966" t="s">
        <v>2673</v>
      </c>
      <c r="AB966" t="s">
        <v>2675</v>
      </c>
      <c r="AC966" t="s">
        <v>2668</v>
      </c>
      <c r="AD966" t="s">
        <v>33</v>
      </c>
      <c r="AE966" t="s">
        <v>27</v>
      </c>
      <c r="AF966" s="115">
        <v>8924186</v>
      </c>
      <c r="AG966" s="36" t="s">
        <v>1683</v>
      </c>
      <c r="AH966" s="127" t="s">
        <v>25</v>
      </c>
      <c r="AI966" s="172">
        <v>18</v>
      </c>
      <c r="AJ966" s="173" t="s">
        <v>1219</v>
      </c>
      <c r="AL966" t="str">
        <f t="shared" si="68"/>
        <v>18.00.00.00</v>
      </c>
      <c r="AM966">
        <f t="shared" si="69"/>
        <v>610</v>
      </c>
      <c r="AN966">
        <f t="shared" si="70"/>
        <v>11</v>
      </c>
      <c r="AO966" s="118">
        <v>18</v>
      </c>
      <c r="AP966" s="118">
        <v>0</v>
      </c>
      <c r="AQ966" s="118">
        <v>0</v>
      </c>
      <c r="AR966" s="118">
        <v>0</v>
      </c>
      <c r="AS966" t="str">
        <f t="shared" si="71"/>
        <v>1.02.03.00</v>
      </c>
    </row>
    <row r="967" spans="1:45" customFormat="1" ht="62.4">
      <c r="A967">
        <v>2021</v>
      </c>
      <c r="B967">
        <v>610</v>
      </c>
      <c r="C967" t="s">
        <v>1290</v>
      </c>
      <c r="D967" t="s">
        <v>1219</v>
      </c>
      <c r="E967" t="s">
        <v>1227</v>
      </c>
      <c r="F967" t="s">
        <v>2660</v>
      </c>
      <c r="G967" t="s">
        <v>2661</v>
      </c>
      <c r="H967">
        <v>11</v>
      </c>
      <c r="I967" t="s">
        <v>25</v>
      </c>
      <c r="J967">
        <v>18</v>
      </c>
      <c r="K967" t="s">
        <v>2316</v>
      </c>
      <c r="L967">
        <v>0</v>
      </c>
      <c r="M967" t="s">
        <v>2149</v>
      </c>
      <c r="N967">
        <v>0</v>
      </c>
      <c r="O967" t="s">
        <v>2149</v>
      </c>
      <c r="P967">
        <v>0</v>
      </c>
      <c r="Q967" t="s">
        <v>2149</v>
      </c>
      <c r="R967">
        <v>30</v>
      </c>
      <c r="S967" t="s">
        <v>2163</v>
      </c>
      <c r="T967">
        <v>34</v>
      </c>
      <c r="U967" t="s">
        <v>2209</v>
      </c>
      <c r="V967">
        <v>0</v>
      </c>
      <c r="W967" t="s">
        <v>79</v>
      </c>
      <c r="X967">
        <v>1</v>
      </c>
      <c r="Y967" t="s">
        <v>2662</v>
      </c>
      <c r="Z967" t="s">
        <v>2672</v>
      </c>
      <c r="AA967" t="s">
        <v>2673</v>
      </c>
      <c r="AB967" t="s">
        <v>2676</v>
      </c>
      <c r="AC967" t="s">
        <v>2670</v>
      </c>
      <c r="AD967" t="s">
        <v>34</v>
      </c>
      <c r="AE967" t="s">
        <v>29</v>
      </c>
      <c r="AF967" s="115">
        <v>24105100</v>
      </c>
      <c r="AG967" s="36" t="s">
        <v>1683</v>
      </c>
      <c r="AH967" s="127" t="s">
        <v>25</v>
      </c>
      <c r="AI967" s="172">
        <v>18</v>
      </c>
      <c r="AJ967" s="173" t="s">
        <v>1219</v>
      </c>
      <c r="AL967" t="str">
        <f t="shared" si="68"/>
        <v>18.00.00.00</v>
      </c>
      <c r="AM967">
        <f t="shared" si="69"/>
        <v>610</v>
      </c>
      <c r="AN967">
        <f t="shared" si="70"/>
        <v>11</v>
      </c>
      <c r="AO967" s="118">
        <v>18</v>
      </c>
      <c r="AP967" s="118">
        <v>0</v>
      </c>
      <c r="AQ967" s="118">
        <v>0</v>
      </c>
      <c r="AR967" s="118">
        <v>0</v>
      </c>
      <c r="AS967" t="str">
        <f t="shared" si="71"/>
        <v>1.02.05.00</v>
      </c>
    </row>
    <row r="968" spans="1:45" customFormat="1" ht="62.4">
      <c r="A968">
        <v>2021</v>
      </c>
      <c r="B968">
        <v>610</v>
      </c>
      <c r="C968" t="s">
        <v>1290</v>
      </c>
      <c r="D968" t="s">
        <v>1219</v>
      </c>
      <c r="E968" t="s">
        <v>1227</v>
      </c>
      <c r="F968" t="s">
        <v>2660</v>
      </c>
      <c r="G968" t="s">
        <v>2661</v>
      </c>
      <c r="H968">
        <v>13</v>
      </c>
      <c r="I968" t="s">
        <v>51</v>
      </c>
      <c r="J968">
        <v>18</v>
      </c>
      <c r="K968" t="s">
        <v>2316</v>
      </c>
      <c r="L968">
        <v>0</v>
      </c>
      <c r="M968" t="s">
        <v>2149</v>
      </c>
      <c r="N968">
        <v>0</v>
      </c>
      <c r="O968" t="s">
        <v>2149</v>
      </c>
      <c r="P968">
        <v>0</v>
      </c>
      <c r="Q968" t="s">
        <v>2149</v>
      </c>
      <c r="R968">
        <v>30</v>
      </c>
      <c r="S968" t="s">
        <v>2163</v>
      </c>
      <c r="T968">
        <v>34</v>
      </c>
      <c r="U968" t="s">
        <v>2209</v>
      </c>
      <c r="V968">
        <v>0</v>
      </c>
      <c r="W968" t="s">
        <v>79</v>
      </c>
      <c r="X968">
        <v>1</v>
      </c>
      <c r="Y968" t="s">
        <v>2662</v>
      </c>
      <c r="Z968" t="s">
        <v>2677</v>
      </c>
      <c r="AA968" t="s">
        <v>2678</v>
      </c>
      <c r="AB968" t="s">
        <v>2679</v>
      </c>
      <c r="AC968" t="s">
        <v>2678</v>
      </c>
      <c r="AD968" t="s">
        <v>35</v>
      </c>
      <c r="AE968" t="s">
        <v>36</v>
      </c>
      <c r="AF968" s="115">
        <v>267489</v>
      </c>
      <c r="AG968" s="82" t="s">
        <v>1456</v>
      </c>
      <c r="AH968" s="127" t="s">
        <v>166</v>
      </c>
      <c r="AI968" s="172">
        <v>18</v>
      </c>
      <c r="AJ968" s="173" t="s">
        <v>1219</v>
      </c>
      <c r="AL968" t="str">
        <f t="shared" si="68"/>
        <v>18.00.00.00</v>
      </c>
      <c r="AM968">
        <f t="shared" si="69"/>
        <v>610</v>
      </c>
      <c r="AN968">
        <f t="shared" si="70"/>
        <v>13</v>
      </c>
      <c r="AO968" s="118">
        <v>18</v>
      </c>
      <c r="AP968" s="118">
        <v>0</v>
      </c>
      <c r="AQ968" s="118">
        <v>0</v>
      </c>
      <c r="AR968" s="118">
        <v>0</v>
      </c>
      <c r="AS968" t="str">
        <f t="shared" si="71"/>
        <v>1.04.00.00</v>
      </c>
    </row>
    <row r="969" spans="1:45" customFormat="1" ht="62.4">
      <c r="A969">
        <v>2021</v>
      </c>
      <c r="B969">
        <v>610</v>
      </c>
      <c r="C969" t="s">
        <v>1290</v>
      </c>
      <c r="D969" t="s">
        <v>1219</v>
      </c>
      <c r="E969" t="s">
        <v>1227</v>
      </c>
      <c r="F969" t="s">
        <v>2660</v>
      </c>
      <c r="G969" t="s">
        <v>2661</v>
      </c>
      <c r="H969">
        <v>11</v>
      </c>
      <c r="I969" t="s">
        <v>25</v>
      </c>
      <c r="J969">
        <v>18</v>
      </c>
      <c r="K969" t="s">
        <v>2316</v>
      </c>
      <c r="L969">
        <v>0</v>
      </c>
      <c r="M969" t="s">
        <v>2149</v>
      </c>
      <c r="N969">
        <v>0</v>
      </c>
      <c r="O969" t="s">
        <v>2149</v>
      </c>
      <c r="P969">
        <v>0</v>
      </c>
      <c r="Q969" t="s">
        <v>2149</v>
      </c>
      <c r="R969">
        <v>30</v>
      </c>
      <c r="S969" t="s">
        <v>2163</v>
      </c>
      <c r="T969">
        <v>34</v>
      </c>
      <c r="U969" t="s">
        <v>2209</v>
      </c>
      <c r="V969">
        <v>0</v>
      </c>
      <c r="W969" t="s">
        <v>79</v>
      </c>
      <c r="X969">
        <v>1</v>
      </c>
      <c r="Y969" t="s">
        <v>2662</v>
      </c>
      <c r="Z969" t="s">
        <v>2677</v>
      </c>
      <c r="AA969" t="s">
        <v>2678</v>
      </c>
      <c r="AB969" t="s">
        <v>2679</v>
      </c>
      <c r="AC969" t="s">
        <v>2678</v>
      </c>
      <c r="AD969" t="s">
        <v>35</v>
      </c>
      <c r="AE969" t="s">
        <v>36</v>
      </c>
      <c r="AF969" s="115">
        <v>182003626</v>
      </c>
      <c r="AG969" s="36" t="s">
        <v>1683</v>
      </c>
      <c r="AH969" s="127" t="s">
        <v>25</v>
      </c>
      <c r="AI969" s="172">
        <v>18</v>
      </c>
      <c r="AJ969" s="173" t="s">
        <v>1219</v>
      </c>
      <c r="AL969" t="str">
        <f t="shared" si="68"/>
        <v>18.00.00.00</v>
      </c>
      <c r="AM969">
        <f t="shared" si="69"/>
        <v>610</v>
      </c>
      <c r="AN969">
        <f t="shared" si="70"/>
        <v>11</v>
      </c>
      <c r="AO969" s="118">
        <v>18</v>
      </c>
      <c r="AP969" s="118">
        <v>0</v>
      </c>
      <c r="AQ969" s="118">
        <v>0</v>
      </c>
      <c r="AR969" s="118">
        <v>0</v>
      </c>
      <c r="AS969" t="str">
        <f t="shared" si="71"/>
        <v>1.04.00.00</v>
      </c>
    </row>
    <row r="970" spans="1:45" customFormat="1" ht="62.4">
      <c r="A970">
        <v>2021</v>
      </c>
      <c r="B970">
        <v>610</v>
      </c>
      <c r="C970" t="s">
        <v>1290</v>
      </c>
      <c r="D970" t="s">
        <v>1219</v>
      </c>
      <c r="E970" t="s">
        <v>1227</v>
      </c>
      <c r="F970" t="s">
        <v>2660</v>
      </c>
      <c r="G970" t="s">
        <v>2661</v>
      </c>
      <c r="H970">
        <v>11</v>
      </c>
      <c r="I970" t="s">
        <v>25</v>
      </c>
      <c r="J970">
        <v>18</v>
      </c>
      <c r="K970" t="s">
        <v>2316</v>
      </c>
      <c r="L970">
        <v>0</v>
      </c>
      <c r="M970" t="s">
        <v>2149</v>
      </c>
      <c r="N970">
        <v>0</v>
      </c>
      <c r="O970" t="s">
        <v>2149</v>
      </c>
      <c r="P970">
        <v>0</v>
      </c>
      <c r="Q970" t="s">
        <v>2149</v>
      </c>
      <c r="R970">
        <v>30</v>
      </c>
      <c r="S970" t="s">
        <v>2163</v>
      </c>
      <c r="T970">
        <v>34</v>
      </c>
      <c r="U970" t="s">
        <v>2209</v>
      </c>
      <c r="V970">
        <v>0</v>
      </c>
      <c r="W970" t="s">
        <v>79</v>
      </c>
      <c r="X970">
        <v>2</v>
      </c>
      <c r="Y970" t="s">
        <v>2687</v>
      </c>
      <c r="Z970" t="s">
        <v>2688</v>
      </c>
      <c r="AA970" t="s">
        <v>2687</v>
      </c>
      <c r="AB970" t="s">
        <v>2689</v>
      </c>
      <c r="AC970" t="s">
        <v>2687</v>
      </c>
      <c r="AD970" t="s">
        <v>39</v>
      </c>
      <c r="AE970" t="s">
        <v>40</v>
      </c>
      <c r="AF970" s="115">
        <v>34140150</v>
      </c>
      <c r="AG970" s="36" t="s">
        <v>1683</v>
      </c>
      <c r="AH970" s="127" t="s">
        <v>25</v>
      </c>
      <c r="AI970" s="172">
        <v>18</v>
      </c>
      <c r="AJ970" s="173" t="s">
        <v>1219</v>
      </c>
      <c r="AL970" t="str">
        <f t="shared" si="68"/>
        <v>18.00.00.00</v>
      </c>
      <c r="AM970">
        <f t="shared" si="69"/>
        <v>610</v>
      </c>
      <c r="AN970">
        <f t="shared" si="70"/>
        <v>11</v>
      </c>
      <c r="AO970" s="118">
        <v>18</v>
      </c>
      <c r="AP970" s="118">
        <v>0</v>
      </c>
      <c r="AQ970" s="118">
        <v>0</v>
      </c>
      <c r="AR970" s="118">
        <v>0</v>
      </c>
      <c r="AS970" t="str">
        <f t="shared" si="71"/>
        <v>2.00.00.00</v>
      </c>
    </row>
    <row r="971" spans="1:45" customFormat="1" ht="62.4">
      <c r="A971">
        <v>2021</v>
      </c>
      <c r="B971">
        <v>610</v>
      </c>
      <c r="C971" t="s">
        <v>1290</v>
      </c>
      <c r="D971" t="s">
        <v>1219</v>
      </c>
      <c r="E971" t="s">
        <v>1227</v>
      </c>
      <c r="F971" t="s">
        <v>2660</v>
      </c>
      <c r="G971" t="s">
        <v>2661</v>
      </c>
      <c r="H971">
        <v>13</v>
      </c>
      <c r="I971" t="s">
        <v>51</v>
      </c>
      <c r="J971">
        <v>18</v>
      </c>
      <c r="K971" t="s">
        <v>2316</v>
      </c>
      <c r="L971">
        <v>0</v>
      </c>
      <c r="M971" t="s">
        <v>2149</v>
      </c>
      <c r="N971">
        <v>0</v>
      </c>
      <c r="O971" t="s">
        <v>2149</v>
      </c>
      <c r="P971">
        <v>0</v>
      </c>
      <c r="Q971" t="s">
        <v>2149</v>
      </c>
      <c r="R971">
        <v>30</v>
      </c>
      <c r="S971" t="s">
        <v>2163</v>
      </c>
      <c r="T971">
        <v>34</v>
      </c>
      <c r="U971" t="s">
        <v>2209</v>
      </c>
      <c r="V971">
        <v>0</v>
      </c>
      <c r="W971" t="s">
        <v>79</v>
      </c>
      <c r="X971">
        <v>2</v>
      </c>
      <c r="Y971" t="s">
        <v>2687</v>
      </c>
      <c r="Z971" t="s">
        <v>2688</v>
      </c>
      <c r="AA971" t="s">
        <v>2687</v>
      </c>
      <c r="AB971" t="s">
        <v>2689</v>
      </c>
      <c r="AC971" t="s">
        <v>2687</v>
      </c>
      <c r="AD971" t="s">
        <v>39</v>
      </c>
      <c r="AE971" t="s">
        <v>40</v>
      </c>
      <c r="AF971" s="115">
        <v>27179588</v>
      </c>
      <c r="AG971" s="82" t="s">
        <v>1456</v>
      </c>
      <c r="AH971" s="127" t="s">
        <v>166</v>
      </c>
      <c r="AI971" s="172">
        <v>18</v>
      </c>
      <c r="AJ971" s="173" t="s">
        <v>1219</v>
      </c>
      <c r="AL971" t="str">
        <f t="shared" si="68"/>
        <v>18.00.00.00</v>
      </c>
      <c r="AM971">
        <f t="shared" si="69"/>
        <v>610</v>
      </c>
      <c r="AN971">
        <f t="shared" si="70"/>
        <v>13</v>
      </c>
      <c r="AO971" s="118">
        <v>18</v>
      </c>
      <c r="AP971" s="118">
        <v>0</v>
      </c>
      <c r="AQ971" s="118">
        <v>0</v>
      </c>
      <c r="AR971" s="118">
        <v>0</v>
      </c>
      <c r="AS971" t="str">
        <f t="shared" si="71"/>
        <v>2.00.00.00</v>
      </c>
    </row>
    <row r="972" spans="1:45" customFormat="1" ht="62.4">
      <c r="A972">
        <v>2021</v>
      </c>
      <c r="B972">
        <v>610</v>
      </c>
      <c r="C972" t="s">
        <v>1290</v>
      </c>
      <c r="D972" t="s">
        <v>1219</v>
      </c>
      <c r="E972" t="s">
        <v>1227</v>
      </c>
      <c r="F972" t="s">
        <v>2660</v>
      </c>
      <c r="G972" t="s">
        <v>2661</v>
      </c>
      <c r="H972">
        <v>11</v>
      </c>
      <c r="I972" t="s">
        <v>25</v>
      </c>
      <c r="J972">
        <v>18</v>
      </c>
      <c r="K972" t="s">
        <v>2316</v>
      </c>
      <c r="L972">
        <v>0</v>
      </c>
      <c r="M972" t="s">
        <v>2149</v>
      </c>
      <c r="N972">
        <v>0</v>
      </c>
      <c r="O972" t="s">
        <v>2149</v>
      </c>
      <c r="P972">
        <v>0</v>
      </c>
      <c r="Q972" t="s">
        <v>2149</v>
      </c>
      <c r="R972">
        <v>30</v>
      </c>
      <c r="S972" t="s">
        <v>2163</v>
      </c>
      <c r="T972">
        <v>34</v>
      </c>
      <c r="U972" t="s">
        <v>2209</v>
      </c>
      <c r="V972">
        <v>0</v>
      </c>
      <c r="W972" t="s">
        <v>79</v>
      </c>
      <c r="X972">
        <v>3</v>
      </c>
      <c r="Y972" t="s">
        <v>2690</v>
      </c>
      <c r="Z972" t="s">
        <v>2691</v>
      </c>
      <c r="AA972" t="s">
        <v>2690</v>
      </c>
      <c r="AB972" t="s">
        <v>2692</v>
      </c>
      <c r="AC972" t="s">
        <v>2690</v>
      </c>
      <c r="AD972" t="s">
        <v>41</v>
      </c>
      <c r="AE972" t="s">
        <v>42</v>
      </c>
      <c r="AF972" s="115">
        <v>310810500</v>
      </c>
      <c r="AG972" s="36" t="s">
        <v>1683</v>
      </c>
      <c r="AH972" s="127" t="s">
        <v>25</v>
      </c>
      <c r="AI972" s="172">
        <v>18</v>
      </c>
      <c r="AJ972" s="173" t="s">
        <v>1219</v>
      </c>
      <c r="AL972" t="str">
        <f t="shared" si="68"/>
        <v>18.00.00.00</v>
      </c>
      <c r="AM972">
        <f t="shared" si="69"/>
        <v>610</v>
      </c>
      <c r="AN972">
        <f t="shared" si="70"/>
        <v>11</v>
      </c>
      <c r="AO972" s="118">
        <v>18</v>
      </c>
      <c r="AP972" s="118">
        <v>0</v>
      </c>
      <c r="AQ972" s="118">
        <v>0</v>
      </c>
      <c r="AR972" s="118">
        <v>0</v>
      </c>
      <c r="AS972" t="str">
        <f t="shared" si="71"/>
        <v>3.00.00.00</v>
      </c>
    </row>
    <row r="973" spans="1:45" customFormat="1" ht="62.4">
      <c r="A973">
        <v>2021</v>
      </c>
      <c r="B973">
        <v>610</v>
      </c>
      <c r="C973" t="s">
        <v>1290</v>
      </c>
      <c r="D973" t="s">
        <v>1219</v>
      </c>
      <c r="E973" t="s">
        <v>1227</v>
      </c>
      <c r="F973" t="s">
        <v>2660</v>
      </c>
      <c r="G973" t="s">
        <v>2661</v>
      </c>
      <c r="H973">
        <v>13</v>
      </c>
      <c r="I973" t="s">
        <v>51</v>
      </c>
      <c r="J973">
        <v>18</v>
      </c>
      <c r="K973" t="s">
        <v>2316</v>
      </c>
      <c r="L973">
        <v>0</v>
      </c>
      <c r="M973" t="s">
        <v>2149</v>
      </c>
      <c r="N973">
        <v>0</v>
      </c>
      <c r="O973" t="s">
        <v>2149</v>
      </c>
      <c r="P973">
        <v>0</v>
      </c>
      <c r="Q973" t="s">
        <v>2149</v>
      </c>
      <c r="R973">
        <v>30</v>
      </c>
      <c r="S973" t="s">
        <v>2163</v>
      </c>
      <c r="T973">
        <v>34</v>
      </c>
      <c r="U973" t="s">
        <v>2209</v>
      </c>
      <c r="V973">
        <v>0</v>
      </c>
      <c r="W973" t="s">
        <v>79</v>
      </c>
      <c r="X973">
        <v>3</v>
      </c>
      <c r="Y973" t="s">
        <v>2690</v>
      </c>
      <c r="Z973" t="s">
        <v>2691</v>
      </c>
      <c r="AA973" t="s">
        <v>2690</v>
      </c>
      <c r="AB973" t="s">
        <v>2692</v>
      </c>
      <c r="AC973" t="s">
        <v>2690</v>
      </c>
      <c r="AD973" t="s">
        <v>41</v>
      </c>
      <c r="AE973" t="s">
        <v>42</v>
      </c>
      <c r="AF973" s="115">
        <v>42271915</v>
      </c>
      <c r="AG973" s="82" t="s">
        <v>1456</v>
      </c>
      <c r="AH973" s="127" t="s">
        <v>166</v>
      </c>
      <c r="AI973" s="172">
        <v>18</v>
      </c>
      <c r="AJ973" s="173" t="s">
        <v>1219</v>
      </c>
      <c r="AL973" t="str">
        <f t="shared" si="68"/>
        <v>18.00.00.00</v>
      </c>
      <c r="AM973">
        <f t="shared" si="69"/>
        <v>610</v>
      </c>
      <c r="AN973">
        <f t="shared" si="70"/>
        <v>13</v>
      </c>
      <c r="AO973" s="118">
        <v>18</v>
      </c>
      <c r="AP973" s="118">
        <v>0</v>
      </c>
      <c r="AQ973" s="118">
        <v>0</v>
      </c>
      <c r="AR973" s="118">
        <v>0</v>
      </c>
      <c r="AS973" t="str">
        <f t="shared" si="71"/>
        <v>3.00.00.00</v>
      </c>
    </row>
    <row r="974" spans="1:45" customFormat="1" ht="62.4">
      <c r="A974">
        <v>2021</v>
      </c>
      <c r="B974">
        <v>610</v>
      </c>
      <c r="C974" t="s">
        <v>1290</v>
      </c>
      <c r="D974" t="s">
        <v>1219</v>
      </c>
      <c r="E974" t="s">
        <v>1227</v>
      </c>
      <c r="F974" t="s">
        <v>2693</v>
      </c>
      <c r="G974" t="s">
        <v>2694</v>
      </c>
      <c r="H974">
        <v>11</v>
      </c>
      <c r="I974" t="s">
        <v>25</v>
      </c>
      <c r="J974">
        <v>18</v>
      </c>
      <c r="K974" t="s">
        <v>2316</v>
      </c>
      <c r="L974">
        <v>0</v>
      </c>
      <c r="M974" t="s">
        <v>2149</v>
      </c>
      <c r="N974">
        <v>1</v>
      </c>
      <c r="O974" t="s">
        <v>43</v>
      </c>
      <c r="P974">
        <v>0</v>
      </c>
      <c r="Q974" t="s">
        <v>2149</v>
      </c>
      <c r="R974">
        <v>30</v>
      </c>
      <c r="S974" t="s">
        <v>2163</v>
      </c>
      <c r="T974">
        <v>34</v>
      </c>
      <c r="U974" t="s">
        <v>2209</v>
      </c>
      <c r="V974">
        <v>0</v>
      </c>
      <c r="W974" t="s">
        <v>79</v>
      </c>
      <c r="X974">
        <v>4</v>
      </c>
      <c r="Y974" t="s">
        <v>2695</v>
      </c>
      <c r="Z974" t="s">
        <v>2696</v>
      </c>
      <c r="AA974" t="s">
        <v>2697</v>
      </c>
      <c r="AB974" t="s">
        <v>2698</v>
      </c>
      <c r="AC974" t="s">
        <v>2697</v>
      </c>
      <c r="AD974" t="s">
        <v>44</v>
      </c>
      <c r="AE974" t="s">
        <v>43</v>
      </c>
      <c r="AF974" s="115">
        <v>4435236</v>
      </c>
      <c r="AG974" s="36" t="s">
        <v>1683</v>
      </c>
      <c r="AH974" s="127" t="s">
        <v>25</v>
      </c>
      <c r="AI974" s="172">
        <v>18</v>
      </c>
      <c r="AJ974" s="173" t="s">
        <v>1219</v>
      </c>
      <c r="AL974" t="str">
        <f t="shared" si="68"/>
        <v>18.00.01.00</v>
      </c>
      <c r="AM974">
        <f t="shared" si="69"/>
        <v>610</v>
      </c>
      <c r="AN974">
        <f t="shared" si="70"/>
        <v>11</v>
      </c>
      <c r="AO974" s="118">
        <v>18</v>
      </c>
      <c r="AP974" s="118">
        <v>0</v>
      </c>
      <c r="AQ974" s="118">
        <v>1</v>
      </c>
      <c r="AR974" s="118">
        <v>0</v>
      </c>
      <c r="AS974" t="str">
        <f t="shared" si="71"/>
        <v>4.03.00.00</v>
      </c>
    </row>
    <row r="975" spans="1:45" customFormat="1" ht="62.4">
      <c r="A975">
        <v>2021</v>
      </c>
      <c r="B975">
        <v>610</v>
      </c>
      <c r="C975" t="s">
        <v>1290</v>
      </c>
      <c r="D975" t="s">
        <v>1219</v>
      </c>
      <c r="E975" t="s">
        <v>1227</v>
      </c>
      <c r="F975" t="s">
        <v>2693</v>
      </c>
      <c r="G975" t="s">
        <v>2694</v>
      </c>
      <c r="H975">
        <v>13</v>
      </c>
      <c r="I975" t="s">
        <v>51</v>
      </c>
      <c r="J975">
        <v>18</v>
      </c>
      <c r="K975" t="s">
        <v>2316</v>
      </c>
      <c r="L975">
        <v>0</v>
      </c>
      <c r="M975" t="s">
        <v>2149</v>
      </c>
      <c r="N975">
        <v>1</v>
      </c>
      <c r="O975" t="s">
        <v>43</v>
      </c>
      <c r="P975">
        <v>0</v>
      </c>
      <c r="Q975" t="s">
        <v>2149</v>
      </c>
      <c r="R975">
        <v>30</v>
      </c>
      <c r="S975" t="s">
        <v>2163</v>
      </c>
      <c r="T975">
        <v>34</v>
      </c>
      <c r="U975" t="s">
        <v>2209</v>
      </c>
      <c r="V975">
        <v>0</v>
      </c>
      <c r="W975" t="s">
        <v>79</v>
      </c>
      <c r="X975">
        <v>4</v>
      </c>
      <c r="Y975" t="s">
        <v>2695</v>
      </c>
      <c r="Z975" t="s">
        <v>2696</v>
      </c>
      <c r="AA975" t="s">
        <v>2697</v>
      </c>
      <c r="AB975" t="s">
        <v>2698</v>
      </c>
      <c r="AC975" t="s">
        <v>2697</v>
      </c>
      <c r="AD975" t="s">
        <v>44</v>
      </c>
      <c r="AE975" t="s">
        <v>43</v>
      </c>
      <c r="AF975" s="115">
        <v>13500000</v>
      </c>
      <c r="AG975" s="82" t="s">
        <v>1456</v>
      </c>
      <c r="AH975" s="127" t="s">
        <v>166</v>
      </c>
      <c r="AI975" s="172">
        <v>18</v>
      </c>
      <c r="AJ975" s="173" t="s">
        <v>1219</v>
      </c>
      <c r="AL975" t="str">
        <f t="shared" si="68"/>
        <v>18.00.01.00</v>
      </c>
      <c r="AM975">
        <f t="shared" si="69"/>
        <v>610</v>
      </c>
      <c r="AN975">
        <f t="shared" si="70"/>
        <v>13</v>
      </c>
      <c r="AO975" s="118">
        <v>18</v>
      </c>
      <c r="AP975" s="118">
        <v>0</v>
      </c>
      <c r="AQ975" s="118">
        <v>1</v>
      </c>
      <c r="AR975" s="118">
        <v>0</v>
      </c>
      <c r="AS975" t="str">
        <f t="shared" si="71"/>
        <v>4.03.00.00</v>
      </c>
    </row>
    <row r="976" spans="1:45" customFormat="1" ht="62.4">
      <c r="A976">
        <v>2021</v>
      </c>
      <c r="B976">
        <v>610</v>
      </c>
      <c r="C976" t="s">
        <v>1290</v>
      </c>
      <c r="D976" t="s">
        <v>1219</v>
      </c>
      <c r="E976" t="s">
        <v>1227</v>
      </c>
      <c r="F976" t="s">
        <v>2660</v>
      </c>
      <c r="G976" t="s">
        <v>2699</v>
      </c>
      <c r="H976">
        <v>11</v>
      </c>
      <c r="I976" t="s">
        <v>25</v>
      </c>
      <c r="J976">
        <v>18</v>
      </c>
      <c r="K976" t="s">
        <v>2316</v>
      </c>
      <c r="L976">
        <v>0</v>
      </c>
      <c r="M976" t="s">
        <v>2149</v>
      </c>
      <c r="N976">
        <v>0</v>
      </c>
      <c r="O976" t="s">
        <v>2149</v>
      </c>
      <c r="P976">
        <v>0</v>
      </c>
      <c r="Q976" t="s">
        <v>2149</v>
      </c>
      <c r="R976">
        <v>30</v>
      </c>
      <c r="S976" t="s">
        <v>2163</v>
      </c>
      <c r="T976">
        <v>34</v>
      </c>
      <c r="U976" t="s">
        <v>2209</v>
      </c>
      <c r="V976">
        <v>0</v>
      </c>
      <c r="W976" t="s">
        <v>79</v>
      </c>
      <c r="X976">
        <v>5</v>
      </c>
      <c r="Y976" t="s">
        <v>2700</v>
      </c>
      <c r="Z976" t="s">
        <v>2701</v>
      </c>
      <c r="AA976" t="s">
        <v>2702</v>
      </c>
      <c r="AB976" t="s">
        <v>2750</v>
      </c>
      <c r="AC976" t="s">
        <v>2751</v>
      </c>
      <c r="AD976" t="s">
        <v>2350</v>
      </c>
      <c r="AE976" t="s">
        <v>2351</v>
      </c>
      <c r="AF976" s="115">
        <v>766861759</v>
      </c>
      <c r="AG976" s="36" t="s">
        <v>1683</v>
      </c>
      <c r="AH976" s="127" t="s">
        <v>25</v>
      </c>
      <c r="AI976" s="172">
        <v>18</v>
      </c>
      <c r="AJ976" s="173" t="s">
        <v>1219</v>
      </c>
      <c r="AL976" t="str">
        <f t="shared" si="68"/>
        <v>18.00.00.00</v>
      </c>
      <c r="AM976">
        <f t="shared" si="69"/>
        <v>610</v>
      </c>
      <c r="AN976">
        <f t="shared" si="70"/>
        <v>11</v>
      </c>
      <c r="AO976" s="118">
        <v>18</v>
      </c>
      <c r="AP976" s="118">
        <v>0</v>
      </c>
      <c r="AQ976" s="118">
        <v>0</v>
      </c>
      <c r="AR976" s="118">
        <v>0</v>
      </c>
      <c r="AS976" t="str">
        <f t="shared" si="71"/>
        <v>5.01.05.01</v>
      </c>
    </row>
    <row r="977" spans="1:45" customFormat="1" ht="62.4">
      <c r="A977">
        <v>2021</v>
      </c>
      <c r="B977">
        <v>610</v>
      </c>
      <c r="C977" t="s">
        <v>1290</v>
      </c>
      <c r="D977" t="s">
        <v>1219</v>
      </c>
      <c r="E977" t="s">
        <v>1227</v>
      </c>
      <c r="F977" t="s">
        <v>2660</v>
      </c>
      <c r="G977" t="s">
        <v>2661</v>
      </c>
      <c r="H977">
        <v>13</v>
      </c>
      <c r="I977" t="s">
        <v>51</v>
      </c>
      <c r="J977">
        <v>19</v>
      </c>
      <c r="K977" t="s">
        <v>2320</v>
      </c>
      <c r="L977">
        <v>0</v>
      </c>
      <c r="M977" t="s">
        <v>2149</v>
      </c>
      <c r="N977">
        <v>0</v>
      </c>
      <c r="O977" t="s">
        <v>2149</v>
      </c>
      <c r="P977">
        <v>0</v>
      </c>
      <c r="Q977" t="s">
        <v>2149</v>
      </c>
      <c r="R977">
        <v>30</v>
      </c>
      <c r="S977" t="s">
        <v>2163</v>
      </c>
      <c r="T977">
        <v>34</v>
      </c>
      <c r="U977" t="s">
        <v>2209</v>
      </c>
      <c r="V977">
        <v>0</v>
      </c>
      <c r="W977" t="s">
        <v>79</v>
      </c>
      <c r="X977">
        <v>1</v>
      </c>
      <c r="Y977" t="s">
        <v>2662</v>
      </c>
      <c r="Z977" t="s">
        <v>2663</v>
      </c>
      <c r="AA977" t="s">
        <v>2664</v>
      </c>
      <c r="AB977" t="s">
        <v>2665</v>
      </c>
      <c r="AC977" t="s">
        <v>2666</v>
      </c>
      <c r="AD977" t="s">
        <v>23</v>
      </c>
      <c r="AE977" t="s">
        <v>24</v>
      </c>
      <c r="AF977" s="115">
        <v>106097833</v>
      </c>
      <c r="AG977" s="82" t="s">
        <v>1456</v>
      </c>
      <c r="AH977" s="127" t="s">
        <v>166</v>
      </c>
      <c r="AI977" s="172">
        <v>18</v>
      </c>
      <c r="AJ977" s="173" t="s">
        <v>1219</v>
      </c>
      <c r="AL977" t="str">
        <f t="shared" si="68"/>
        <v>19.00.00.00</v>
      </c>
      <c r="AM977">
        <f t="shared" si="69"/>
        <v>610</v>
      </c>
      <c r="AN977">
        <f t="shared" si="70"/>
        <v>13</v>
      </c>
      <c r="AO977" s="118">
        <v>19</v>
      </c>
      <c r="AP977" s="118">
        <v>0</v>
      </c>
      <c r="AQ977" s="118">
        <v>0</v>
      </c>
      <c r="AR977" s="118">
        <v>0</v>
      </c>
      <c r="AS977" t="str">
        <f t="shared" si="71"/>
        <v>1.01.01.00</v>
      </c>
    </row>
    <row r="978" spans="1:45" customFormat="1" ht="62.4">
      <c r="A978">
        <v>2021</v>
      </c>
      <c r="B978">
        <v>610</v>
      </c>
      <c r="C978" t="s">
        <v>1290</v>
      </c>
      <c r="D978" t="s">
        <v>1219</v>
      </c>
      <c r="E978" t="s">
        <v>1227</v>
      </c>
      <c r="F978" t="s">
        <v>2660</v>
      </c>
      <c r="G978" t="s">
        <v>2661</v>
      </c>
      <c r="H978">
        <v>11</v>
      </c>
      <c r="I978" t="s">
        <v>25</v>
      </c>
      <c r="J978">
        <v>19</v>
      </c>
      <c r="K978" t="s">
        <v>2320</v>
      </c>
      <c r="L978">
        <v>0</v>
      </c>
      <c r="M978" t="s">
        <v>2149</v>
      </c>
      <c r="N978">
        <v>0</v>
      </c>
      <c r="O978" t="s">
        <v>2149</v>
      </c>
      <c r="P978">
        <v>0</v>
      </c>
      <c r="Q978" t="s">
        <v>2149</v>
      </c>
      <c r="R978">
        <v>30</v>
      </c>
      <c r="S978" t="s">
        <v>2163</v>
      </c>
      <c r="T978">
        <v>34</v>
      </c>
      <c r="U978" t="s">
        <v>2209</v>
      </c>
      <c r="V978">
        <v>0</v>
      </c>
      <c r="W978" t="s">
        <v>79</v>
      </c>
      <c r="X978">
        <v>1</v>
      </c>
      <c r="Y978" t="s">
        <v>2662</v>
      </c>
      <c r="Z978" t="s">
        <v>2663</v>
      </c>
      <c r="AA978" t="s">
        <v>2664</v>
      </c>
      <c r="AB978" t="s">
        <v>2665</v>
      </c>
      <c r="AC978" t="s">
        <v>2666</v>
      </c>
      <c r="AD978" t="s">
        <v>23</v>
      </c>
      <c r="AE978" t="s">
        <v>24</v>
      </c>
      <c r="AF978" s="115">
        <v>420988447</v>
      </c>
      <c r="AG978" s="36" t="s">
        <v>1683</v>
      </c>
      <c r="AH978" s="127" t="s">
        <v>25</v>
      </c>
      <c r="AI978" s="172">
        <v>18</v>
      </c>
      <c r="AJ978" s="173" t="s">
        <v>1219</v>
      </c>
      <c r="AL978" t="str">
        <f t="shared" si="68"/>
        <v>19.00.00.00</v>
      </c>
      <c r="AM978">
        <f t="shared" si="69"/>
        <v>610</v>
      </c>
      <c r="AN978">
        <f t="shared" si="70"/>
        <v>11</v>
      </c>
      <c r="AO978" s="118">
        <v>19</v>
      </c>
      <c r="AP978" s="118">
        <v>0</v>
      </c>
      <c r="AQ978" s="118">
        <v>0</v>
      </c>
      <c r="AR978" s="118">
        <v>0</v>
      </c>
      <c r="AS978" t="str">
        <f t="shared" si="71"/>
        <v>1.01.01.00</v>
      </c>
    </row>
    <row r="979" spans="1:45" customFormat="1" ht="62.4">
      <c r="A979">
        <v>2021</v>
      </c>
      <c r="B979">
        <v>610</v>
      </c>
      <c r="C979" t="s">
        <v>1290</v>
      </c>
      <c r="D979" t="s">
        <v>1219</v>
      </c>
      <c r="E979" t="s">
        <v>1227</v>
      </c>
      <c r="F979" t="s">
        <v>2660</v>
      </c>
      <c r="G979" t="s">
        <v>2661</v>
      </c>
      <c r="H979">
        <v>11</v>
      </c>
      <c r="I979" t="s">
        <v>25</v>
      </c>
      <c r="J979">
        <v>19</v>
      </c>
      <c r="K979" t="s">
        <v>2320</v>
      </c>
      <c r="L979">
        <v>0</v>
      </c>
      <c r="M979" t="s">
        <v>2149</v>
      </c>
      <c r="N979">
        <v>0</v>
      </c>
      <c r="O979" t="s">
        <v>2149</v>
      </c>
      <c r="P979">
        <v>0</v>
      </c>
      <c r="Q979" t="s">
        <v>2149</v>
      </c>
      <c r="R979">
        <v>30</v>
      </c>
      <c r="S979" t="s">
        <v>2163</v>
      </c>
      <c r="T979">
        <v>34</v>
      </c>
      <c r="U979" t="s">
        <v>2209</v>
      </c>
      <c r="V979">
        <v>0</v>
      </c>
      <c r="W979" t="s">
        <v>79</v>
      </c>
      <c r="X979">
        <v>1</v>
      </c>
      <c r="Y979" t="s">
        <v>2662</v>
      </c>
      <c r="Z979" t="s">
        <v>2663</v>
      </c>
      <c r="AA979" t="s">
        <v>2664</v>
      </c>
      <c r="AB979" t="s">
        <v>2667</v>
      </c>
      <c r="AC979" t="s">
        <v>2668</v>
      </c>
      <c r="AD979" t="s">
        <v>26</v>
      </c>
      <c r="AE979" t="s">
        <v>27</v>
      </c>
      <c r="AF979" s="115">
        <v>32475400</v>
      </c>
      <c r="AG979" s="36" t="s">
        <v>1683</v>
      </c>
      <c r="AH979" s="127" t="s">
        <v>25</v>
      </c>
      <c r="AI979" s="172">
        <v>18</v>
      </c>
      <c r="AJ979" s="173" t="s">
        <v>1219</v>
      </c>
      <c r="AL979" t="str">
        <f t="shared" si="68"/>
        <v>19.00.00.00</v>
      </c>
      <c r="AM979">
        <f t="shared" si="69"/>
        <v>610</v>
      </c>
      <c r="AN979">
        <f t="shared" si="70"/>
        <v>11</v>
      </c>
      <c r="AO979" s="118">
        <v>19</v>
      </c>
      <c r="AP979" s="118">
        <v>0</v>
      </c>
      <c r="AQ979" s="118">
        <v>0</v>
      </c>
      <c r="AR979" s="118">
        <v>0</v>
      </c>
      <c r="AS979" t="str">
        <f t="shared" si="71"/>
        <v>1.01.04.00</v>
      </c>
    </row>
    <row r="980" spans="1:45" customFormat="1" ht="62.4">
      <c r="A980">
        <v>2021</v>
      </c>
      <c r="B980">
        <v>610</v>
      </c>
      <c r="C980" t="s">
        <v>1290</v>
      </c>
      <c r="D980" t="s">
        <v>1219</v>
      </c>
      <c r="E980" t="s">
        <v>1227</v>
      </c>
      <c r="F980" t="s">
        <v>2660</v>
      </c>
      <c r="G980" t="s">
        <v>2661</v>
      </c>
      <c r="H980">
        <v>13</v>
      </c>
      <c r="I980" t="s">
        <v>51</v>
      </c>
      <c r="J980">
        <v>19</v>
      </c>
      <c r="K980" t="s">
        <v>2320</v>
      </c>
      <c r="L980">
        <v>0</v>
      </c>
      <c r="M980" t="s">
        <v>2149</v>
      </c>
      <c r="N980">
        <v>0</v>
      </c>
      <c r="O980" t="s">
        <v>2149</v>
      </c>
      <c r="P980">
        <v>0</v>
      </c>
      <c r="Q980" t="s">
        <v>2149</v>
      </c>
      <c r="R980">
        <v>30</v>
      </c>
      <c r="S980" t="s">
        <v>2163</v>
      </c>
      <c r="T980">
        <v>34</v>
      </c>
      <c r="U980" t="s">
        <v>2209</v>
      </c>
      <c r="V980">
        <v>0</v>
      </c>
      <c r="W980" t="s">
        <v>79</v>
      </c>
      <c r="X980">
        <v>1</v>
      </c>
      <c r="Y980" t="s">
        <v>2662</v>
      </c>
      <c r="Z980" t="s">
        <v>2663</v>
      </c>
      <c r="AA980" t="s">
        <v>2664</v>
      </c>
      <c r="AB980" t="s">
        <v>2669</v>
      </c>
      <c r="AC980" t="s">
        <v>2670</v>
      </c>
      <c r="AD980" t="s">
        <v>28</v>
      </c>
      <c r="AE980" t="s">
        <v>29</v>
      </c>
      <c r="AF980" s="115">
        <v>4102813</v>
      </c>
      <c r="AG980" s="82" t="s">
        <v>1456</v>
      </c>
      <c r="AH980" s="127" t="s">
        <v>166</v>
      </c>
      <c r="AI980" s="172">
        <v>18</v>
      </c>
      <c r="AJ980" s="173" t="s">
        <v>1219</v>
      </c>
      <c r="AL980" t="str">
        <f t="shared" si="68"/>
        <v>19.00.00.00</v>
      </c>
      <c r="AM980">
        <f t="shared" si="69"/>
        <v>610</v>
      </c>
      <c r="AN980">
        <f t="shared" si="70"/>
        <v>13</v>
      </c>
      <c r="AO980" s="118">
        <v>19</v>
      </c>
      <c r="AP980" s="118">
        <v>0</v>
      </c>
      <c r="AQ980" s="118">
        <v>0</v>
      </c>
      <c r="AR980" s="118">
        <v>0</v>
      </c>
      <c r="AS980" t="str">
        <f t="shared" si="71"/>
        <v>1.01.06.00</v>
      </c>
    </row>
    <row r="981" spans="1:45" customFormat="1" ht="62.4">
      <c r="A981">
        <v>2021</v>
      </c>
      <c r="B981">
        <v>610</v>
      </c>
      <c r="C981" t="s">
        <v>1290</v>
      </c>
      <c r="D981" t="s">
        <v>1219</v>
      </c>
      <c r="E981" t="s">
        <v>1227</v>
      </c>
      <c r="F981" t="s">
        <v>2660</v>
      </c>
      <c r="G981" t="s">
        <v>2661</v>
      </c>
      <c r="H981">
        <v>11</v>
      </c>
      <c r="I981" t="s">
        <v>25</v>
      </c>
      <c r="J981">
        <v>19</v>
      </c>
      <c r="K981" t="s">
        <v>2320</v>
      </c>
      <c r="L981">
        <v>0</v>
      </c>
      <c r="M981" t="s">
        <v>2149</v>
      </c>
      <c r="N981">
        <v>0</v>
      </c>
      <c r="O981" t="s">
        <v>2149</v>
      </c>
      <c r="P981">
        <v>0</v>
      </c>
      <c r="Q981" t="s">
        <v>2149</v>
      </c>
      <c r="R981">
        <v>30</v>
      </c>
      <c r="S981" t="s">
        <v>2163</v>
      </c>
      <c r="T981">
        <v>34</v>
      </c>
      <c r="U981" t="s">
        <v>2209</v>
      </c>
      <c r="V981">
        <v>0</v>
      </c>
      <c r="W981" t="s">
        <v>79</v>
      </c>
      <c r="X981">
        <v>1</v>
      </c>
      <c r="Y981" t="s">
        <v>2662</v>
      </c>
      <c r="Z981" t="s">
        <v>2663</v>
      </c>
      <c r="AA981" t="s">
        <v>2664</v>
      </c>
      <c r="AB981" t="s">
        <v>2669</v>
      </c>
      <c r="AC981" t="s">
        <v>2670</v>
      </c>
      <c r="AD981" t="s">
        <v>28</v>
      </c>
      <c r="AE981" t="s">
        <v>29</v>
      </c>
      <c r="AF981" s="115">
        <v>81660386</v>
      </c>
      <c r="AG981" s="36" t="s">
        <v>1683</v>
      </c>
      <c r="AH981" s="127" t="s">
        <v>25</v>
      </c>
      <c r="AI981" s="172">
        <v>18</v>
      </c>
      <c r="AJ981" s="173" t="s">
        <v>1219</v>
      </c>
      <c r="AL981" t="str">
        <f t="shared" si="68"/>
        <v>19.00.00.00</v>
      </c>
      <c r="AM981">
        <f t="shared" si="69"/>
        <v>610</v>
      </c>
      <c r="AN981">
        <f t="shared" si="70"/>
        <v>11</v>
      </c>
      <c r="AO981" s="118">
        <v>19</v>
      </c>
      <c r="AP981" s="118">
        <v>0</v>
      </c>
      <c r="AQ981" s="118">
        <v>0</v>
      </c>
      <c r="AR981" s="118">
        <v>0</v>
      </c>
      <c r="AS981" t="str">
        <f t="shared" si="71"/>
        <v>1.01.06.00</v>
      </c>
    </row>
    <row r="982" spans="1:45" customFormat="1" ht="62.4">
      <c r="A982">
        <v>2021</v>
      </c>
      <c r="B982">
        <v>610</v>
      </c>
      <c r="C982" t="s">
        <v>1290</v>
      </c>
      <c r="D982" t="s">
        <v>1219</v>
      </c>
      <c r="E982" t="s">
        <v>1227</v>
      </c>
      <c r="F982" t="s">
        <v>2660</v>
      </c>
      <c r="G982" t="s">
        <v>2661</v>
      </c>
      <c r="H982">
        <v>11</v>
      </c>
      <c r="I982" t="s">
        <v>25</v>
      </c>
      <c r="J982">
        <v>19</v>
      </c>
      <c r="K982" t="s">
        <v>2320</v>
      </c>
      <c r="L982">
        <v>0</v>
      </c>
      <c r="M982" t="s">
        <v>2149</v>
      </c>
      <c r="N982">
        <v>0</v>
      </c>
      <c r="O982" t="s">
        <v>2149</v>
      </c>
      <c r="P982">
        <v>0</v>
      </c>
      <c r="Q982" t="s">
        <v>2149</v>
      </c>
      <c r="R982">
        <v>30</v>
      </c>
      <c r="S982" t="s">
        <v>2163</v>
      </c>
      <c r="T982">
        <v>34</v>
      </c>
      <c r="U982" t="s">
        <v>2209</v>
      </c>
      <c r="V982">
        <v>0</v>
      </c>
      <c r="W982" t="s">
        <v>79</v>
      </c>
      <c r="X982">
        <v>1</v>
      </c>
      <c r="Y982" t="s">
        <v>2662</v>
      </c>
      <c r="Z982" t="s">
        <v>2672</v>
      </c>
      <c r="AA982" t="s">
        <v>2673</v>
      </c>
      <c r="AB982" t="s">
        <v>2674</v>
      </c>
      <c r="AC982" t="s">
        <v>2666</v>
      </c>
      <c r="AD982" t="s">
        <v>32</v>
      </c>
      <c r="AE982" t="s">
        <v>24</v>
      </c>
      <c r="AF982" s="115">
        <v>9339276</v>
      </c>
      <c r="AG982" s="36" t="s">
        <v>1683</v>
      </c>
      <c r="AH982" s="127" t="s">
        <v>25</v>
      </c>
      <c r="AI982" s="172">
        <v>18</v>
      </c>
      <c r="AJ982" s="173" t="s">
        <v>1219</v>
      </c>
      <c r="AL982" t="str">
        <f t="shared" si="68"/>
        <v>19.00.00.00</v>
      </c>
      <c r="AM982">
        <f t="shared" si="69"/>
        <v>610</v>
      </c>
      <c r="AN982">
        <f t="shared" si="70"/>
        <v>11</v>
      </c>
      <c r="AO982" s="118">
        <v>19</v>
      </c>
      <c r="AP982" s="118">
        <v>0</v>
      </c>
      <c r="AQ982" s="118">
        <v>0</v>
      </c>
      <c r="AR982" s="118">
        <v>0</v>
      </c>
      <c r="AS982" t="str">
        <f t="shared" si="71"/>
        <v>1.02.01.00</v>
      </c>
    </row>
    <row r="983" spans="1:45" customFormat="1" ht="62.4">
      <c r="A983">
        <v>2021</v>
      </c>
      <c r="B983">
        <v>610</v>
      </c>
      <c r="C983" t="s">
        <v>1290</v>
      </c>
      <c r="D983" t="s">
        <v>1219</v>
      </c>
      <c r="E983" t="s">
        <v>1227</v>
      </c>
      <c r="F983" t="s">
        <v>2660</v>
      </c>
      <c r="G983" t="s">
        <v>2661</v>
      </c>
      <c r="H983">
        <v>11</v>
      </c>
      <c r="I983" t="s">
        <v>25</v>
      </c>
      <c r="J983">
        <v>19</v>
      </c>
      <c r="K983" t="s">
        <v>2320</v>
      </c>
      <c r="L983">
        <v>0</v>
      </c>
      <c r="M983" t="s">
        <v>2149</v>
      </c>
      <c r="N983">
        <v>0</v>
      </c>
      <c r="O983" t="s">
        <v>2149</v>
      </c>
      <c r="P983">
        <v>0</v>
      </c>
      <c r="Q983" t="s">
        <v>2149</v>
      </c>
      <c r="R983">
        <v>30</v>
      </c>
      <c r="S983" t="s">
        <v>2163</v>
      </c>
      <c r="T983">
        <v>34</v>
      </c>
      <c r="U983" t="s">
        <v>2209</v>
      </c>
      <c r="V983">
        <v>0</v>
      </c>
      <c r="W983" t="s">
        <v>79</v>
      </c>
      <c r="X983">
        <v>1</v>
      </c>
      <c r="Y983" t="s">
        <v>2662</v>
      </c>
      <c r="Z983" t="s">
        <v>2672</v>
      </c>
      <c r="AA983" t="s">
        <v>2673</v>
      </c>
      <c r="AB983" t="s">
        <v>2675</v>
      </c>
      <c r="AC983" t="s">
        <v>2668</v>
      </c>
      <c r="AD983" t="s">
        <v>33</v>
      </c>
      <c r="AE983" t="s">
        <v>27</v>
      </c>
      <c r="AF983" s="115">
        <v>707686</v>
      </c>
      <c r="AG983" s="36" t="s">
        <v>1683</v>
      </c>
      <c r="AH983" s="127" t="s">
        <v>25</v>
      </c>
      <c r="AI983" s="172">
        <v>18</v>
      </c>
      <c r="AJ983" s="173" t="s">
        <v>1219</v>
      </c>
      <c r="AL983" t="str">
        <f t="shared" si="68"/>
        <v>19.00.00.00</v>
      </c>
      <c r="AM983">
        <f t="shared" si="69"/>
        <v>610</v>
      </c>
      <c r="AN983">
        <f t="shared" si="70"/>
        <v>11</v>
      </c>
      <c r="AO983" s="118">
        <v>19</v>
      </c>
      <c r="AP983" s="118">
        <v>0</v>
      </c>
      <c r="AQ983" s="118">
        <v>0</v>
      </c>
      <c r="AR983" s="118">
        <v>0</v>
      </c>
      <c r="AS983" t="str">
        <f t="shared" si="71"/>
        <v>1.02.03.00</v>
      </c>
    </row>
    <row r="984" spans="1:45" customFormat="1" ht="62.4">
      <c r="A984">
        <v>2021</v>
      </c>
      <c r="B984">
        <v>610</v>
      </c>
      <c r="C984" t="s">
        <v>1290</v>
      </c>
      <c r="D984" t="s">
        <v>1219</v>
      </c>
      <c r="E984" t="s">
        <v>1227</v>
      </c>
      <c r="F984" t="s">
        <v>2660</v>
      </c>
      <c r="G984" t="s">
        <v>2661</v>
      </c>
      <c r="H984">
        <v>11</v>
      </c>
      <c r="I984" t="s">
        <v>25</v>
      </c>
      <c r="J984">
        <v>19</v>
      </c>
      <c r="K984" t="s">
        <v>2320</v>
      </c>
      <c r="L984">
        <v>0</v>
      </c>
      <c r="M984" t="s">
        <v>2149</v>
      </c>
      <c r="N984">
        <v>0</v>
      </c>
      <c r="O984" t="s">
        <v>2149</v>
      </c>
      <c r="P984">
        <v>0</v>
      </c>
      <c r="Q984" t="s">
        <v>2149</v>
      </c>
      <c r="R984">
        <v>30</v>
      </c>
      <c r="S984" t="s">
        <v>2163</v>
      </c>
      <c r="T984">
        <v>34</v>
      </c>
      <c r="U984" t="s">
        <v>2209</v>
      </c>
      <c r="V984">
        <v>0</v>
      </c>
      <c r="W984" t="s">
        <v>79</v>
      </c>
      <c r="X984">
        <v>1</v>
      </c>
      <c r="Y984" t="s">
        <v>2662</v>
      </c>
      <c r="Z984" t="s">
        <v>2672</v>
      </c>
      <c r="AA984" t="s">
        <v>2673</v>
      </c>
      <c r="AB984" t="s">
        <v>2676</v>
      </c>
      <c r="AC984" t="s">
        <v>2670</v>
      </c>
      <c r="AD984" t="s">
        <v>34</v>
      </c>
      <c r="AE984" t="s">
        <v>29</v>
      </c>
      <c r="AF984" s="115">
        <v>2113780</v>
      </c>
      <c r="AG984" s="36" t="s">
        <v>1683</v>
      </c>
      <c r="AH984" s="127" t="s">
        <v>25</v>
      </c>
      <c r="AI984" s="172">
        <v>18</v>
      </c>
      <c r="AJ984" s="173" t="s">
        <v>1219</v>
      </c>
      <c r="AL984" t="str">
        <f t="shared" si="68"/>
        <v>19.00.00.00</v>
      </c>
      <c r="AM984">
        <f t="shared" si="69"/>
        <v>610</v>
      </c>
      <c r="AN984">
        <f t="shared" si="70"/>
        <v>11</v>
      </c>
      <c r="AO984" s="118">
        <v>19</v>
      </c>
      <c r="AP984" s="118">
        <v>0</v>
      </c>
      <c r="AQ984" s="118">
        <v>0</v>
      </c>
      <c r="AR984" s="118">
        <v>0</v>
      </c>
      <c r="AS984" t="str">
        <f t="shared" si="71"/>
        <v>1.02.05.00</v>
      </c>
    </row>
    <row r="985" spans="1:45" customFormat="1" ht="62.4">
      <c r="A985">
        <v>2021</v>
      </c>
      <c r="B985">
        <v>610</v>
      </c>
      <c r="C985" t="s">
        <v>1290</v>
      </c>
      <c r="D985" t="s">
        <v>1219</v>
      </c>
      <c r="E985" t="s">
        <v>1227</v>
      </c>
      <c r="F985" t="s">
        <v>2660</v>
      </c>
      <c r="G985" t="s">
        <v>2661</v>
      </c>
      <c r="H985">
        <v>11</v>
      </c>
      <c r="I985" t="s">
        <v>25</v>
      </c>
      <c r="J985">
        <v>19</v>
      </c>
      <c r="K985" t="s">
        <v>2320</v>
      </c>
      <c r="L985">
        <v>0</v>
      </c>
      <c r="M985" t="s">
        <v>2149</v>
      </c>
      <c r="N985">
        <v>0</v>
      </c>
      <c r="O985" t="s">
        <v>2149</v>
      </c>
      <c r="P985">
        <v>0</v>
      </c>
      <c r="Q985" t="s">
        <v>2149</v>
      </c>
      <c r="R985">
        <v>30</v>
      </c>
      <c r="S985" t="s">
        <v>2163</v>
      </c>
      <c r="T985">
        <v>34</v>
      </c>
      <c r="U985" t="s">
        <v>2209</v>
      </c>
      <c r="V985">
        <v>0</v>
      </c>
      <c r="W985" t="s">
        <v>79</v>
      </c>
      <c r="X985">
        <v>1</v>
      </c>
      <c r="Y985" t="s">
        <v>2662</v>
      </c>
      <c r="Z985" t="s">
        <v>2677</v>
      </c>
      <c r="AA985" t="s">
        <v>2678</v>
      </c>
      <c r="AB985" t="s">
        <v>2679</v>
      </c>
      <c r="AC985" t="s">
        <v>2678</v>
      </c>
      <c r="AD985" t="s">
        <v>35</v>
      </c>
      <c r="AE985" t="s">
        <v>36</v>
      </c>
      <c r="AF985" s="115">
        <v>4954372</v>
      </c>
      <c r="AG985" s="36" t="s">
        <v>1683</v>
      </c>
      <c r="AH985" s="127" t="s">
        <v>25</v>
      </c>
      <c r="AI985" s="172">
        <v>18</v>
      </c>
      <c r="AJ985" s="173" t="s">
        <v>1219</v>
      </c>
      <c r="AL985" t="str">
        <f t="shared" si="68"/>
        <v>19.00.00.00</v>
      </c>
      <c r="AM985">
        <f t="shared" si="69"/>
        <v>610</v>
      </c>
      <c r="AN985">
        <f t="shared" si="70"/>
        <v>11</v>
      </c>
      <c r="AO985" s="118">
        <v>19</v>
      </c>
      <c r="AP985" s="118">
        <v>0</v>
      </c>
      <c r="AQ985" s="118">
        <v>0</v>
      </c>
      <c r="AR985" s="118">
        <v>0</v>
      </c>
      <c r="AS985" t="str">
        <f t="shared" si="71"/>
        <v>1.04.00.00</v>
      </c>
    </row>
    <row r="986" spans="1:45" customFormat="1" ht="62.4">
      <c r="A986">
        <v>2021</v>
      </c>
      <c r="B986">
        <v>610</v>
      </c>
      <c r="C986" t="s">
        <v>1290</v>
      </c>
      <c r="D986" t="s">
        <v>1219</v>
      </c>
      <c r="E986" t="s">
        <v>1227</v>
      </c>
      <c r="F986" t="s">
        <v>2660</v>
      </c>
      <c r="G986" t="s">
        <v>2661</v>
      </c>
      <c r="H986">
        <v>13</v>
      </c>
      <c r="I986" t="s">
        <v>51</v>
      </c>
      <c r="J986">
        <v>19</v>
      </c>
      <c r="K986" t="s">
        <v>2320</v>
      </c>
      <c r="L986">
        <v>0</v>
      </c>
      <c r="M986" t="s">
        <v>2149</v>
      </c>
      <c r="N986">
        <v>0</v>
      </c>
      <c r="O986" t="s">
        <v>2149</v>
      </c>
      <c r="P986">
        <v>0</v>
      </c>
      <c r="Q986" t="s">
        <v>2149</v>
      </c>
      <c r="R986">
        <v>30</v>
      </c>
      <c r="S986" t="s">
        <v>2163</v>
      </c>
      <c r="T986">
        <v>34</v>
      </c>
      <c r="U986" t="s">
        <v>2209</v>
      </c>
      <c r="V986">
        <v>0</v>
      </c>
      <c r="W986" t="s">
        <v>79</v>
      </c>
      <c r="X986">
        <v>1</v>
      </c>
      <c r="Y986" t="s">
        <v>2662</v>
      </c>
      <c r="Z986" t="s">
        <v>2677</v>
      </c>
      <c r="AA986" t="s">
        <v>2678</v>
      </c>
      <c r="AB986" t="s">
        <v>2679</v>
      </c>
      <c r="AC986" t="s">
        <v>2678</v>
      </c>
      <c r="AD986" t="s">
        <v>35</v>
      </c>
      <c r="AE986" t="s">
        <v>36</v>
      </c>
      <c r="AF986" s="115">
        <v>12816</v>
      </c>
      <c r="AG986" s="82" t="s">
        <v>1456</v>
      </c>
      <c r="AH986" s="127" t="s">
        <v>166</v>
      </c>
      <c r="AI986" s="172">
        <v>18</v>
      </c>
      <c r="AJ986" s="173" t="s">
        <v>1219</v>
      </c>
      <c r="AL986" t="str">
        <f t="shared" si="68"/>
        <v>19.00.00.00</v>
      </c>
      <c r="AM986">
        <f t="shared" si="69"/>
        <v>610</v>
      </c>
      <c r="AN986">
        <f t="shared" si="70"/>
        <v>13</v>
      </c>
      <c r="AO986" s="118">
        <v>19</v>
      </c>
      <c r="AP986" s="118">
        <v>0</v>
      </c>
      <c r="AQ986" s="118">
        <v>0</v>
      </c>
      <c r="AR986" s="118">
        <v>0</v>
      </c>
      <c r="AS986" t="str">
        <f t="shared" si="71"/>
        <v>1.04.00.00</v>
      </c>
    </row>
    <row r="987" spans="1:45" customFormat="1" ht="62.4">
      <c r="A987">
        <v>2021</v>
      </c>
      <c r="B987">
        <v>610</v>
      </c>
      <c r="C987" t="s">
        <v>1290</v>
      </c>
      <c r="D987" t="s">
        <v>1219</v>
      </c>
      <c r="E987" t="s">
        <v>1227</v>
      </c>
      <c r="F987" t="s">
        <v>2660</v>
      </c>
      <c r="G987" t="s">
        <v>2661</v>
      </c>
      <c r="H987">
        <v>13</v>
      </c>
      <c r="I987" t="s">
        <v>51</v>
      </c>
      <c r="J987">
        <v>19</v>
      </c>
      <c r="K987" t="s">
        <v>2320</v>
      </c>
      <c r="L987">
        <v>0</v>
      </c>
      <c r="M987" t="s">
        <v>2149</v>
      </c>
      <c r="N987">
        <v>0</v>
      </c>
      <c r="O987" t="s">
        <v>2149</v>
      </c>
      <c r="P987">
        <v>0</v>
      </c>
      <c r="Q987" t="s">
        <v>2149</v>
      </c>
      <c r="R987">
        <v>30</v>
      </c>
      <c r="S987" t="s">
        <v>2163</v>
      </c>
      <c r="T987">
        <v>34</v>
      </c>
      <c r="U987" t="s">
        <v>2209</v>
      </c>
      <c r="V987">
        <v>0</v>
      </c>
      <c r="W987" t="s">
        <v>79</v>
      </c>
      <c r="X987">
        <v>2</v>
      </c>
      <c r="Y987" t="s">
        <v>2687</v>
      </c>
      <c r="Z987" t="s">
        <v>2688</v>
      </c>
      <c r="AA987" t="s">
        <v>2687</v>
      </c>
      <c r="AB987" t="s">
        <v>2689</v>
      </c>
      <c r="AC987" t="s">
        <v>2687</v>
      </c>
      <c r="AD987" t="s">
        <v>39</v>
      </c>
      <c r="AE987" t="s">
        <v>40</v>
      </c>
      <c r="AF987" s="115">
        <v>5438282</v>
      </c>
      <c r="AG987" s="82" t="s">
        <v>1456</v>
      </c>
      <c r="AH987" s="127" t="s">
        <v>166</v>
      </c>
      <c r="AI987" s="172">
        <v>18</v>
      </c>
      <c r="AJ987" s="173" t="s">
        <v>1219</v>
      </c>
      <c r="AL987" t="str">
        <f t="shared" si="68"/>
        <v>19.00.00.00</v>
      </c>
      <c r="AM987">
        <f t="shared" si="69"/>
        <v>610</v>
      </c>
      <c r="AN987">
        <f t="shared" si="70"/>
        <v>13</v>
      </c>
      <c r="AO987" s="118">
        <v>19</v>
      </c>
      <c r="AP987" s="118">
        <v>0</v>
      </c>
      <c r="AQ987" s="118">
        <v>0</v>
      </c>
      <c r="AR987" s="118">
        <v>0</v>
      </c>
      <c r="AS987" t="str">
        <f t="shared" si="71"/>
        <v>2.00.00.00</v>
      </c>
    </row>
    <row r="988" spans="1:45" customFormat="1" ht="62.4">
      <c r="A988">
        <v>2021</v>
      </c>
      <c r="B988">
        <v>610</v>
      </c>
      <c r="C988" t="s">
        <v>1290</v>
      </c>
      <c r="D988" t="s">
        <v>1219</v>
      </c>
      <c r="E988" t="s">
        <v>1227</v>
      </c>
      <c r="F988" t="s">
        <v>2660</v>
      </c>
      <c r="G988" t="s">
        <v>2661</v>
      </c>
      <c r="H988">
        <v>11</v>
      </c>
      <c r="I988" t="s">
        <v>25</v>
      </c>
      <c r="J988">
        <v>19</v>
      </c>
      <c r="K988" t="s">
        <v>2320</v>
      </c>
      <c r="L988">
        <v>0</v>
      </c>
      <c r="M988" t="s">
        <v>2149</v>
      </c>
      <c r="N988">
        <v>0</v>
      </c>
      <c r="O988" t="s">
        <v>2149</v>
      </c>
      <c r="P988">
        <v>0</v>
      </c>
      <c r="Q988" t="s">
        <v>2149</v>
      </c>
      <c r="R988">
        <v>30</v>
      </c>
      <c r="S988" t="s">
        <v>2163</v>
      </c>
      <c r="T988">
        <v>34</v>
      </c>
      <c r="U988" t="s">
        <v>2209</v>
      </c>
      <c r="V988">
        <v>0</v>
      </c>
      <c r="W988" t="s">
        <v>79</v>
      </c>
      <c r="X988">
        <v>2</v>
      </c>
      <c r="Y988" t="s">
        <v>2687</v>
      </c>
      <c r="Z988" t="s">
        <v>2688</v>
      </c>
      <c r="AA988" t="s">
        <v>2687</v>
      </c>
      <c r="AB988" t="s">
        <v>2689</v>
      </c>
      <c r="AC988" t="s">
        <v>2687</v>
      </c>
      <c r="AD988" t="s">
        <v>39</v>
      </c>
      <c r="AE988" t="s">
        <v>40</v>
      </c>
      <c r="AF988" s="115">
        <v>6831000</v>
      </c>
      <c r="AG988" s="36" t="s">
        <v>1683</v>
      </c>
      <c r="AH988" s="127" t="s">
        <v>25</v>
      </c>
      <c r="AI988" s="172">
        <v>18</v>
      </c>
      <c r="AJ988" s="173" t="s">
        <v>1219</v>
      </c>
      <c r="AL988" t="str">
        <f t="shared" si="68"/>
        <v>19.00.00.00</v>
      </c>
      <c r="AM988">
        <f t="shared" si="69"/>
        <v>610</v>
      </c>
      <c r="AN988">
        <f t="shared" si="70"/>
        <v>11</v>
      </c>
      <c r="AO988" s="118">
        <v>19</v>
      </c>
      <c r="AP988" s="118">
        <v>0</v>
      </c>
      <c r="AQ988" s="118">
        <v>0</v>
      </c>
      <c r="AR988" s="118">
        <v>0</v>
      </c>
      <c r="AS988" t="str">
        <f t="shared" si="71"/>
        <v>2.00.00.00</v>
      </c>
    </row>
    <row r="989" spans="1:45" customFormat="1" ht="62.4">
      <c r="A989">
        <v>2021</v>
      </c>
      <c r="B989">
        <v>610</v>
      </c>
      <c r="C989" t="s">
        <v>1290</v>
      </c>
      <c r="D989" t="s">
        <v>1219</v>
      </c>
      <c r="E989" t="s">
        <v>1227</v>
      </c>
      <c r="F989" t="s">
        <v>2660</v>
      </c>
      <c r="G989" t="s">
        <v>2661</v>
      </c>
      <c r="H989">
        <v>11</v>
      </c>
      <c r="I989" t="s">
        <v>25</v>
      </c>
      <c r="J989">
        <v>19</v>
      </c>
      <c r="K989" t="s">
        <v>2320</v>
      </c>
      <c r="L989">
        <v>0</v>
      </c>
      <c r="M989" t="s">
        <v>2149</v>
      </c>
      <c r="N989">
        <v>0</v>
      </c>
      <c r="O989" t="s">
        <v>2149</v>
      </c>
      <c r="P989">
        <v>0</v>
      </c>
      <c r="Q989" t="s">
        <v>2149</v>
      </c>
      <c r="R989">
        <v>30</v>
      </c>
      <c r="S989" t="s">
        <v>2163</v>
      </c>
      <c r="T989">
        <v>34</v>
      </c>
      <c r="U989" t="s">
        <v>2209</v>
      </c>
      <c r="V989">
        <v>0</v>
      </c>
      <c r="W989" t="s">
        <v>79</v>
      </c>
      <c r="X989">
        <v>3</v>
      </c>
      <c r="Y989" t="s">
        <v>2690</v>
      </c>
      <c r="Z989" t="s">
        <v>2691</v>
      </c>
      <c r="AA989" t="s">
        <v>2690</v>
      </c>
      <c r="AB989" t="s">
        <v>2692</v>
      </c>
      <c r="AC989" t="s">
        <v>2690</v>
      </c>
      <c r="AD989" t="s">
        <v>41</v>
      </c>
      <c r="AE989" t="s">
        <v>42</v>
      </c>
      <c r="AF989" s="115">
        <v>25515675</v>
      </c>
      <c r="AG989" s="36" t="s">
        <v>1683</v>
      </c>
      <c r="AH989" s="127" t="s">
        <v>25</v>
      </c>
      <c r="AI989" s="172">
        <v>18</v>
      </c>
      <c r="AJ989" s="173" t="s">
        <v>1219</v>
      </c>
      <c r="AL989" t="str">
        <f t="shared" si="68"/>
        <v>19.00.00.00</v>
      </c>
      <c r="AM989">
        <f t="shared" si="69"/>
        <v>610</v>
      </c>
      <c r="AN989">
        <f t="shared" si="70"/>
        <v>11</v>
      </c>
      <c r="AO989" s="118">
        <v>19</v>
      </c>
      <c r="AP989" s="118">
        <v>0</v>
      </c>
      <c r="AQ989" s="118">
        <v>0</v>
      </c>
      <c r="AR989" s="118">
        <v>0</v>
      </c>
      <c r="AS989" t="str">
        <f t="shared" si="71"/>
        <v>3.00.00.00</v>
      </c>
    </row>
    <row r="990" spans="1:45" customFormat="1" ht="62.4">
      <c r="A990">
        <v>2021</v>
      </c>
      <c r="B990">
        <v>610</v>
      </c>
      <c r="C990" t="s">
        <v>1290</v>
      </c>
      <c r="D990" t="s">
        <v>1219</v>
      </c>
      <c r="E990" t="s">
        <v>1227</v>
      </c>
      <c r="F990" t="s">
        <v>2660</v>
      </c>
      <c r="G990" t="s">
        <v>2661</v>
      </c>
      <c r="H990">
        <v>13</v>
      </c>
      <c r="I990" t="s">
        <v>51</v>
      </c>
      <c r="J990">
        <v>19</v>
      </c>
      <c r="K990" t="s">
        <v>2320</v>
      </c>
      <c r="L990">
        <v>0</v>
      </c>
      <c r="M990" t="s">
        <v>2149</v>
      </c>
      <c r="N990">
        <v>0</v>
      </c>
      <c r="O990" t="s">
        <v>2149</v>
      </c>
      <c r="P990">
        <v>0</v>
      </c>
      <c r="Q990" t="s">
        <v>2149</v>
      </c>
      <c r="R990">
        <v>30</v>
      </c>
      <c r="S990" t="s">
        <v>2163</v>
      </c>
      <c r="T990">
        <v>34</v>
      </c>
      <c r="U990" t="s">
        <v>2209</v>
      </c>
      <c r="V990">
        <v>0</v>
      </c>
      <c r="W990" t="s">
        <v>79</v>
      </c>
      <c r="X990">
        <v>3</v>
      </c>
      <c r="Y990" t="s">
        <v>2690</v>
      </c>
      <c r="Z990" t="s">
        <v>2691</v>
      </c>
      <c r="AA990" t="s">
        <v>2690</v>
      </c>
      <c r="AB990" t="s">
        <v>2692</v>
      </c>
      <c r="AC990" t="s">
        <v>2690</v>
      </c>
      <c r="AD990" t="s">
        <v>41</v>
      </c>
      <c r="AE990" t="s">
        <v>42</v>
      </c>
      <c r="AF990" s="115">
        <v>3950603</v>
      </c>
      <c r="AG990" s="82" t="s">
        <v>1456</v>
      </c>
      <c r="AH990" s="127" t="s">
        <v>166</v>
      </c>
      <c r="AI990" s="172">
        <v>18</v>
      </c>
      <c r="AJ990" s="173" t="s">
        <v>1219</v>
      </c>
      <c r="AL990" t="str">
        <f t="shared" si="68"/>
        <v>19.00.00.00</v>
      </c>
      <c r="AM990">
        <f t="shared" si="69"/>
        <v>610</v>
      </c>
      <c r="AN990">
        <f t="shared" si="70"/>
        <v>13</v>
      </c>
      <c r="AO990" s="118">
        <v>19</v>
      </c>
      <c r="AP990" s="118">
        <v>0</v>
      </c>
      <c r="AQ990" s="118">
        <v>0</v>
      </c>
      <c r="AR990" s="118">
        <v>0</v>
      </c>
      <c r="AS990" t="str">
        <f t="shared" si="71"/>
        <v>3.00.00.00</v>
      </c>
    </row>
    <row r="991" spans="1:45" customFormat="1" ht="62.4">
      <c r="A991">
        <v>2021</v>
      </c>
      <c r="B991">
        <v>610</v>
      </c>
      <c r="C991" t="s">
        <v>1290</v>
      </c>
      <c r="D991" t="s">
        <v>1219</v>
      </c>
      <c r="E991" t="s">
        <v>1227</v>
      </c>
      <c r="F991" t="s">
        <v>2693</v>
      </c>
      <c r="G991" t="s">
        <v>2694</v>
      </c>
      <c r="H991">
        <v>11</v>
      </c>
      <c r="I991" t="s">
        <v>25</v>
      </c>
      <c r="J991">
        <v>19</v>
      </c>
      <c r="K991" t="s">
        <v>2320</v>
      </c>
      <c r="L991">
        <v>0</v>
      </c>
      <c r="M991" t="s">
        <v>2149</v>
      </c>
      <c r="N991">
        <v>1</v>
      </c>
      <c r="O991" t="s">
        <v>43</v>
      </c>
      <c r="P991">
        <v>0</v>
      </c>
      <c r="Q991" t="s">
        <v>2149</v>
      </c>
      <c r="R991">
        <v>30</v>
      </c>
      <c r="S991" t="s">
        <v>2163</v>
      </c>
      <c r="T991">
        <v>34</v>
      </c>
      <c r="U991" t="s">
        <v>2209</v>
      </c>
      <c r="V991">
        <v>0</v>
      </c>
      <c r="W991" t="s">
        <v>79</v>
      </c>
      <c r="X991">
        <v>4</v>
      </c>
      <c r="Y991" t="s">
        <v>2695</v>
      </c>
      <c r="Z991" t="s">
        <v>2696</v>
      </c>
      <c r="AA991" t="s">
        <v>2697</v>
      </c>
      <c r="AB991" t="s">
        <v>2698</v>
      </c>
      <c r="AC991" t="s">
        <v>2697</v>
      </c>
      <c r="AD991" t="s">
        <v>44</v>
      </c>
      <c r="AE991" t="s">
        <v>43</v>
      </c>
      <c r="AF991" s="115">
        <v>2092500</v>
      </c>
      <c r="AG991" s="36" t="s">
        <v>1683</v>
      </c>
      <c r="AH991" s="127" t="s">
        <v>25</v>
      </c>
      <c r="AI991" s="172">
        <v>18</v>
      </c>
      <c r="AJ991" s="173" t="s">
        <v>1219</v>
      </c>
      <c r="AL991" t="str">
        <f t="shared" si="68"/>
        <v>19.00.01.00</v>
      </c>
      <c r="AM991">
        <f t="shared" si="69"/>
        <v>610</v>
      </c>
      <c r="AN991">
        <f t="shared" si="70"/>
        <v>11</v>
      </c>
      <c r="AO991" s="118">
        <v>19</v>
      </c>
      <c r="AP991" s="118">
        <v>0</v>
      </c>
      <c r="AQ991" s="118">
        <v>1</v>
      </c>
      <c r="AR991" s="118">
        <v>0</v>
      </c>
      <c r="AS991" t="str">
        <f t="shared" si="71"/>
        <v>4.03.00.00</v>
      </c>
    </row>
    <row r="992" spans="1:45" customFormat="1" ht="62.4">
      <c r="A992">
        <v>2021</v>
      </c>
      <c r="B992">
        <v>610</v>
      </c>
      <c r="C992" t="s">
        <v>1290</v>
      </c>
      <c r="D992" t="s">
        <v>1219</v>
      </c>
      <c r="E992" t="s">
        <v>1227</v>
      </c>
      <c r="F992" t="s">
        <v>2660</v>
      </c>
      <c r="G992" t="s">
        <v>2699</v>
      </c>
      <c r="H992">
        <v>11</v>
      </c>
      <c r="I992" t="s">
        <v>25</v>
      </c>
      <c r="J992">
        <v>19</v>
      </c>
      <c r="K992" t="s">
        <v>2320</v>
      </c>
      <c r="L992">
        <v>0</v>
      </c>
      <c r="M992" t="s">
        <v>2149</v>
      </c>
      <c r="N992">
        <v>0</v>
      </c>
      <c r="O992" t="s">
        <v>2149</v>
      </c>
      <c r="P992">
        <v>0</v>
      </c>
      <c r="Q992" t="s">
        <v>2149</v>
      </c>
      <c r="R992">
        <v>30</v>
      </c>
      <c r="S992" t="s">
        <v>2163</v>
      </c>
      <c r="T992">
        <v>34</v>
      </c>
      <c r="U992" t="s">
        <v>2209</v>
      </c>
      <c r="V992">
        <v>0</v>
      </c>
      <c r="W992" t="s">
        <v>79</v>
      </c>
      <c r="X992">
        <v>5</v>
      </c>
      <c r="Y992" t="s">
        <v>2700</v>
      </c>
      <c r="Z992" t="s">
        <v>2701</v>
      </c>
      <c r="AA992" t="s">
        <v>2702</v>
      </c>
      <c r="AB992" t="s">
        <v>2750</v>
      </c>
      <c r="AC992" t="s">
        <v>2751</v>
      </c>
      <c r="AD992" t="s">
        <v>2350</v>
      </c>
      <c r="AE992" t="s">
        <v>2351</v>
      </c>
      <c r="AF992" s="115">
        <v>120430907</v>
      </c>
      <c r="AG992" s="36" t="s">
        <v>1683</v>
      </c>
      <c r="AH992" s="127" t="s">
        <v>25</v>
      </c>
      <c r="AI992" s="172">
        <v>18</v>
      </c>
      <c r="AJ992" s="173" t="s">
        <v>1219</v>
      </c>
      <c r="AL992" t="str">
        <f t="shared" si="68"/>
        <v>19.00.00.00</v>
      </c>
      <c r="AM992">
        <f t="shared" si="69"/>
        <v>610</v>
      </c>
      <c r="AN992">
        <f t="shared" si="70"/>
        <v>11</v>
      </c>
      <c r="AO992" s="118">
        <v>19</v>
      </c>
      <c r="AP992" s="118">
        <v>0</v>
      </c>
      <c r="AQ992" s="118">
        <v>0</v>
      </c>
      <c r="AR992" s="118">
        <v>0</v>
      </c>
      <c r="AS992" t="str">
        <f t="shared" si="71"/>
        <v>5.01.05.01</v>
      </c>
    </row>
    <row r="993" spans="1:45" customFormat="1" ht="62.4">
      <c r="A993">
        <v>2021</v>
      </c>
      <c r="B993">
        <v>610</v>
      </c>
      <c r="C993" t="s">
        <v>1290</v>
      </c>
      <c r="D993" t="s">
        <v>1219</v>
      </c>
      <c r="E993" t="s">
        <v>1227</v>
      </c>
      <c r="F993" t="s">
        <v>2660</v>
      </c>
      <c r="G993" t="s">
        <v>2661</v>
      </c>
      <c r="H993">
        <v>11</v>
      </c>
      <c r="I993" t="s">
        <v>25</v>
      </c>
      <c r="J993">
        <v>21</v>
      </c>
      <c r="K993" t="s">
        <v>2310</v>
      </c>
      <c r="L993">
        <v>0</v>
      </c>
      <c r="M993" t="s">
        <v>2149</v>
      </c>
      <c r="N993">
        <v>0</v>
      </c>
      <c r="O993" t="s">
        <v>2149</v>
      </c>
      <c r="P993">
        <v>3</v>
      </c>
      <c r="Q993" t="s">
        <v>2186</v>
      </c>
      <c r="R993">
        <v>30</v>
      </c>
      <c r="S993" t="s">
        <v>2163</v>
      </c>
      <c r="T993">
        <v>34</v>
      </c>
      <c r="U993" t="s">
        <v>2209</v>
      </c>
      <c r="V993">
        <v>0</v>
      </c>
      <c r="W993" t="s">
        <v>79</v>
      </c>
      <c r="X993">
        <v>1</v>
      </c>
      <c r="Y993" t="s">
        <v>2662</v>
      </c>
      <c r="Z993" t="s">
        <v>2663</v>
      </c>
      <c r="AA993" t="s">
        <v>2664</v>
      </c>
      <c r="AB993" t="s">
        <v>2665</v>
      </c>
      <c r="AC993" t="s">
        <v>2666</v>
      </c>
      <c r="AD993" t="s">
        <v>23</v>
      </c>
      <c r="AE993" t="s">
        <v>24</v>
      </c>
      <c r="AF993" s="115">
        <v>207754222</v>
      </c>
      <c r="AG993" s="36" t="s">
        <v>1683</v>
      </c>
      <c r="AH993" s="127" t="s">
        <v>25</v>
      </c>
      <c r="AI993" s="172">
        <v>18</v>
      </c>
      <c r="AJ993" s="173" t="s">
        <v>1219</v>
      </c>
      <c r="AL993" t="str">
        <f t="shared" si="68"/>
        <v>21.00.00.03</v>
      </c>
      <c r="AM993">
        <f t="shared" si="69"/>
        <v>610</v>
      </c>
      <c r="AN993">
        <f t="shared" si="70"/>
        <v>11</v>
      </c>
      <c r="AO993" s="118">
        <v>21</v>
      </c>
      <c r="AP993" s="118">
        <v>0</v>
      </c>
      <c r="AQ993" s="118">
        <v>0</v>
      </c>
      <c r="AR993" s="118">
        <v>3</v>
      </c>
      <c r="AS993" t="str">
        <f t="shared" si="71"/>
        <v>1.01.01.00</v>
      </c>
    </row>
    <row r="994" spans="1:45" customFormat="1" ht="62.4">
      <c r="A994">
        <v>2021</v>
      </c>
      <c r="B994">
        <v>610</v>
      </c>
      <c r="C994" t="s">
        <v>1290</v>
      </c>
      <c r="D994" t="s">
        <v>1219</v>
      </c>
      <c r="E994" t="s">
        <v>1227</v>
      </c>
      <c r="F994" t="s">
        <v>2660</v>
      </c>
      <c r="G994" t="s">
        <v>2661</v>
      </c>
      <c r="H994">
        <v>11</v>
      </c>
      <c r="I994" t="s">
        <v>25</v>
      </c>
      <c r="J994">
        <v>21</v>
      </c>
      <c r="K994" t="s">
        <v>2310</v>
      </c>
      <c r="L994">
        <v>0</v>
      </c>
      <c r="M994" t="s">
        <v>2149</v>
      </c>
      <c r="N994">
        <v>0</v>
      </c>
      <c r="O994" t="s">
        <v>2149</v>
      </c>
      <c r="P994">
        <v>1</v>
      </c>
      <c r="Q994" t="s">
        <v>2494</v>
      </c>
      <c r="R994">
        <v>30</v>
      </c>
      <c r="S994" t="s">
        <v>2163</v>
      </c>
      <c r="T994">
        <v>34</v>
      </c>
      <c r="U994" t="s">
        <v>2209</v>
      </c>
      <c r="V994">
        <v>0</v>
      </c>
      <c r="W994" t="s">
        <v>79</v>
      </c>
      <c r="X994">
        <v>1</v>
      </c>
      <c r="Y994" t="s">
        <v>2662</v>
      </c>
      <c r="Z994" t="s">
        <v>2663</v>
      </c>
      <c r="AA994" t="s">
        <v>2664</v>
      </c>
      <c r="AB994" t="s">
        <v>2665</v>
      </c>
      <c r="AC994" t="s">
        <v>2666</v>
      </c>
      <c r="AD994" t="s">
        <v>23</v>
      </c>
      <c r="AE994" t="s">
        <v>24</v>
      </c>
      <c r="AF994" s="115">
        <v>593013779</v>
      </c>
      <c r="AG994" s="36" t="s">
        <v>1683</v>
      </c>
      <c r="AH994" s="127" t="s">
        <v>25</v>
      </c>
      <c r="AI994" s="172">
        <v>18</v>
      </c>
      <c r="AJ994" s="173" t="s">
        <v>1219</v>
      </c>
      <c r="AL994" t="str">
        <f t="shared" si="68"/>
        <v>21.00.00.01</v>
      </c>
      <c r="AM994">
        <f t="shared" si="69"/>
        <v>610</v>
      </c>
      <c r="AN994">
        <f t="shared" si="70"/>
        <v>11</v>
      </c>
      <c r="AO994" s="118">
        <v>21</v>
      </c>
      <c r="AP994" s="118">
        <v>0</v>
      </c>
      <c r="AQ994" s="118">
        <v>0</v>
      </c>
      <c r="AR994" s="118">
        <v>1</v>
      </c>
      <c r="AS994" t="str">
        <f t="shared" si="71"/>
        <v>1.01.01.00</v>
      </c>
    </row>
    <row r="995" spans="1:45" customFormat="1" ht="62.4">
      <c r="A995">
        <v>2021</v>
      </c>
      <c r="B995">
        <v>610</v>
      </c>
      <c r="C995" t="s">
        <v>1290</v>
      </c>
      <c r="D995" t="s">
        <v>1219</v>
      </c>
      <c r="E995" t="s">
        <v>1227</v>
      </c>
      <c r="F995" t="s">
        <v>2660</v>
      </c>
      <c r="G995" t="s">
        <v>2661</v>
      </c>
      <c r="H995">
        <v>11</v>
      </c>
      <c r="I995" t="s">
        <v>25</v>
      </c>
      <c r="J995">
        <v>21</v>
      </c>
      <c r="K995" t="s">
        <v>2310</v>
      </c>
      <c r="L995">
        <v>0</v>
      </c>
      <c r="M995" t="s">
        <v>2149</v>
      </c>
      <c r="N995">
        <v>0</v>
      </c>
      <c r="O995" t="s">
        <v>2149</v>
      </c>
      <c r="P995">
        <v>4</v>
      </c>
      <c r="Q995" t="s">
        <v>2189</v>
      </c>
      <c r="R995">
        <v>30</v>
      </c>
      <c r="S995" t="s">
        <v>2163</v>
      </c>
      <c r="T995">
        <v>34</v>
      </c>
      <c r="U995" t="s">
        <v>2209</v>
      </c>
      <c r="V995">
        <v>0</v>
      </c>
      <c r="W995" t="s">
        <v>79</v>
      </c>
      <c r="X995">
        <v>1</v>
      </c>
      <c r="Y995" t="s">
        <v>2662</v>
      </c>
      <c r="Z995" t="s">
        <v>2663</v>
      </c>
      <c r="AA995" t="s">
        <v>2664</v>
      </c>
      <c r="AB995" t="s">
        <v>2665</v>
      </c>
      <c r="AC995" t="s">
        <v>2666</v>
      </c>
      <c r="AD995" t="s">
        <v>23</v>
      </c>
      <c r="AE995" t="s">
        <v>24</v>
      </c>
      <c r="AF995" s="115">
        <v>366751862</v>
      </c>
      <c r="AG995" s="36" t="s">
        <v>1683</v>
      </c>
      <c r="AH995" s="127" t="s">
        <v>25</v>
      </c>
      <c r="AI995" s="172">
        <v>18</v>
      </c>
      <c r="AJ995" s="173" t="s">
        <v>1219</v>
      </c>
      <c r="AL995" t="str">
        <f t="shared" si="68"/>
        <v>21.00.00.04</v>
      </c>
      <c r="AM995">
        <f t="shared" si="69"/>
        <v>610</v>
      </c>
      <c r="AN995">
        <f t="shared" si="70"/>
        <v>11</v>
      </c>
      <c r="AO995" s="118">
        <v>21</v>
      </c>
      <c r="AP995" s="118">
        <v>0</v>
      </c>
      <c r="AQ995" s="118">
        <v>0</v>
      </c>
      <c r="AR995" s="118">
        <v>4</v>
      </c>
      <c r="AS995" t="str">
        <f t="shared" si="71"/>
        <v>1.01.01.00</v>
      </c>
    </row>
    <row r="996" spans="1:45" customFormat="1" ht="62.4">
      <c r="A996">
        <v>2021</v>
      </c>
      <c r="B996">
        <v>610</v>
      </c>
      <c r="C996" t="s">
        <v>1290</v>
      </c>
      <c r="D996" t="s">
        <v>1219</v>
      </c>
      <c r="E996" t="s">
        <v>1227</v>
      </c>
      <c r="F996" t="s">
        <v>2660</v>
      </c>
      <c r="G996" t="s">
        <v>2661</v>
      </c>
      <c r="H996">
        <v>13</v>
      </c>
      <c r="I996" t="s">
        <v>51</v>
      </c>
      <c r="J996">
        <v>21</v>
      </c>
      <c r="K996" t="s">
        <v>2310</v>
      </c>
      <c r="L996">
        <v>0</v>
      </c>
      <c r="M996" t="s">
        <v>2149</v>
      </c>
      <c r="N996">
        <v>0</v>
      </c>
      <c r="O996" t="s">
        <v>2149</v>
      </c>
      <c r="P996">
        <v>2</v>
      </c>
      <c r="Q996" t="s">
        <v>2620</v>
      </c>
      <c r="R996">
        <v>30</v>
      </c>
      <c r="S996" t="s">
        <v>2163</v>
      </c>
      <c r="T996">
        <v>34</v>
      </c>
      <c r="U996" t="s">
        <v>2209</v>
      </c>
      <c r="V996">
        <v>0</v>
      </c>
      <c r="W996" t="s">
        <v>79</v>
      </c>
      <c r="X996">
        <v>1</v>
      </c>
      <c r="Y996" t="s">
        <v>2662</v>
      </c>
      <c r="Z996" t="s">
        <v>2663</v>
      </c>
      <c r="AA996" t="s">
        <v>2664</v>
      </c>
      <c r="AB996" t="s">
        <v>2665</v>
      </c>
      <c r="AC996" t="s">
        <v>2666</v>
      </c>
      <c r="AD996" t="s">
        <v>23</v>
      </c>
      <c r="AE996" t="s">
        <v>24</v>
      </c>
      <c r="AF996" s="115">
        <v>2565006</v>
      </c>
      <c r="AG996" s="82" t="s">
        <v>1456</v>
      </c>
      <c r="AH996" s="127" t="s">
        <v>166</v>
      </c>
      <c r="AI996" s="172">
        <v>18</v>
      </c>
      <c r="AJ996" s="173" t="s">
        <v>1219</v>
      </c>
      <c r="AL996" t="str">
        <f t="shared" si="68"/>
        <v>21.00.00.02</v>
      </c>
      <c r="AM996">
        <f t="shared" si="69"/>
        <v>610</v>
      </c>
      <c r="AN996">
        <f t="shared" si="70"/>
        <v>13</v>
      </c>
      <c r="AO996" s="118">
        <v>21</v>
      </c>
      <c r="AP996" s="118">
        <v>0</v>
      </c>
      <c r="AQ996" s="118">
        <v>0</v>
      </c>
      <c r="AR996" s="118">
        <v>2</v>
      </c>
      <c r="AS996" t="str">
        <f t="shared" si="71"/>
        <v>1.01.01.00</v>
      </c>
    </row>
    <row r="997" spans="1:45" customFormat="1" ht="62.4">
      <c r="A997">
        <v>2021</v>
      </c>
      <c r="B997">
        <v>610</v>
      </c>
      <c r="C997" t="s">
        <v>1290</v>
      </c>
      <c r="D997" t="s">
        <v>1219</v>
      </c>
      <c r="E997" t="s">
        <v>1227</v>
      </c>
      <c r="F997" t="s">
        <v>2660</v>
      </c>
      <c r="G997" t="s">
        <v>2661</v>
      </c>
      <c r="H997">
        <v>13</v>
      </c>
      <c r="I997" t="s">
        <v>51</v>
      </c>
      <c r="J997">
        <v>21</v>
      </c>
      <c r="K997" t="s">
        <v>2310</v>
      </c>
      <c r="L997">
        <v>0</v>
      </c>
      <c r="M997" t="s">
        <v>2149</v>
      </c>
      <c r="N997">
        <v>0</v>
      </c>
      <c r="O997" t="s">
        <v>2149</v>
      </c>
      <c r="P997">
        <v>4</v>
      </c>
      <c r="Q997" t="s">
        <v>2189</v>
      </c>
      <c r="R997">
        <v>30</v>
      </c>
      <c r="S997" t="s">
        <v>2163</v>
      </c>
      <c r="T997">
        <v>34</v>
      </c>
      <c r="U997" t="s">
        <v>2209</v>
      </c>
      <c r="V997">
        <v>0</v>
      </c>
      <c r="W997" t="s">
        <v>79</v>
      </c>
      <c r="X997">
        <v>1</v>
      </c>
      <c r="Y997" t="s">
        <v>2662</v>
      </c>
      <c r="Z997" t="s">
        <v>2663</v>
      </c>
      <c r="AA997" t="s">
        <v>2664</v>
      </c>
      <c r="AB997" t="s">
        <v>2665</v>
      </c>
      <c r="AC997" t="s">
        <v>2666</v>
      </c>
      <c r="AD997" t="s">
        <v>23</v>
      </c>
      <c r="AE997" t="s">
        <v>24</v>
      </c>
      <c r="AF997" s="115">
        <v>3964920</v>
      </c>
      <c r="AG997" s="82" t="s">
        <v>1456</v>
      </c>
      <c r="AH997" s="127" t="s">
        <v>166</v>
      </c>
      <c r="AI997" s="172">
        <v>18</v>
      </c>
      <c r="AJ997" s="173" t="s">
        <v>1219</v>
      </c>
      <c r="AL997" t="str">
        <f t="shared" si="68"/>
        <v>21.00.00.04</v>
      </c>
      <c r="AM997">
        <f t="shared" si="69"/>
        <v>610</v>
      </c>
      <c r="AN997">
        <f t="shared" si="70"/>
        <v>13</v>
      </c>
      <c r="AO997" s="118">
        <v>21</v>
      </c>
      <c r="AP997" s="118">
        <v>0</v>
      </c>
      <c r="AQ997" s="118">
        <v>0</v>
      </c>
      <c r="AR997" s="118">
        <v>4</v>
      </c>
      <c r="AS997" t="str">
        <f t="shared" si="71"/>
        <v>1.01.01.00</v>
      </c>
    </row>
    <row r="998" spans="1:45" customFormat="1" ht="62.4">
      <c r="A998">
        <v>2021</v>
      </c>
      <c r="B998">
        <v>610</v>
      </c>
      <c r="C998" t="s">
        <v>1290</v>
      </c>
      <c r="D998" t="s">
        <v>1219</v>
      </c>
      <c r="E998" t="s">
        <v>1227</v>
      </c>
      <c r="F998" t="s">
        <v>2660</v>
      </c>
      <c r="G998" t="s">
        <v>2661</v>
      </c>
      <c r="H998">
        <v>11</v>
      </c>
      <c r="I998" t="s">
        <v>25</v>
      </c>
      <c r="J998">
        <v>21</v>
      </c>
      <c r="K998" t="s">
        <v>2310</v>
      </c>
      <c r="L998">
        <v>0</v>
      </c>
      <c r="M998" t="s">
        <v>2149</v>
      </c>
      <c r="N998">
        <v>0</v>
      </c>
      <c r="O998" t="s">
        <v>2149</v>
      </c>
      <c r="P998">
        <v>2</v>
      </c>
      <c r="Q998" t="s">
        <v>2620</v>
      </c>
      <c r="R998">
        <v>30</v>
      </c>
      <c r="S998" t="s">
        <v>2163</v>
      </c>
      <c r="T998">
        <v>34</v>
      </c>
      <c r="U998" t="s">
        <v>2209</v>
      </c>
      <c r="V998">
        <v>0</v>
      </c>
      <c r="W998" t="s">
        <v>79</v>
      </c>
      <c r="X998">
        <v>1</v>
      </c>
      <c r="Y998" t="s">
        <v>2662</v>
      </c>
      <c r="Z998" t="s">
        <v>2663</v>
      </c>
      <c r="AA998" t="s">
        <v>2664</v>
      </c>
      <c r="AB998" t="s">
        <v>2665</v>
      </c>
      <c r="AC998" t="s">
        <v>2666</v>
      </c>
      <c r="AD998" t="s">
        <v>23</v>
      </c>
      <c r="AE998" t="s">
        <v>24</v>
      </c>
      <c r="AF998" s="115">
        <v>206544772</v>
      </c>
      <c r="AG998" s="36" t="s">
        <v>1683</v>
      </c>
      <c r="AH998" s="127" t="s">
        <v>25</v>
      </c>
      <c r="AI998" s="172">
        <v>18</v>
      </c>
      <c r="AJ998" s="173" t="s">
        <v>1219</v>
      </c>
      <c r="AL998" t="str">
        <f t="shared" si="68"/>
        <v>21.00.00.02</v>
      </c>
      <c r="AM998">
        <f t="shared" si="69"/>
        <v>610</v>
      </c>
      <c r="AN998">
        <f t="shared" si="70"/>
        <v>11</v>
      </c>
      <c r="AO998" s="118">
        <v>21</v>
      </c>
      <c r="AP998" s="118">
        <v>0</v>
      </c>
      <c r="AQ998" s="118">
        <v>0</v>
      </c>
      <c r="AR998" s="118">
        <v>2</v>
      </c>
      <c r="AS998" t="str">
        <f t="shared" si="71"/>
        <v>1.01.01.00</v>
      </c>
    </row>
    <row r="999" spans="1:45" customFormat="1" ht="62.4">
      <c r="A999">
        <v>2021</v>
      </c>
      <c r="B999">
        <v>610</v>
      </c>
      <c r="C999" t="s">
        <v>1290</v>
      </c>
      <c r="D999" t="s">
        <v>1219</v>
      </c>
      <c r="E999" t="s">
        <v>1227</v>
      </c>
      <c r="F999" t="s">
        <v>2660</v>
      </c>
      <c r="G999" t="s">
        <v>2661</v>
      </c>
      <c r="H999">
        <v>13</v>
      </c>
      <c r="I999" t="s">
        <v>51</v>
      </c>
      <c r="J999">
        <v>21</v>
      </c>
      <c r="K999" t="s">
        <v>2310</v>
      </c>
      <c r="L999">
        <v>0</v>
      </c>
      <c r="M999" t="s">
        <v>2149</v>
      </c>
      <c r="N999">
        <v>0</v>
      </c>
      <c r="O999" t="s">
        <v>2149</v>
      </c>
      <c r="P999">
        <v>1</v>
      </c>
      <c r="Q999" t="s">
        <v>2494</v>
      </c>
      <c r="R999">
        <v>30</v>
      </c>
      <c r="S999" t="s">
        <v>2163</v>
      </c>
      <c r="T999">
        <v>34</v>
      </c>
      <c r="U999" t="s">
        <v>2209</v>
      </c>
      <c r="V999">
        <v>0</v>
      </c>
      <c r="W999" t="s">
        <v>79</v>
      </c>
      <c r="X999">
        <v>1</v>
      </c>
      <c r="Y999" t="s">
        <v>2662</v>
      </c>
      <c r="Z999" t="s">
        <v>2663</v>
      </c>
      <c r="AA999" t="s">
        <v>2664</v>
      </c>
      <c r="AB999" t="s">
        <v>2665</v>
      </c>
      <c r="AC999" t="s">
        <v>2666</v>
      </c>
      <c r="AD999" t="s">
        <v>23</v>
      </c>
      <c r="AE999" t="s">
        <v>24</v>
      </c>
      <c r="AF999" s="115">
        <v>9000014</v>
      </c>
      <c r="AG999" s="82" t="s">
        <v>1456</v>
      </c>
      <c r="AH999" s="127" t="s">
        <v>166</v>
      </c>
      <c r="AI999" s="172">
        <v>18</v>
      </c>
      <c r="AJ999" s="173" t="s">
        <v>1219</v>
      </c>
      <c r="AL999" t="str">
        <f t="shared" si="68"/>
        <v>21.00.00.01</v>
      </c>
      <c r="AM999">
        <f t="shared" si="69"/>
        <v>610</v>
      </c>
      <c r="AN999">
        <f t="shared" si="70"/>
        <v>13</v>
      </c>
      <c r="AO999" s="118">
        <v>21</v>
      </c>
      <c r="AP999" s="118">
        <v>0</v>
      </c>
      <c r="AQ999" s="118">
        <v>0</v>
      </c>
      <c r="AR999" s="118">
        <v>1</v>
      </c>
      <c r="AS999" t="str">
        <f t="shared" si="71"/>
        <v>1.01.01.00</v>
      </c>
    </row>
    <row r="1000" spans="1:45" customFormat="1" ht="62.4">
      <c r="A1000">
        <v>2021</v>
      </c>
      <c r="B1000">
        <v>610</v>
      </c>
      <c r="C1000" t="s">
        <v>1290</v>
      </c>
      <c r="D1000" t="s">
        <v>1219</v>
      </c>
      <c r="E1000" t="s">
        <v>1227</v>
      </c>
      <c r="F1000" t="s">
        <v>2660</v>
      </c>
      <c r="G1000" t="s">
        <v>2661</v>
      </c>
      <c r="H1000">
        <v>13</v>
      </c>
      <c r="I1000" t="s">
        <v>51</v>
      </c>
      <c r="J1000">
        <v>21</v>
      </c>
      <c r="K1000" t="s">
        <v>2310</v>
      </c>
      <c r="L1000">
        <v>0</v>
      </c>
      <c r="M1000" t="s">
        <v>2149</v>
      </c>
      <c r="N1000">
        <v>0</v>
      </c>
      <c r="O1000" t="s">
        <v>2149</v>
      </c>
      <c r="P1000">
        <v>3</v>
      </c>
      <c r="Q1000" t="s">
        <v>2186</v>
      </c>
      <c r="R1000">
        <v>30</v>
      </c>
      <c r="S1000" t="s">
        <v>2163</v>
      </c>
      <c r="T1000">
        <v>34</v>
      </c>
      <c r="U1000" t="s">
        <v>2209</v>
      </c>
      <c r="V1000">
        <v>0</v>
      </c>
      <c r="W1000" t="s">
        <v>79</v>
      </c>
      <c r="X1000">
        <v>1</v>
      </c>
      <c r="Y1000" t="s">
        <v>2662</v>
      </c>
      <c r="Z1000" t="s">
        <v>2663</v>
      </c>
      <c r="AA1000" t="s">
        <v>2664</v>
      </c>
      <c r="AB1000" t="s">
        <v>2665</v>
      </c>
      <c r="AC1000" t="s">
        <v>2666</v>
      </c>
      <c r="AD1000" t="s">
        <v>23</v>
      </c>
      <c r="AE1000" t="s">
        <v>24</v>
      </c>
      <c r="AF1000" s="115">
        <v>2684898</v>
      </c>
      <c r="AG1000" s="82" t="s">
        <v>1456</v>
      </c>
      <c r="AH1000" s="127" t="s">
        <v>166</v>
      </c>
      <c r="AI1000" s="172">
        <v>18</v>
      </c>
      <c r="AJ1000" s="173" t="s">
        <v>1219</v>
      </c>
      <c r="AL1000" t="str">
        <f t="shared" si="68"/>
        <v>21.00.00.03</v>
      </c>
      <c r="AM1000">
        <f t="shared" si="69"/>
        <v>610</v>
      </c>
      <c r="AN1000">
        <f t="shared" si="70"/>
        <v>13</v>
      </c>
      <c r="AO1000" s="118">
        <v>21</v>
      </c>
      <c r="AP1000" s="118">
        <v>0</v>
      </c>
      <c r="AQ1000" s="118">
        <v>0</v>
      </c>
      <c r="AR1000" s="118">
        <v>3</v>
      </c>
      <c r="AS1000" t="str">
        <f t="shared" si="71"/>
        <v>1.01.01.00</v>
      </c>
    </row>
    <row r="1001" spans="1:45" customFormat="1" ht="62.4">
      <c r="A1001">
        <v>2021</v>
      </c>
      <c r="B1001">
        <v>610</v>
      </c>
      <c r="C1001" t="s">
        <v>1290</v>
      </c>
      <c r="D1001" t="s">
        <v>1219</v>
      </c>
      <c r="E1001" t="s">
        <v>1227</v>
      </c>
      <c r="F1001" t="s">
        <v>2660</v>
      </c>
      <c r="G1001" t="s">
        <v>2661</v>
      </c>
      <c r="H1001">
        <v>11</v>
      </c>
      <c r="I1001" t="s">
        <v>25</v>
      </c>
      <c r="J1001">
        <v>21</v>
      </c>
      <c r="K1001" t="s">
        <v>2310</v>
      </c>
      <c r="L1001">
        <v>0</v>
      </c>
      <c r="M1001" t="s">
        <v>2149</v>
      </c>
      <c r="N1001">
        <v>0</v>
      </c>
      <c r="O1001" t="s">
        <v>2149</v>
      </c>
      <c r="P1001">
        <v>1</v>
      </c>
      <c r="Q1001" t="s">
        <v>2494</v>
      </c>
      <c r="R1001">
        <v>30</v>
      </c>
      <c r="S1001" t="s">
        <v>2163</v>
      </c>
      <c r="T1001">
        <v>34</v>
      </c>
      <c r="U1001" t="s">
        <v>2209</v>
      </c>
      <c r="V1001">
        <v>0</v>
      </c>
      <c r="W1001" t="s">
        <v>79</v>
      </c>
      <c r="X1001">
        <v>1</v>
      </c>
      <c r="Y1001" t="s">
        <v>2662</v>
      </c>
      <c r="Z1001" t="s">
        <v>2663</v>
      </c>
      <c r="AA1001" t="s">
        <v>2664</v>
      </c>
      <c r="AB1001" t="s">
        <v>2667</v>
      </c>
      <c r="AC1001" t="s">
        <v>2668</v>
      </c>
      <c r="AD1001" t="s">
        <v>26</v>
      </c>
      <c r="AE1001" t="s">
        <v>27</v>
      </c>
      <c r="AF1001" s="115">
        <v>61967754</v>
      </c>
      <c r="AG1001" s="36" t="s">
        <v>1683</v>
      </c>
      <c r="AH1001" s="127" t="s">
        <v>25</v>
      </c>
      <c r="AI1001" s="172">
        <v>18</v>
      </c>
      <c r="AJ1001" s="173" t="s">
        <v>1219</v>
      </c>
      <c r="AL1001" t="str">
        <f t="shared" si="68"/>
        <v>21.00.00.01</v>
      </c>
      <c r="AM1001">
        <f t="shared" si="69"/>
        <v>610</v>
      </c>
      <c r="AN1001">
        <f t="shared" si="70"/>
        <v>11</v>
      </c>
      <c r="AO1001" s="118">
        <v>21</v>
      </c>
      <c r="AP1001" s="118">
        <v>0</v>
      </c>
      <c r="AQ1001" s="118">
        <v>0</v>
      </c>
      <c r="AR1001" s="118">
        <v>1</v>
      </c>
      <c r="AS1001" t="str">
        <f t="shared" si="71"/>
        <v>1.01.04.00</v>
      </c>
    </row>
    <row r="1002" spans="1:45" customFormat="1" ht="62.4">
      <c r="A1002">
        <v>2021</v>
      </c>
      <c r="B1002">
        <v>610</v>
      </c>
      <c r="C1002" t="s">
        <v>1290</v>
      </c>
      <c r="D1002" t="s">
        <v>1219</v>
      </c>
      <c r="E1002" t="s">
        <v>1227</v>
      </c>
      <c r="F1002" t="s">
        <v>2660</v>
      </c>
      <c r="G1002" t="s">
        <v>2661</v>
      </c>
      <c r="H1002">
        <v>11</v>
      </c>
      <c r="I1002" t="s">
        <v>25</v>
      </c>
      <c r="J1002">
        <v>21</v>
      </c>
      <c r="K1002" t="s">
        <v>2310</v>
      </c>
      <c r="L1002">
        <v>0</v>
      </c>
      <c r="M1002" t="s">
        <v>2149</v>
      </c>
      <c r="N1002">
        <v>0</v>
      </c>
      <c r="O1002" t="s">
        <v>2149</v>
      </c>
      <c r="P1002">
        <v>2</v>
      </c>
      <c r="Q1002" t="s">
        <v>2620</v>
      </c>
      <c r="R1002">
        <v>30</v>
      </c>
      <c r="S1002" t="s">
        <v>2163</v>
      </c>
      <c r="T1002">
        <v>34</v>
      </c>
      <c r="U1002" t="s">
        <v>2209</v>
      </c>
      <c r="V1002">
        <v>0</v>
      </c>
      <c r="W1002" t="s">
        <v>79</v>
      </c>
      <c r="X1002">
        <v>1</v>
      </c>
      <c r="Y1002" t="s">
        <v>2662</v>
      </c>
      <c r="Z1002" t="s">
        <v>2663</v>
      </c>
      <c r="AA1002" t="s">
        <v>2664</v>
      </c>
      <c r="AB1002" t="s">
        <v>2667</v>
      </c>
      <c r="AC1002" t="s">
        <v>2668</v>
      </c>
      <c r="AD1002" t="s">
        <v>26</v>
      </c>
      <c r="AE1002" t="s">
        <v>27</v>
      </c>
      <c r="AF1002" s="115">
        <v>14739381</v>
      </c>
      <c r="AG1002" s="36" t="s">
        <v>1683</v>
      </c>
      <c r="AH1002" s="127" t="s">
        <v>25</v>
      </c>
      <c r="AI1002" s="172">
        <v>18</v>
      </c>
      <c r="AJ1002" s="173" t="s">
        <v>1219</v>
      </c>
      <c r="AL1002" t="str">
        <f t="shared" si="68"/>
        <v>21.00.00.02</v>
      </c>
      <c r="AM1002">
        <f t="shared" si="69"/>
        <v>610</v>
      </c>
      <c r="AN1002">
        <f t="shared" si="70"/>
        <v>11</v>
      </c>
      <c r="AO1002" s="118">
        <v>21</v>
      </c>
      <c r="AP1002" s="118">
        <v>0</v>
      </c>
      <c r="AQ1002" s="118">
        <v>0</v>
      </c>
      <c r="AR1002" s="118">
        <v>2</v>
      </c>
      <c r="AS1002" t="str">
        <f t="shared" si="71"/>
        <v>1.01.04.00</v>
      </c>
    </row>
    <row r="1003" spans="1:45" customFormat="1" ht="62.4">
      <c r="A1003">
        <v>2021</v>
      </c>
      <c r="B1003">
        <v>610</v>
      </c>
      <c r="C1003" t="s">
        <v>1290</v>
      </c>
      <c r="D1003" t="s">
        <v>1219</v>
      </c>
      <c r="E1003" t="s">
        <v>1227</v>
      </c>
      <c r="F1003" t="s">
        <v>2660</v>
      </c>
      <c r="G1003" t="s">
        <v>2661</v>
      </c>
      <c r="H1003">
        <v>11</v>
      </c>
      <c r="I1003" t="s">
        <v>25</v>
      </c>
      <c r="J1003">
        <v>21</v>
      </c>
      <c r="K1003" t="s">
        <v>2310</v>
      </c>
      <c r="L1003">
        <v>0</v>
      </c>
      <c r="M1003" t="s">
        <v>2149</v>
      </c>
      <c r="N1003">
        <v>0</v>
      </c>
      <c r="O1003" t="s">
        <v>2149</v>
      </c>
      <c r="P1003">
        <v>3</v>
      </c>
      <c r="Q1003" t="s">
        <v>2186</v>
      </c>
      <c r="R1003">
        <v>30</v>
      </c>
      <c r="S1003" t="s">
        <v>2163</v>
      </c>
      <c r="T1003">
        <v>34</v>
      </c>
      <c r="U1003" t="s">
        <v>2209</v>
      </c>
      <c r="V1003">
        <v>0</v>
      </c>
      <c r="W1003" t="s">
        <v>79</v>
      </c>
      <c r="X1003">
        <v>1</v>
      </c>
      <c r="Y1003" t="s">
        <v>2662</v>
      </c>
      <c r="Z1003" t="s">
        <v>2663</v>
      </c>
      <c r="AA1003" t="s">
        <v>2664</v>
      </c>
      <c r="AB1003" t="s">
        <v>2667</v>
      </c>
      <c r="AC1003" t="s">
        <v>2668</v>
      </c>
      <c r="AD1003" t="s">
        <v>26</v>
      </c>
      <c r="AE1003" t="s">
        <v>27</v>
      </c>
      <c r="AF1003" s="115">
        <v>20894187</v>
      </c>
      <c r="AG1003" s="36" t="s">
        <v>1683</v>
      </c>
      <c r="AH1003" s="127" t="s">
        <v>25</v>
      </c>
      <c r="AI1003" s="172">
        <v>18</v>
      </c>
      <c r="AJ1003" s="173" t="s">
        <v>1219</v>
      </c>
      <c r="AL1003" t="str">
        <f t="shared" si="68"/>
        <v>21.00.00.03</v>
      </c>
      <c r="AM1003">
        <f t="shared" si="69"/>
        <v>610</v>
      </c>
      <c r="AN1003">
        <f t="shared" si="70"/>
        <v>11</v>
      </c>
      <c r="AO1003" s="118">
        <v>21</v>
      </c>
      <c r="AP1003" s="118">
        <v>0</v>
      </c>
      <c r="AQ1003" s="118">
        <v>0</v>
      </c>
      <c r="AR1003" s="118">
        <v>3</v>
      </c>
      <c r="AS1003" t="str">
        <f t="shared" si="71"/>
        <v>1.01.04.00</v>
      </c>
    </row>
    <row r="1004" spans="1:45" customFormat="1" ht="62.4">
      <c r="A1004">
        <v>2021</v>
      </c>
      <c r="B1004">
        <v>610</v>
      </c>
      <c r="C1004" t="s">
        <v>1290</v>
      </c>
      <c r="D1004" t="s">
        <v>1219</v>
      </c>
      <c r="E1004" t="s">
        <v>1227</v>
      </c>
      <c r="F1004" t="s">
        <v>2660</v>
      </c>
      <c r="G1004" t="s">
        <v>2661</v>
      </c>
      <c r="H1004">
        <v>11</v>
      </c>
      <c r="I1004" t="s">
        <v>25</v>
      </c>
      <c r="J1004">
        <v>21</v>
      </c>
      <c r="K1004" t="s">
        <v>2310</v>
      </c>
      <c r="L1004">
        <v>0</v>
      </c>
      <c r="M1004" t="s">
        <v>2149</v>
      </c>
      <c r="N1004">
        <v>0</v>
      </c>
      <c r="O1004" t="s">
        <v>2149</v>
      </c>
      <c r="P1004">
        <v>4</v>
      </c>
      <c r="Q1004" t="s">
        <v>2189</v>
      </c>
      <c r="R1004">
        <v>30</v>
      </c>
      <c r="S1004" t="s">
        <v>2163</v>
      </c>
      <c r="T1004">
        <v>34</v>
      </c>
      <c r="U1004" t="s">
        <v>2209</v>
      </c>
      <c r="V1004">
        <v>0</v>
      </c>
      <c r="W1004" t="s">
        <v>79</v>
      </c>
      <c r="X1004">
        <v>1</v>
      </c>
      <c r="Y1004" t="s">
        <v>2662</v>
      </c>
      <c r="Z1004" t="s">
        <v>2663</v>
      </c>
      <c r="AA1004" t="s">
        <v>2664</v>
      </c>
      <c r="AB1004" t="s">
        <v>2667</v>
      </c>
      <c r="AC1004" t="s">
        <v>2668</v>
      </c>
      <c r="AD1004" t="s">
        <v>26</v>
      </c>
      <c r="AE1004" t="s">
        <v>27</v>
      </c>
      <c r="AF1004" s="115">
        <v>38090730</v>
      </c>
      <c r="AG1004" s="36" t="s">
        <v>1683</v>
      </c>
      <c r="AH1004" s="127" t="s">
        <v>25</v>
      </c>
      <c r="AI1004" s="172">
        <v>18</v>
      </c>
      <c r="AJ1004" s="173" t="s">
        <v>1219</v>
      </c>
      <c r="AL1004" t="str">
        <f t="shared" si="68"/>
        <v>21.00.00.04</v>
      </c>
      <c r="AM1004">
        <f t="shared" si="69"/>
        <v>610</v>
      </c>
      <c r="AN1004">
        <f t="shared" si="70"/>
        <v>11</v>
      </c>
      <c r="AO1004" s="118">
        <v>21</v>
      </c>
      <c r="AP1004" s="118">
        <v>0</v>
      </c>
      <c r="AQ1004" s="118">
        <v>0</v>
      </c>
      <c r="AR1004" s="118">
        <v>4</v>
      </c>
      <c r="AS1004" t="str">
        <f t="shared" si="71"/>
        <v>1.01.04.00</v>
      </c>
    </row>
    <row r="1005" spans="1:45" customFormat="1" ht="62.4">
      <c r="A1005">
        <v>2021</v>
      </c>
      <c r="B1005">
        <v>610</v>
      </c>
      <c r="C1005" t="s">
        <v>1290</v>
      </c>
      <c r="D1005" t="s">
        <v>1219</v>
      </c>
      <c r="E1005" t="s">
        <v>1227</v>
      </c>
      <c r="F1005" t="s">
        <v>2660</v>
      </c>
      <c r="G1005" t="s">
        <v>2661</v>
      </c>
      <c r="H1005">
        <v>13</v>
      </c>
      <c r="I1005" t="s">
        <v>51</v>
      </c>
      <c r="J1005">
        <v>21</v>
      </c>
      <c r="K1005" t="s">
        <v>2310</v>
      </c>
      <c r="L1005">
        <v>0</v>
      </c>
      <c r="M1005" t="s">
        <v>2149</v>
      </c>
      <c r="N1005">
        <v>0</v>
      </c>
      <c r="O1005" t="s">
        <v>2149</v>
      </c>
      <c r="P1005">
        <v>1</v>
      </c>
      <c r="Q1005" t="s">
        <v>2494</v>
      </c>
      <c r="R1005">
        <v>30</v>
      </c>
      <c r="S1005" t="s">
        <v>2163</v>
      </c>
      <c r="T1005">
        <v>34</v>
      </c>
      <c r="U1005" t="s">
        <v>2209</v>
      </c>
      <c r="V1005">
        <v>0</v>
      </c>
      <c r="W1005" t="s">
        <v>79</v>
      </c>
      <c r="X1005">
        <v>1</v>
      </c>
      <c r="Y1005" t="s">
        <v>2662</v>
      </c>
      <c r="Z1005" t="s">
        <v>2663</v>
      </c>
      <c r="AA1005" t="s">
        <v>2664</v>
      </c>
      <c r="AB1005" t="s">
        <v>2669</v>
      </c>
      <c r="AC1005" t="s">
        <v>2670</v>
      </c>
      <c r="AD1005" t="s">
        <v>28</v>
      </c>
      <c r="AE1005" t="s">
        <v>29</v>
      </c>
      <c r="AF1005" s="115">
        <v>2250031</v>
      </c>
      <c r="AG1005" s="82" t="s">
        <v>1456</v>
      </c>
      <c r="AH1005" s="127" t="s">
        <v>166</v>
      </c>
      <c r="AI1005" s="172">
        <v>18</v>
      </c>
      <c r="AJ1005" s="173" t="s">
        <v>1219</v>
      </c>
      <c r="AL1005" t="str">
        <f t="shared" si="68"/>
        <v>21.00.00.01</v>
      </c>
      <c r="AM1005">
        <f t="shared" si="69"/>
        <v>610</v>
      </c>
      <c r="AN1005">
        <f t="shared" si="70"/>
        <v>13</v>
      </c>
      <c r="AO1005" s="118">
        <v>21</v>
      </c>
      <c r="AP1005" s="118">
        <v>0</v>
      </c>
      <c r="AQ1005" s="118">
        <v>0</v>
      </c>
      <c r="AR1005" s="118">
        <v>1</v>
      </c>
      <c r="AS1005" t="str">
        <f t="shared" si="71"/>
        <v>1.01.06.00</v>
      </c>
    </row>
    <row r="1006" spans="1:45" customFormat="1" ht="62.4">
      <c r="A1006">
        <v>2021</v>
      </c>
      <c r="B1006">
        <v>610</v>
      </c>
      <c r="C1006" t="s">
        <v>1290</v>
      </c>
      <c r="D1006" t="s">
        <v>1219</v>
      </c>
      <c r="E1006" t="s">
        <v>1227</v>
      </c>
      <c r="F1006" t="s">
        <v>2660</v>
      </c>
      <c r="G1006" t="s">
        <v>2661</v>
      </c>
      <c r="H1006">
        <v>13</v>
      </c>
      <c r="I1006" t="s">
        <v>51</v>
      </c>
      <c r="J1006">
        <v>21</v>
      </c>
      <c r="K1006" t="s">
        <v>2310</v>
      </c>
      <c r="L1006">
        <v>0</v>
      </c>
      <c r="M1006" t="s">
        <v>2149</v>
      </c>
      <c r="N1006">
        <v>0</v>
      </c>
      <c r="O1006" t="s">
        <v>2149</v>
      </c>
      <c r="P1006">
        <v>2</v>
      </c>
      <c r="Q1006" t="s">
        <v>2620</v>
      </c>
      <c r="R1006">
        <v>30</v>
      </c>
      <c r="S1006" t="s">
        <v>2163</v>
      </c>
      <c r="T1006">
        <v>34</v>
      </c>
      <c r="U1006" t="s">
        <v>2209</v>
      </c>
      <c r="V1006">
        <v>0</v>
      </c>
      <c r="W1006" t="s">
        <v>79</v>
      </c>
      <c r="X1006">
        <v>1</v>
      </c>
      <c r="Y1006" t="s">
        <v>2662</v>
      </c>
      <c r="Z1006" t="s">
        <v>2663</v>
      </c>
      <c r="AA1006" t="s">
        <v>2664</v>
      </c>
      <c r="AB1006" t="s">
        <v>2669</v>
      </c>
      <c r="AC1006" t="s">
        <v>2670</v>
      </c>
      <c r="AD1006" t="s">
        <v>28</v>
      </c>
      <c r="AE1006" t="s">
        <v>29</v>
      </c>
      <c r="AF1006" s="115">
        <v>629994</v>
      </c>
      <c r="AG1006" s="82" t="s">
        <v>1456</v>
      </c>
      <c r="AH1006" s="127" t="s">
        <v>166</v>
      </c>
      <c r="AI1006" s="172">
        <v>18</v>
      </c>
      <c r="AJ1006" s="173" t="s">
        <v>1219</v>
      </c>
      <c r="AL1006" t="str">
        <f t="shared" si="68"/>
        <v>21.00.00.02</v>
      </c>
      <c r="AM1006">
        <f t="shared" si="69"/>
        <v>610</v>
      </c>
      <c r="AN1006">
        <f t="shared" si="70"/>
        <v>13</v>
      </c>
      <c r="AO1006" s="118">
        <v>21</v>
      </c>
      <c r="AP1006" s="118">
        <v>0</v>
      </c>
      <c r="AQ1006" s="118">
        <v>0</v>
      </c>
      <c r="AR1006" s="118">
        <v>2</v>
      </c>
      <c r="AS1006" t="str">
        <f t="shared" si="71"/>
        <v>1.01.06.00</v>
      </c>
    </row>
    <row r="1007" spans="1:45" customFormat="1" ht="62.4">
      <c r="A1007">
        <v>2021</v>
      </c>
      <c r="B1007">
        <v>610</v>
      </c>
      <c r="C1007" t="s">
        <v>1290</v>
      </c>
      <c r="D1007" t="s">
        <v>1219</v>
      </c>
      <c r="E1007" t="s">
        <v>1227</v>
      </c>
      <c r="F1007" t="s">
        <v>2660</v>
      </c>
      <c r="G1007" t="s">
        <v>2661</v>
      </c>
      <c r="H1007">
        <v>13</v>
      </c>
      <c r="I1007" t="s">
        <v>51</v>
      </c>
      <c r="J1007">
        <v>21</v>
      </c>
      <c r="K1007" t="s">
        <v>2310</v>
      </c>
      <c r="L1007">
        <v>0</v>
      </c>
      <c r="M1007" t="s">
        <v>2149</v>
      </c>
      <c r="N1007">
        <v>0</v>
      </c>
      <c r="O1007" t="s">
        <v>2149</v>
      </c>
      <c r="P1007">
        <v>3</v>
      </c>
      <c r="Q1007" t="s">
        <v>2186</v>
      </c>
      <c r="R1007">
        <v>30</v>
      </c>
      <c r="S1007" t="s">
        <v>2163</v>
      </c>
      <c r="T1007">
        <v>34</v>
      </c>
      <c r="U1007" t="s">
        <v>2209</v>
      </c>
      <c r="V1007">
        <v>0</v>
      </c>
      <c r="W1007" t="s">
        <v>79</v>
      </c>
      <c r="X1007">
        <v>1</v>
      </c>
      <c r="Y1007" t="s">
        <v>2662</v>
      </c>
      <c r="Z1007" t="s">
        <v>2663</v>
      </c>
      <c r="AA1007" t="s">
        <v>2664</v>
      </c>
      <c r="AB1007" t="s">
        <v>2669</v>
      </c>
      <c r="AC1007" t="s">
        <v>2670</v>
      </c>
      <c r="AD1007" t="s">
        <v>28</v>
      </c>
      <c r="AE1007" t="s">
        <v>29</v>
      </c>
      <c r="AF1007" s="115">
        <v>571976</v>
      </c>
      <c r="AG1007" s="82" t="s">
        <v>1456</v>
      </c>
      <c r="AH1007" s="127" t="s">
        <v>166</v>
      </c>
      <c r="AI1007" s="172">
        <v>18</v>
      </c>
      <c r="AJ1007" s="173" t="s">
        <v>1219</v>
      </c>
      <c r="AL1007" t="str">
        <f t="shared" si="68"/>
        <v>21.00.00.03</v>
      </c>
      <c r="AM1007">
        <f t="shared" si="69"/>
        <v>610</v>
      </c>
      <c r="AN1007">
        <f t="shared" si="70"/>
        <v>13</v>
      </c>
      <c r="AO1007" s="118">
        <v>21</v>
      </c>
      <c r="AP1007" s="118">
        <v>0</v>
      </c>
      <c r="AQ1007" s="118">
        <v>0</v>
      </c>
      <c r="AR1007" s="118">
        <v>3</v>
      </c>
      <c r="AS1007" t="str">
        <f t="shared" si="71"/>
        <v>1.01.06.00</v>
      </c>
    </row>
    <row r="1008" spans="1:45" customFormat="1" ht="62.4">
      <c r="A1008">
        <v>2021</v>
      </c>
      <c r="B1008">
        <v>610</v>
      </c>
      <c r="C1008" t="s">
        <v>1290</v>
      </c>
      <c r="D1008" t="s">
        <v>1219</v>
      </c>
      <c r="E1008" t="s">
        <v>1227</v>
      </c>
      <c r="F1008" t="s">
        <v>2660</v>
      </c>
      <c r="G1008" t="s">
        <v>2661</v>
      </c>
      <c r="H1008">
        <v>13</v>
      </c>
      <c r="I1008" t="s">
        <v>51</v>
      </c>
      <c r="J1008">
        <v>21</v>
      </c>
      <c r="K1008" t="s">
        <v>2310</v>
      </c>
      <c r="L1008">
        <v>0</v>
      </c>
      <c r="M1008" t="s">
        <v>2149</v>
      </c>
      <c r="N1008">
        <v>0</v>
      </c>
      <c r="O1008" t="s">
        <v>2149</v>
      </c>
      <c r="P1008">
        <v>4</v>
      </c>
      <c r="Q1008" t="s">
        <v>2189</v>
      </c>
      <c r="R1008">
        <v>30</v>
      </c>
      <c r="S1008" t="s">
        <v>2163</v>
      </c>
      <c r="T1008">
        <v>34</v>
      </c>
      <c r="U1008" t="s">
        <v>2209</v>
      </c>
      <c r="V1008">
        <v>0</v>
      </c>
      <c r="W1008" t="s">
        <v>79</v>
      </c>
      <c r="X1008">
        <v>1</v>
      </c>
      <c r="Y1008" t="s">
        <v>2662</v>
      </c>
      <c r="Z1008" t="s">
        <v>2663</v>
      </c>
      <c r="AA1008" t="s">
        <v>2664</v>
      </c>
      <c r="AB1008" t="s">
        <v>2669</v>
      </c>
      <c r="AC1008" t="s">
        <v>2670</v>
      </c>
      <c r="AD1008" t="s">
        <v>28</v>
      </c>
      <c r="AE1008" t="s">
        <v>29</v>
      </c>
      <c r="AF1008" s="115">
        <v>964574</v>
      </c>
      <c r="AG1008" s="82" t="s">
        <v>1456</v>
      </c>
      <c r="AH1008" s="127" t="s">
        <v>166</v>
      </c>
      <c r="AI1008" s="172">
        <v>18</v>
      </c>
      <c r="AJ1008" s="173" t="s">
        <v>1219</v>
      </c>
      <c r="AL1008" t="str">
        <f t="shared" si="68"/>
        <v>21.00.00.04</v>
      </c>
      <c r="AM1008">
        <f t="shared" si="69"/>
        <v>610</v>
      </c>
      <c r="AN1008">
        <f t="shared" si="70"/>
        <v>13</v>
      </c>
      <c r="AO1008" s="118">
        <v>21</v>
      </c>
      <c r="AP1008" s="118">
        <v>0</v>
      </c>
      <c r="AQ1008" s="118">
        <v>0</v>
      </c>
      <c r="AR1008" s="118">
        <v>4</v>
      </c>
      <c r="AS1008" t="str">
        <f t="shared" si="71"/>
        <v>1.01.06.00</v>
      </c>
    </row>
    <row r="1009" spans="1:45" customFormat="1" ht="62.4">
      <c r="A1009">
        <v>2021</v>
      </c>
      <c r="B1009">
        <v>610</v>
      </c>
      <c r="C1009" t="s">
        <v>1290</v>
      </c>
      <c r="D1009" t="s">
        <v>1219</v>
      </c>
      <c r="E1009" t="s">
        <v>1227</v>
      </c>
      <c r="F1009" t="s">
        <v>2660</v>
      </c>
      <c r="G1009" t="s">
        <v>2661</v>
      </c>
      <c r="H1009">
        <v>11</v>
      </c>
      <c r="I1009" t="s">
        <v>25</v>
      </c>
      <c r="J1009">
        <v>21</v>
      </c>
      <c r="K1009" t="s">
        <v>2310</v>
      </c>
      <c r="L1009">
        <v>0</v>
      </c>
      <c r="M1009" t="s">
        <v>2149</v>
      </c>
      <c r="N1009">
        <v>0</v>
      </c>
      <c r="O1009" t="s">
        <v>2149</v>
      </c>
      <c r="P1009">
        <v>1</v>
      </c>
      <c r="Q1009" t="s">
        <v>2494</v>
      </c>
      <c r="R1009">
        <v>30</v>
      </c>
      <c r="S1009" t="s">
        <v>2163</v>
      </c>
      <c r="T1009">
        <v>34</v>
      </c>
      <c r="U1009" t="s">
        <v>2209</v>
      </c>
      <c r="V1009">
        <v>0</v>
      </c>
      <c r="W1009" t="s">
        <v>79</v>
      </c>
      <c r="X1009">
        <v>1</v>
      </c>
      <c r="Y1009" t="s">
        <v>2662</v>
      </c>
      <c r="Z1009" t="s">
        <v>2663</v>
      </c>
      <c r="AA1009" t="s">
        <v>2664</v>
      </c>
      <c r="AB1009" t="s">
        <v>2669</v>
      </c>
      <c r="AC1009" t="s">
        <v>2670</v>
      </c>
      <c r="AD1009" t="s">
        <v>28</v>
      </c>
      <c r="AE1009" t="s">
        <v>29</v>
      </c>
      <c r="AF1009" s="115">
        <v>180774963</v>
      </c>
      <c r="AG1009" s="36" t="s">
        <v>1683</v>
      </c>
      <c r="AH1009" s="127" t="s">
        <v>25</v>
      </c>
      <c r="AI1009" s="172">
        <v>18</v>
      </c>
      <c r="AJ1009" s="173" t="s">
        <v>1219</v>
      </c>
      <c r="AL1009" t="str">
        <f t="shared" si="68"/>
        <v>21.00.00.01</v>
      </c>
      <c r="AM1009">
        <f t="shared" si="69"/>
        <v>610</v>
      </c>
      <c r="AN1009">
        <f t="shared" si="70"/>
        <v>11</v>
      </c>
      <c r="AO1009" s="118">
        <v>21</v>
      </c>
      <c r="AP1009" s="118">
        <v>0</v>
      </c>
      <c r="AQ1009" s="118">
        <v>0</v>
      </c>
      <c r="AR1009" s="118">
        <v>1</v>
      </c>
      <c r="AS1009" t="str">
        <f t="shared" si="71"/>
        <v>1.01.06.00</v>
      </c>
    </row>
    <row r="1010" spans="1:45" customFormat="1" ht="62.4">
      <c r="A1010">
        <v>2021</v>
      </c>
      <c r="B1010">
        <v>610</v>
      </c>
      <c r="C1010" t="s">
        <v>1290</v>
      </c>
      <c r="D1010" t="s">
        <v>1219</v>
      </c>
      <c r="E1010" t="s">
        <v>1227</v>
      </c>
      <c r="F1010" t="s">
        <v>2660</v>
      </c>
      <c r="G1010" t="s">
        <v>2661</v>
      </c>
      <c r="H1010">
        <v>11</v>
      </c>
      <c r="I1010" t="s">
        <v>25</v>
      </c>
      <c r="J1010">
        <v>21</v>
      </c>
      <c r="K1010" t="s">
        <v>2310</v>
      </c>
      <c r="L1010">
        <v>0</v>
      </c>
      <c r="M1010" t="s">
        <v>2149</v>
      </c>
      <c r="N1010">
        <v>0</v>
      </c>
      <c r="O1010" t="s">
        <v>2149</v>
      </c>
      <c r="P1010">
        <v>3</v>
      </c>
      <c r="Q1010" t="s">
        <v>2186</v>
      </c>
      <c r="R1010">
        <v>30</v>
      </c>
      <c r="S1010" t="s">
        <v>2163</v>
      </c>
      <c r="T1010">
        <v>34</v>
      </c>
      <c r="U1010" t="s">
        <v>2209</v>
      </c>
      <c r="V1010">
        <v>0</v>
      </c>
      <c r="W1010" t="s">
        <v>79</v>
      </c>
      <c r="X1010">
        <v>1</v>
      </c>
      <c r="Y1010" t="s">
        <v>2662</v>
      </c>
      <c r="Z1010" t="s">
        <v>2663</v>
      </c>
      <c r="AA1010" t="s">
        <v>2664</v>
      </c>
      <c r="AB1010" t="s">
        <v>2669</v>
      </c>
      <c r="AC1010" t="s">
        <v>2670</v>
      </c>
      <c r="AD1010" t="s">
        <v>28</v>
      </c>
      <c r="AE1010" t="s">
        <v>29</v>
      </c>
      <c r="AF1010" s="115">
        <v>60224789</v>
      </c>
      <c r="AG1010" s="36" t="s">
        <v>1683</v>
      </c>
      <c r="AH1010" s="127" t="s">
        <v>25</v>
      </c>
      <c r="AI1010" s="172">
        <v>18</v>
      </c>
      <c r="AJ1010" s="173" t="s">
        <v>1219</v>
      </c>
      <c r="AL1010" t="str">
        <f t="shared" si="68"/>
        <v>21.00.00.03</v>
      </c>
      <c r="AM1010">
        <f t="shared" si="69"/>
        <v>610</v>
      </c>
      <c r="AN1010">
        <f t="shared" si="70"/>
        <v>11</v>
      </c>
      <c r="AO1010" s="118">
        <v>21</v>
      </c>
      <c r="AP1010" s="118">
        <v>0</v>
      </c>
      <c r="AQ1010" s="118">
        <v>0</v>
      </c>
      <c r="AR1010" s="118">
        <v>3</v>
      </c>
      <c r="AS1010" t="str">
        <f t="shared" si="71"/>
        <v>1.01.06.00</v>
      </c>
    </row>
    <row r="1011" spans="1:45" customFormat="1" ht="62.4">
      <c r="A1011">
        <v>2021</v>
      </c>
      <c r="B1011">
        <v>610</v>
      </c>
      <c r="C1011" t="s">
        <v>1290</v>
      </c>
      <c r="D1011" t="s">
        <v>1219</v>
      </c>
      <c r="E1011" t="s">
        <v>1227</v>
      </c>
      <c r="F1011" t="s">
        <v>2660</v>
      </c>
      <c r="G1011" t="s">
        <v>2661</v>
      </c>
      <c r="H1011">
        <v>11</v>
      </c>
      <c r="I1011" t="s">
        <v>25</v>
      </c>
      <c r="J1011">
        <v>21</v>
      </c>
      <c r="K1011" t="s">
        <v>2310</v>
      </c>
      <c r="L1011">
        <v>0</v>
      </c>
      <c r="M1011" t="s">
        <v>2149</v>
      </c>
      <c r="N1011">
        <v>0</v>
      </c>
      <c r="O1011" t="s">
        <v>2149</v>
      </c>
      <c r="P1011">
        <v>2</v>
      </c>
      <c r="Q1011" t="s">
        <v>2620</v>
      </c>
      <c r="R1011">
        <v>30</v>
      </c>
      <c r="S1011" t="s">
        <v>2163</v>
      </c>
      <c r="T1011">
        <v>34</v>
      </c>
      <c r="U1011" t="s">
        <v>2209</v>
      </c>
      <c r="V1011">
        <v>0</v>
      </c>
      <c r="W1011" t="s">
        <v>79</v>
      </c>
      <c r="X1011">
        <v>1</v>
      </c>
      <c r="Y1011" t="s">
        <v>2662</v>
      </c>
      <c r="Z1011" t="s">
        <v>2663</v>
      </c>
      <c r="AA1011" t="s">
        <v>2664</v>
      </c>
      <c r="AB1011" t="s">
        <v>2669</v>
      </c>
      <c r="AC1011" t="s">
        <v>2670</v>
      </c>
      <c r="AD1011" t="s">
        <v>28</v>
      </c>
      <c r="AE1011" t="s">
        <v>29</v>
      </c>
      <c r="AF1011" s="115">
        <v>53799987</v>
      </c>
      <c r="AG1011" s="36" t="s">
        <v>1683</v>
      </c>
      <c r="AH1011" s="127" t="s">
        <v>25</v>
      </c>
      <c r="AI1011" s="172">
        <v>18</v>
      </c>
      <c r="AJ1011" s="173" t="s">
        <v>1219</v>
      </c>
      <c r="AL1011" t="str">
        <f t="shared" si="68"/>
        <v>21.00.00.02</v>
      </c>
      <c r="AM1011">
        <f t="shared" si="69"/>
        <v>610</v>
      </c>
      <c r="AN1011">
        <f t="shared" si="70"/>
        <v>11</v>
      </c>
      <c r="AO1011" s="118">
        <v>21</v>
      </c>
      <c r="AP1011" s="118">
        <v>0</v>
      </c>
      <c r="AQ1011" s="118">
        <v>0</v>
      </c>
      <c r="AR1011" s="118">
        <v>2</v>
      </c>
      <c r="AS1011" t="str">
        <f t="shared" si="71"/>
        <v>1.01.06.00</v>
      </c>
    </row>
    <row r="1012" spans="1:45" customFormat="1" ht="62.4">
      <c r="A1012">
        <v>2021</v>
      </c>
      <c r="B1012">
        <v>610</v>
      </c>
      <c r="C1012" t="s">
        <v>1290</v>
      </c>
      <c r="D1012" t="s">
        <v>1219</v>
      </c>
      <c r="E1012" t="s">
        <v>1227</v>
      </c>
      <c r="F1012" t="s">
        <v>2660</v>
      </c>
      <c r="G1012" t="s">
        <v>2661</v>
      </c>
      <c r="H1012">
        <v>11</v>
      </c>
      <c r="I1012" t="s">
        <v>25</v>
      </c>
      <c r="J1012">
        <v>21</v>
      </c>
      <c r="K1012" t="s">
        <v>2310</v>
      </c>
      <c r="L1012">
        <v>0</v>
      </c>
      <c r="M1012" t="s">
        <v>2149</v>
      </c>
      <c r="N1012">
        <v>0</v>
      </c>
      <c r="O1012" t="s">
        <v>2149</v>
      </c>
      <c r="P1012">
        <v>4</v>
      </c>
      <c r="Q1012" t="s">
        <v>2189</v>
      </c>
      <c r="R1012">
        <v>30</v>
      </c>
      <c r="S1012" t="s">
        <v>2163</v>
      </c>
      <c r="T1012">
        <v>34</v>
      </c>
      <c r="U1012" t="s">
        <v>2209</v>
      </c>
      <c r="V1012">
        <v>0</v>
      </c>
      <c r="W1012" t="s">
        <v>79</v>
      </c>
      <c r="X1012">
        <v>1</v>
      </c>
      <c r="Y1012" t="s">
        <v>2662</v>
      </c>
      <c r="Z1012" t="s">
        <v>2663</v>
      </c>
      <c r="AA1012" t="s">
        <v>2664</v>
      </c>
      <c r="AB1012" t="s">
        <v>2669</v>
      </c>
      <c r="AC1012" t="s">
        <v>2670</v>
      </c>
      <c r="AD1012" t="s">
        <v>28</v>
      </c>
      <c r="AE1012" t="s">
        <v>29</v>
      </c>
      <c r="AF1012" s="115">
        <v>110785961</v>
      </c>
      <c r="AG1012" s="36" t="s">
        <v>1683</v>
      </c>
      <c r="AH1012" s="127" t="s">
        <v>25</v>
      </c>
      <c r="AI1012" s="172">
        <v>18</v>
      </c>
      <c r="AJ1012" s="173" t="s">
        <v>1219</v>
      </c>
      <c r="AL1012" t="str">
        <f t="shared" si="68"/>
        <v>21.00.00.04</v>
      </c>
      <c r="AM1012">
        <f t="shared" si="69"/>
        <v>610</v>
      </c>
      <c r="AN1012">
        <f t="shared" si="70"/>
        <v>11</v>
      </c>
      <c r="AO1012" s="118">
        <v>21</v>
      </c>
      <c r="AP1012" s="118">
        <v>0</v>
      </c>
      <c r="AQ1012" s="118">
        <v>0</v>
      </c>
      <c r="AR1012" s="118">
        <v>4</v>
      </c>
      <c r="AS1012" t="str">
        <f t="shared" si="71"/>
        <v>1.01.06.00</v>
      </c>
    </row>
    <row r="1013" spans="1:45" customFormat="1" ht="62.4">
      <c r="A1013">
        <v>2021</v>
      </c>
      <c r="B1013">
        <v>610</v>
      </c>
      <c r="C1013" t="s">
        <v>1290</v>
      </c>
      <c r="D1013" t="s">
        <v>1219</v>
      </c>
      <c r="E1013" t="s">
        <v>1227</v>
      </c>
      <c r="F1013" t="s">
        <v>2660</v>
      </c>
      <c r="G1013" t="s">
        <v>2661</v>
      </c>
      <c r="H1013">
        <v>11</v>
      </c>
      <c r="I1013" t="s">
        <v>25</v>
      </c>
      <c r="J1013">
        <v>21</v>
      </c>
      <c r="K1013" t="s">
        <v>2310</v>
      </c>
      <c r="L1013">
        <v>0</v>
      </c>
      <c r="M1013" t="s">
        <v>2149</v>
      </c>
      <c r="N1013">
        <v>0</v>
      </c>
      <c r="O1013" t="s">
        <v>2149</v>
      </c>
      <c r="P1013">
        <v>3</v>
      </c>
      <c r="Q1013" t="s">
        <v>2186</v>
      </c>
      <c r="R1013">
        <v>30</v>
      </c>
      <c r="S1013" t="s">
        <v>2163</v>
      </c>
      <c r="T1013">
        <v>34</v>
      </c>
      <c r="U1013" t="s">
        <v>2209</v>
      </c>
      <c r="V1013">
        <v>0</v>
      </c>
      <c r="W1013" t="s">
        <v>79</v>
      </c>
      <c r="X1013">
        <v>1</v>
      </c>
      <c r="Y1013" t="s">
        <v>2662</v>
      </c>
      <c r="Z1013" t="s">
        <v>2672</v>
      </c>
      <c r="AA1013" t="s">
        <v>2673</v>
      </c>
      <c r="AB1013" t="s">
        <v>2674</v>
      </c>
      <c r="AC1013" t="s">
        <v>2666</v>
      </c>
      <c r="AD1013" t="s">
        <v>32</v>
      </c>
      <c r="AE1013" t="s">
        <v>24</v>
      </c>
      <c r="AF1013" s="115">
        <v>16887734</v>
      </c>
      <c r="AG1013" s="36" t="s">
        <v>1683</v>
      </c>
      <c r="AH1013" s="127" t="s">
        <v>25</v>
      </c>
      <c r="AI1013" s="172">
        <v>18</v>
      </c>
      <c r="AJ1013" s="173" t="s">
        <v>1219</v>
      </c>
      <c r="AL1013" t="str">
        <f t="shared" si="68"/>
        <v>21.00.00.03</v>
      </c>
      <c r="AM1013">
        <f t="shared" si="69"/>
        <v>610</v>
      </c>
      <c r="AN1013">
        <f t="shared" si="70"/>
        <v>11</v>
      </c>
      <c r="AO1013" s="118">
        <v>21</v>
      </c>
      <c r="AP1013" s="118">
        <v>0</v>
      </c>
      <c r="AQ1013" s="118">
        <v>0</v>
      </c>
      <c r="AR1013" s="118">
        <v>3</v>
      </c>
      <c r="AS1013" t="str">
        <f t="shared" si="71"/>
        <v>1.02.01.00</v>
      </c>
    </row>
    <row r="1014" spans="1:45" customFormat="1" ht="62.4">
      <c r="A1014">
        <v>2021</v>
      </c>
      <c r="B1014">
        <v>610</v>
      </c>
      <c r="C1014" t="s">
        <v>1290</v>
      </c>
      <c r="D1014" t="s">
        <v>1219</v>
      </c>
      <c r="E1014" t="s">
        <v>1227</v>
      </c>
      <c r="F1014" t="s">
        <v>2660</v>
      </c>
      <c r="G1014" t="s">
        <v>2661</v>
      </c>
      <c r="H1014">
        <v>11</v>
      </c>
      <c r="I1014" t="s">
        <v>25</v>
      </c>
      <c r="J1014">
        <v>21</v>
      </c>
      <c r="K1014" t="s">
        <v>2310</v>
      </c>
      <c r="L1014">
        <v>0</v>
      </c>
      <c r="M1014" t="s">
        <v>2149</v>
      </c>
      <c r="N1014">
        <v>0</v>
      </c>
      <c r="O1014" t="s">
        <v>2149</v>
      </c>
      <c r="P1014">
        <v>2</v>
      </c>
      <c r="Q1014" t="s">
        <v>2620</v>
      </c>
      <c r="R1014">
        <v>30</v>
      </c>
      <c r="S1014" t="s">
        <v>2163</v>
      </c>
      <c r="T1014">
        <v>34</v>
      </c>
      <c r="U1014" t="s">
        <v>2209</v>
      </c>
      <c r="V1014">
        <v>0</v>
      </c>
      <c r="W1014" t="s">
        <v>79</v>
      </c>
      <c r="X1014">
        <v>1</v>
      </c>
      <c r="Y1014" t="s">
        <v>2662</v>
      </c>
      <c r="Z1014" t="s">
        <v>2672</v>
      </c>
      <c r="AA1014" t="s">
        <v>2673</v>
      </c>
      <c r="AB1014" t="s">
        <v>2674</v>
      </c>
      <c r="AC1014" t="s">
        <v>2666</v>
      </c>
      <c r="AD1014" t="s">
        <v>32</v>
      </c>
      <c r="AE1014" t="s">
        <v>24</v>
      </c>
      <c r="AF1014" s="115">
        <v>12026851</v>
      </c>
      <c r="AG1014" s="36" t="s">
        <v>1683</v>
      </c>
      <c r="AH1014" s="127" t="s">
        <v>25</v>
      </c>
      <c r="AI1014" s="172">
        <v>18</v>
      </c>
      <c r="AJ1014" s="173" t="s">
        <v>1219</v>
      </c>
      <c r="AL1014" t="str">
        <f t="shared" si="68"/>
        <v>21.00.00.02</v>
      </c>
      <c r="AM1014">
        <f t="shared" si="69"/>
        <v>610</v>
      </c>
      <c r="AN1014">
        <f t="shared" si="70"/>
        <v>11</v>
      </c>
      <c r="AO1014" s="118">
        <v>21</v>
      </c>
      <c r="AP1014" s="118">
        <v>0</v>
      </c>
      <c r="AQ1014" s="118">
        <v>0</v>
      </c>
      <c r="AR1014" s="118">
        <v>2</v>
      </c>
      <c r="AS1014" t="str">
        <f t="shared" si="71"/>
        <v>1.02.01.00</v>
      </c>
    </row>
    <row r="1015" spans="1:45" customFormat="1" ht="62.4">
      <c r="A1015">
        <v>2021</v>
      </c>
      <c r="B1015">
        <v>610</v>
      </c>
      <c r="C1015" t="s">
        <v>1290</v>
      </c>
      <c r="D1015" t="s">
        <v>1219</v>
      </c>
      <c r="E1015" t="s">
        <v>1227</v>
      </c>
      <c r="F1015" t="s">
        <v>2660</v>
      </c>
      <c r="G1015" t="s">
        <v>2661</v>
      </c>
      <c r="H1015">
        <v>11</v>
      </c>
      <c r="I1015" t="s">
        <v>25</v>
      </c>
      <c r="J1015">
        <v>21</v>
      </c>
      <c r="K1015" t="s">
        <v>2310</v>
      </c>
      <c r="L1015">
        <v>0</v>
      </c>
      <c r="M1015" t="s">
        <v>2149</v>
      </c>
      <c r="N1015">
        <v>0</v>
      </c>
      <c r="O1015" t="s">
        <v>2149</v>
      </c>
      <c r="P1015">
        <v>1</v>
      </c>
      <c r="Q1015" t="s">
        <v>2494</v>
      </c>
      <c r="R1015">
        <v>30</v>
      </c>
      <c r="S1015" t="s">
        <v>2163</v>
      </c>
      <c r="T1015">
        <v>34</v>
      </c>
      <c r="U1015" t="s">
        <v>2209</v>
      </c>
      <c r="V1015">
        <v>0</v>
      </c>
      <c r="W1015" t="s">
        <v>79</v>
      </c>
      <c r="X1015">
        <v>1</v>
      </c>
      <c r="Y1015" t="s">
        <v>2662</v>
      </c>
      <c r="Z1015" t="s">
        <v>2672</v>
      </c>
      <c r="AA1015" t="s">
        <v>2673</v>
      </c>
      <c r="AB1015" t="s">
        <v>2674</v>
      </c>
      <c r="AC1015" t="s">
        <v>2666</v>
      </c>
      <c r="AD1015" t="s">
        <v>32</v>
      </c>
      <c r="AE1015" t="s">
        <v>24</v>
      </c>
      <c r="AF1015" s="115">
        <v>23763773</v>
      </c>
      <c r="AG1015" s="36" t="s">
        <v>1683</v>
      </c>
      <c r="AH1015" s="127" t="s">
        <v>25</v>
      </c>
      <c r="AI1015" s="172">
        <v>18</v>
      </c>
      <c r="AJ1015" s="173" t="s">
        <v>1219</v>
      </c>
      <c r="AL1015" t="str">
        <f t="shared" si="68"/>
        <v>21.00.00.01</v>
      </c>
      <c r="AM1015">
        <f t="shared" si="69"/>
        <v>610</v>
      </c>
      <c r="AN1015">
        <f t="shared" si="70"/>
        <v>11</v>
      </c>
      <c r="AO1015" s="118">
        <v>21</v>
      </c>
      <c r="AP1015" s="118">
        <v>0</v>
      </c>
      <c r="AQ1015" s="118">
        <v>0</v>
      </c>
      <c r="AR1015" s="118">
        <v>1</v>
      </c>
      <c r="AS1015" t="str">
        <f t="shared" si="71"/>
        <v>1.02.01.00</v>
      </c>
    </row>
    <row r="1016" spans="1:45" customFormat="1" ht="62.4">
      <c r="A1016">
        <v>2021</v>
      </c>
      <c r="B1016">
        <v>610</v>
      </c>
      <c r="C1016" t="s">
        <v>1290</v>
      </c>
      <c r="D1016" t="s">
        <v>1219</v>
      </c>
      <c r="E1016" t="s">
        <v>1227</v>
      </c>
      <c r="F1016" t="s">
        <v>2660</v>
      </c>
      <c r="G1016" t="s">
        <v>2661</v>
      </c>
      <c r="H1016">
        <v>11</v>
      </c>
      <c r="I1016" t="s">
        <v>25</v>
      </c>
      <c r="J1016">
        <v>21</v>
      </c>
      <c r="K1016" t="s">
        <v>2310</v>
      </c>
      <c r="L1016">
        <v>0</v>
      </c>
      <c r="M1016" t="s">
        <v>2149</v>
      </c>
      <c r="N1016">
        <v>0</v>
      </c>
      <c r="O1016" t="s">
        <v>2149</v>
      </c>
      <c r="P1016">
        <v>4</v>
      </c>
      <c r="Q1016" t="s">
        <v>2189</v>
      </c>
      <c r="R1016">
        <v>30</v>
      </c>
      <c r="S1016" t="s">
        <v>2163</v>
      </c>
      <c r="T1016">
        <v>34</v>
      </c>
      <c r="U1016" t="s">
        <v>2209</v>
      </c>
      <c r="V1016">
        <v>0</v>
      </c>
      <c r="W1016" t="s">
        <v>79</v>
      </c>
      <c r="X1016">
        <v>1</v>
      </c>
      <c r="Y1016" t="s">
        <v>2662</v>
      </c>
      <c r="Z1016" t="s">
        <v>2672</v>
      </c>
      <c r="AA1016" t="s">
        <v>2673</v>
      </c>
      <c r="AB1016" t="s">
        <v>2674</v>
      </c>
      <c r="AC1016" t="s">
        <v>2666</v>
      </c>
      <c r="AD1016" t="s">
        <v>32</v>
      </c>
      <c r="AE1016" t="s">
        <v>24</v>
      </c>
      <c r="AF1016" s="115">
        <v>16789421</v>
      </c>
      <c r="AG1016" s="36" t="s">
        <v>1683</v>
      </c>
      <c r="AH1016" s="127" t="s">
        <v>25</v>
      </c>
      <c r="AI1016" s="172">
        <v>18</v>
      </c>
      <c r="AJ1016" s="173" t="s">
        <v>1219</v>
      </c>
      <c r="AL1016" t="str">
        <f t="shared" si="68"/>
        <v>21.00.00.04</v>
      </c>
      <c r="AM1016">
        <f t="shared" si="69"/>
        <v>610</v>
      </c>
      <c r="AN1016">
        <f t="shared" si="70"/>
        <v>11</v>
      </c>
      <c r="AO1016" s="118">
        <v>21</v>
      </c>
      <c r="AP1016" s="118">
        <v>0</v>
      </c>
      <c r="AQ1016" s="118">
        <v>0</v>
      </c>
      <c r="AR1016" s="118">
        <v>4</v>
      </c>
      <c r="AS1016" t="str">
        <f t="shared" si="71"/>
        <v>1.02.01.00</v>
      </c>
    </row>
    <row r="1017" spans="1:45" customFormat="1" ht="62.4">
      <c r="A1017">
        <v>2021</v>
      </c>
      <c r="B1017">
        <v>610</v>
      </c>
      <c r="C1017" t="s">
        <v>1290</v>
      </c>
      <c r="D1017" t="s">
        <v>1219</v>
      </c>
      <c r="E1017" t="s">
        <v>1227</v>
      </c>
      <c r="F1017" t="s">
        <v>2660</v>
      </c>
      <c r="G1017" t="s">
        <v>2661</v>
      </c>
      <c r="H1017">
        <v>11</v>
      </c>
      <c r="I1017" t="s">
        <v>25</v>
      </c>
      <c r="J1017">
        <v>21</v>
      </c>
      <c r="K1017" t="s">
        <v>2310</v>
      </c>
      <c r="L1017">
        <v>0</v>
      </c>
      <c r="M1017" t="s">
        <v>2149</v>
      </c>
      <c r="N1017">
        <v>0</v>
      </c>
      <c r="O1017" t="s">
        <v>2149</v>
      </c>
      <c r="P1017">
        <v>3</v>
      </c>
      <c r="Q1017" t="s">
        <v>2186</v>
      </c>
      <c r="R1017">
        <v>30</v>
      </c>
      <c r="S1017" t="s">
        <v>2163</v>
      </c>
      <c r="T1017">
        <v>34</v>
      </c>
      <c r="U1017" t="s">
        <v>2209</v>
      </c>
      <c r="V1017">
        <v>0</v>
      </c>
      <c r="W1017" t="s">
        <v>79</v>
      </c>
      <c r="X1017">
        <v>1</v>
      </c>
      <c r="Y1017" t="s">
        <v>2662</v>
      </c>
      <c r="Z1017" t="s">
        <v>2672</v>
      </c>
      <c r="AA1017" t="s">
        <v>2673</v>
      </c>
      <c r="AB1017" t="s">
        <v>2675</v>
      </c>
      <c r="AC1017" t="s">
        <v>2668</v>
      </c>
      <c r="AD1017" t="s">
        <v>33</v>
      </c>
      <c r="AE1017" t="s">
        <v>27</v>
      </c>
      <c r="AF1017" s="115">
        <v>1131240</v>
      </c>
      <c r="AG1017" s="36" t="s">
        <v>1683</v>
      </c>
      <c r="AH1017" s="127" t="s">
        <v>25</v>
      </c>
      <c r="AI1017" s="172">
        <v>18</v>
      </c>
      <c r="AJ1017" s="173" t="s">
        <v>1219</v>
      </c>
      <c r="AL1017" t="str">
        <f t="shared" si="68"/>
        <v>21.00.00.03</v>
      </c>
      <c r="AM1017">
        <f t="shared" si="69"/>
        <v>610</v>
      </c>
      <c r="AN1017">
        <f t="shared" si="70"/>
        <v>11</v>
      </c>
      <c r="AO1017" s="118">
        <v>21</v>
      </c>
      <c r="AP1017" s="118">
        <v>0</v>
      </c>
      <c r="AQ1017" s="118">
        <v>0</v>
      </c>
      <c r="AR1017" s="118">
        <v>3</v>
      </c>
      <c r="AS1017" t="str">
        <f t="shared" si="71"/>
        <v>1.02.03.00</v>
      </c>
    </row>
    <row r="1018" spans="1:45" customFormat="1" ht="62.4">
      <c r="A1018">
        <v>2021</v>
      </c>
      <c r="B1018">
        <v>610</v>
      </c>
      <c r="C1018" t="s">
        <v>1290</v>
      </c>
      <c r="D1018" t="s">
        <v>1219</v>
      </c>
      <c r="E1018" t="s">
        <v>1227</v>
      </c>
      <c r="F1018" t="s">
        <v>2660</v>
      </c>
      <c r="G1018" t="s">
        <v>2661</v>
      </c>
      <c r="H1018">
        <v>11</v>
      </c>
      <c r="I1018" t="s">
        <v>25</v>
      </c>
      <c r="J1018">
        <v>21</v>
      </c>
      <c r="K1018" t="s">
        <v>2310</v>
      </c>
      <c r="L1018">
        <v>0</v>
      </c>
      <c r="M1018" t="s">
        <v>2149</v>
      </c>
      <c r="N1018">
        <v>0</v>
      </c>
      <c r="O1018" t="s">
        <v>2149</v>
      </c>
      <c r="P1018">
        <v>1</v>
      </c>
      <c r="Q1018" t="s">
        <v>2494</v>
      </c>
      <c r="R1018">
        <v>30</v>
      </c>
      <c r="S1018" t="s">
        <v>2163</v>
      </c>
      <c r="T1018">
        <v>34</v>
      </c>
      <c r="U1018" t="s">
        <v>2209</v>
      </c>
      <c r="V1018">
        <v>0</v>
      </c>
      <c r="W1018" t="s">
        <v>79</v>
      </c>
      <c r="X1018">
        <v>1</v>
      </c>
      <c r="Y1018" t="s">
        <v>2662</v>
      </c>
      <c r="Z1018" t="s">
        <v>2672</v>
      </c>
      <c r="AA1018" t="s">
        <v>2673</v>
      </c>
      <c r="AB1018" t="s">
        <v>2675</v>
      </c>
      <c r="AC1018" t="s">
        <v>2668</v>
      </c>
      <c r="AD1018" t="s">
        <v>33</v>
      </c>
      <c r="AE1018" t="s">
        <v>27</v>
      </c>
      <c r="AF1018" s="115">
        <v>1135591</v>
      </c>
      <c r="AG1018" s="36" t="s">
        <v>1683</v>
      </c>
      <c r="AH1018" s="127" t="s">
        <v>25</v>
      </c>
      <c r="AI1018" s="172">
        <v>18</v>
      </c>
      <c r="AJ1018" s="173" t="s">
        <v>1219</v>
      </c>
      <c r="AL1018" t="str">
        <f t="shared" si="68"/>
        <v>21.00.00.01</v>
      </c>
      <c r="AM1018">
        <f t="shared" si="69"/>
        <v>610</v>
      </c>
      <c r="AN1018">
        <f t="shared" si="70"/>
        <v>11</v>
      </c>
      <c r="AO1018" s="118">
        <v>21</v>
      </c>
      <c r="AP1018" s="118">
        <v>0</v>
      </c>
      <c r="AQ1018" s="118">
        <v>0</v>
      </c>
      <c r="AR1018" s="118">
        <v>1</v>
      </c>
      <c r="AS1018" t="str">
        <f t="shared" si="71"/>
        <v>1.02.03.00</v>
      </c>
    </row>
    <row r="1019" spans="1:45" customFormat="1" ht="62.4">
      <c r="A1019">
        <v>2021</v>
      </c>
      <c r="B1019">
        <v>610</v>
      </c>
      <c r="C1019" t="s">
        <v>1290</v>
      </c>
      <c r="D1019" t="s">
        <v>1219</v>
      </c>
      <c r="E1019" t="s">
        <v>1227</v>
      </c>
      <c r="F1019" t="s">
        <v>2660</v>
      </c>
      <c r="G1019" t="s">
        <v>2661</v>
      </c>
      <c r="H1019">
        <v>11</v>
      </c>
      <c r="I1019" t="s">
        <v>25</v>
      </c>
      <c r="J1019">
        <v>21</v>
      </c>
      <c r="K1019" t="s">
        <v>2310</v>
      </c>
      <c r="L1019">
        <v>0</v>
      </c>
      <c r="M1019" t="s">
        <v>2149</v>
      </c>
      <c r="N1019">
        <v>0</v>
      </c>
      <c r="O1019" t="s">
        <v>2149</v>
      </c>
      <c r="P1019">
        <v>2</v>
      </c>
      <c r="Q1019" t="s">
        <v>2620</v>
      </c>
      <c r="R1019">
        <v>30</v>
      </c>
      <c r="S1019" t="s">
        <v>2163</v>
      </c>
      <c r="T1019">
        <v>34</v>
      </c>
      <c r="U1019" t="s">
        <v>2209</v>
      </c>
      <c r="V1019">
        <v>0</v>
      </c>
      <c r="W1019" t="s">
        <v>79</v>
      </c>
      <c r="X1019">
        <v>1</v>
      </c>
      <c r="Y1019" t="s">
        <v>2662</v>
      </c>
      <c r="Z1019" t="s">
        <v>2672</v>
      </c>
      <c r="AA1019" t="s">
        <v>2673</v>
      </c>
      <c r="AB1019" t="s">
        <v>2675</v>
      </c>
      <c r="AC1019" t="s">
        <v>2668</v>
      </c>
      <c r="AD1019" t="s">
        <v>33</v>
      </c>
      <c r="AE1019" t="s">
        <v>27</v>
      </c>
      <c r="AF1019" s="115">
        <v>1046385</v>
      </c>
      <c r="AG1019" s="36" t="s">
        <v>1683</v>
      </c>
      <c r="AH1019" s="127" t="s">
        <v>25</v>
      </c>
      <c r="AI1019" s="172">
        <v>18</v>
      </c>
      <c r="AJ1019" s="173" t="s">
        <v>1219</v>
      </c>
      <c r="AL1019" t="str">
        <f t="shared" si="68"/>
        <v>21.00.00.02</v>
      </c>
      <c r="AM1019">
        <f t="shared" si="69"/>
        <v>610</v>
      </c>
      <c r="AN1019">
        <f t="shared" si="70"/>
        <v>11</v>
      </c>
      <c r="AO1019" s="118">
        <v>21</v>
      </c>
      <c r="AP1019" s="118">
        <v>0</v>
      </c>
      <c r="AQ1019" s="118">
        <v>0</v>
      </c>
      <c r="AR1019" s="118">
        <v>2</v>
      </c>
      <c r="AS1019" t="str">
        <f t="shared" si="71"/>
        <v>1.02.03.00</v>
      </c>
    </row>
    <row r="1020" spans="1:45" customFormat="1" ht="62.4">
      <c r="A1020">
        <v>2021</v>
      </c>
      <c r="B1020">
        <v>610</v>
      </c>
      <c r="C1020" t="s">
        <v>1290</v>
      </c>
      <c r="D1020" t="s">
        <v>1219</v>
      </c>
      <c r="E1020" t="s">
        <v>1227</v>
      </c>
      <c r="F1020" t="s">
        <v>2660</v>
      </c>
      <c r="G1020" t="s">
        <v>2661</v>
      </c>
      <c r="H1020">
        <v>11</v>
      </c>
      <c r="I1020" t="s">
        <v>25</v>
      </c>
      <c r="J1020">
        <v>21</v>
      </c>
      <c r="K1020" t="s">
        <v>2310</v>
      </c>
      <c r="L1020">
        <v>0</v>
      </c>
      <c r="M1020" t="s">
        <v>2149</v>
      </c>
      <c r="N1020">
        <v>0</v>
      </c>
      <c r="O1020" t="s">
        <v>2149</v>
      </c>
      <c r="P1020">
        <v>4</v>
      </c>
      <c r="Q1020" t="s">
        <v>2189</v>
      </c>
      <c r="R1020">
        <v>30</v>
      </c>
      <c r="S1020" t="s">
        <v>2163</v>
      </c>
      <c r="T1020">
        <v>34</v>
      </c>
      <c r="U1020" t="s">
        <v>2209</v>
      </c>
      <c r="V1020">
        <v>0</v>
      </c>
      <c r="W1020" t="s">
        <v>79</v>
      </c>
      <c r="X1020">
        <v>1</v>
      </c>
      <c r="Y1020" t="s">
        <v>2662</v>
      </c>
      <c r="Z1020" t="s">
        <v>2672</v>
      </c>
      <c r="AA1020" t="s">
        <v>2673</v>
      </c>
      <c r="AB1020" t="s">
        <v>2675</v>
      </c>
      <c r="AC1020" t="s">
        <v>2668</v>
      </c>
      <c r="AD1020" t="s">
        <v>33</v>
      </c>
      <c r="AE1020" t="s">
        <v>27</v>
      </c>
      <c r="AF1020" s="115">
        <v>1083695</v>
      </c>
      <c r="AG1020" s="36" t="s">
        <v>1683</v>
      </c>
      <c r="AH1020" s="127" t="s">
        <v>25</v>
      </c>
      <c r="AI1020" s="172">
        <v>18</v>
      </c>
      <c r="AJ1020" s="173" t="s">
        <v>1219</v>
      </c>
      <c r="AL1020" t="str">
        <f t="shared" si="68"/>
        <v>21.00.00.04</v>
      </c>
      <c r="AM1020">
        <f t="shared" si="69"/>
        <v>610</v>
      </c>
      <c r="AN1020">
        <f t="shared" si="70"/>
        <v>11</v>
      </c>
      <c r="AO1020" s="118">
        <v>21</v>
      </c>
      <c r="AP1020" s="118">
        <v>0</v>
      </c>
      <c r="AQ1020" s="118">
        <v>0</v>
      </c>
      <c r="AR1020" s="118">
        <v>4</v>
      </c>
      <c r="AS1020" t="str">
        <f t="shared" si="71"/>
        <v>1.02.03.00</v>
      </c>
    </row>
    <row r="1021" spans="1:45" customFormat="1" ht="62.4">
      <c r="A1021">
        <v>2021</v>
      </c>
      <c r="B1021">
        <v>610</v>
      </c>
      <c r="C1021" t="s">
        <v>1290</v>
      </c>
      <c r="D1021" t="s">
        <v>1219</v>
      </c>
      <c r="E1021" t="s">
        <v>1227</v>
      </c>
      <c r="F1021" t="s">
        <v>2660</v>
      </c>
      <c r="G1021" t="s">
        <v>2661</v>
      </c>
      <c r="H1021">
        <v>11</v>
      </c>
      <c r="I1021" t="s">
        <v>25</v>
      </c>
      <c r="J1021">
        <v>21</v>
      </c>
      <c r="K1021" t="s">
        <v>2310</v>
      </c>
      <c r="L1021">
        <v>0</v>
      </c>
      <c r="M1021" t="s">
        <v>2149</v>
      </c>
      <c r="N1021">
        <v>0</v>
      </c>
      <c r="O1021" t="s">
        <v>2149</v>
      </c>
      <c r="P1021">
        <v>1</v>
      </c>
      <c r="Q1021" t="s">
        <v>2494</v>
      </c>
      <c r="R1021">
        <v>30</v>
      </c>
      <c r="S1021" t="s">
        <v>2163</v>
      </c>
      <c r="T1021">
        <v>34</v>
      </c>
      <c r="U1021" t="s">
        <v>2209</v>
      </c>
      <c r="V1021">
        <v>0</v>
      </c>
      <c r="W1021" t="s">
        <v>79</v>
      </c>
      <c r="X1021">
        <v>1</v>
      </c>
      <c r="Y1021" t="s">
        <v>2662</v>
      </c>
      <c r="Z1021" t="s">
        <v>2672</v>
      </c>
      <c r="AA1021" t="s">
        <v>2673</v>
      </c>
      <c r="AB1021" t="s">
        <v>2676</v>
      </c>
      <c r="AC1021" t="s">
        <v>2670</v>
      </c>
      <c r="AD1021" t="s">
        <v>34</v>
      </c>
      <c r="AE1021" t="s">
        <v>29</v>
      </c>
      <c r="AF1021" s="115">
        <v>3067238</v>
      </c>
      <c r="AG1021" s="36" t="s">
        <v>1683</v>
      </c>
      <c r="AH1021" s="127" t="s">
        <v>25</v>
      </c>
      <c r="AI1021" s="172">
        <v>18</v>
      </c>
      <c r="AJ1021" s="173" t="s">
        <v>1219</v>
      </c>
      <c r="AL1021" t="str">
        <f t="shared" si="68"/>
        <v>21.00.00.01</v>
      </c>
      <c r="AM1021">
        <f t="shared" si="69"/>
        <v>610</v>
      </c>
      <c r="AN1021">
        <f t="shared" si="70"/>
        <v>11</v>
      </c>
      <c r="AO1021" s="118">
        <v>21</v>
      </c>
      <c r="AP1021" s="118">
        <v>0</v>
      </c>
      <c r="AQ1021" s="118">
        <v>0</v>
      </c>
      <c r="AR1021" s="118">
        <v>1</v>
      </c>
      <c r="AS1021" t="str">
        <f t="shared" si="71"/>
        <v>1.02.05.00</v>
      </c>
    </row>
    <row r="1022" spans="1:45" customFormat="1" ht="62.4">
      <c r="A1022">
        <v>2021</v>
      </c>
      <c r="B1022">
        <v>610</v>
      </c>
      <c r="C1022" t="s">
        <v>1290</v>
      </c>
      <c r="D1022" t="s">
        <v>1219</v>
      </c>
      <c r="E1022" t="s">
        <v>1227</v>
      </c>
      <c r="F1022" t="s">
        <v>2660</v>
      </c>
      <c r="G1022" t="s">
        <v>2661</v>
      </c>
      <c r="H1022">
        <v>11</v>
      </c>
      <c r="I1022" t="s">
        <v>25</v>
      </c>
      <c r="J1022">
        <v>21</v>
      </c>
      <c r="K1022" t="s">
        <v>2310</v>
      </c>
      <c r="L1022">
        <v>0</v>
      </c>
      <c r="M1022" t="s">
        <v>2149</v>
      </c>
      <c r="N1022">
        <v>0</v>
      </c>
      <c r="O1022" t="s">
        <v>2149</v>
      </c>
      <c r="P1022">
        <v>4</v>
      </c>
      <c r="Q1022" t="s">
        <v>2189</v>
      </c>
      <c r="R1022">
        <v>30</v>
      </c>
      <c r="S1022" t="s">
        <v>2163</v>
      </c>
      <c r="T1022">
        <v>34</v>
      </c>
      <c r="U1022" t="s">
        <v>2209</v>
      </c>
      <c r="V1022">
        <v>0</v>
      </c>
      <c r="W1022" t="s">
        <v>79</v>
      </c>
      <c r="X1022">
        <v>1</v>
      </c>
      <c r="Y1022" t="s">
        <v>2662</v>
      </c>
      <c r="Z1022" t="s">
        <v>2672</v>
      </c>
      <c r="AA1022" t="s">
        <v>2673</v>
      </c>
      <c r="AB1022" t="s">
        <v>2676</v>
      </c>
      <c r="AC1022" t="s">
        <v>2670</v>
      </c>
      <c r="AD1022" t="s">
        <v>34</v>
      </c>
      <c r="AE1022" t="s">
        <v>29</v>
      </c>
      <c r="AF1022" s="115">
        <v>2926451</v>
      </c>
      <c r="AG1022" s="36" t="s">
        <v>1683</v>
      </c>
      <c r="AH1022" s="127" t="s">
        <v>25</v>
      </c>
      <c r="AI1022" s="172">
        <v>18</v>
      </c>
      <c r="AJ1022" s="173" t="s">
        <v>1219</v>
      </c>
      <c r="AL1022" t="str">
        <f t="shared" si="68"/>
        <v>21.00.00.04</v>
      </c>
      <c r="AM1022">
        <f t="shared" si="69"/>
        <v>610</v>
      </c>
      <c r="AN1022">
        <f t="shared" si="70"/>
        <v>11</v>
      </c>
      <c r="AO1022" s="118">
        <v>21</v>
      </c>
      <c r="AP1022" s="118">
        <v>0</v>
      </c>
      <c r="AQ1022" s="118">
        <v>0</v>
      </c>
      <c r="AR1022" s="118">
        <v>4</v>
      </c>
      <c r="AS1022" t="str">
        <f t="shared" si="71"/>
        <v>1.02.05.00</v>
      </c>
    </row>
    <row r="1023" spans="1:45" customFormat="1" ht="62.4">
      <c r="A1023">
        <v>2021</v>
      </c>
      <c r="B1023">
        <v>610</v>
      </c>
      <c r="C1023" t="s">
        <v>1290</v>
      </c>
      <c r="D1023" t="s">
        <v>1219</v>
      </c>
      <c r="E1023" t="s">
        <v>1227</v>
      </c>
      <c r="F1023" t="s">
        <v>2660</v>
      </c>
      <c r="G1023" t="s">
        <v>2661</v>
      </c>
      <c r="H1023">
        <v>11</v>
      </c>
      <c r="I1023" t="s">
        <v>25</v>
      </c>
      <c r="J1023">
        <v>21</v>
      </c>
      <c r="K1023" t="s">
        <v>2310</v>
      </c>
      <c r="L1023">
        <v>0</v>
      </c>
      <c r="M1023" t="s">
        <v>2149</v>
      </c>
      <c r="N1023">
        <v>0</v>
      </c>
      <c r="O1023" t="s">
        <v>2149</v>
      </c>
      <c r="P1023">
        <v>3</v>
      </c>
      <c r="Q1023" t="s">
        <v>2186</v>
      </c>
      <c r="R1023">
        <v>30</v>
      </c>
      <c r="S1023" t="s">
        <v>2163</v>
      </c>
      <c r="T1023">
        <v>34</v>
      </c>
      <c r="U1023" t="s">
        <v>2209</v>
      </c>
      <c r="V1023">
        <v>0</v>
      </c>
      <c r="W1023" t="s">
        <v>79</v>
      </c>
      <c r="X1023">
        <v>1</v>
      </c>
      <c r="Y1023" t="s">
        <v>2662</v>
      </c>
      <c r="Z1023" t="s">
        <v>2672</v>
      </c>
      <c r="AA1023" t="s">
        <v>2673</v>
      </c>
      <c r="AB1023" t="s">
        <v>2676</v>
      </c>
      <c r="AC1023" t="s">
        <v>2670</v>
      </c>
      <c r="AD1023" t="s">
        <v>34</v>
      </c>
      <c r="AE1023" t="s">
        <v>29</v>
      </c>
      <c r="AF1023" s="115">
        <v>3821182</v>
      </c>
      <c r="AG1023" s="36" t="s">
        <v>1683</v>
      </c>
      <c r="AH1023" s="127" t="s">
        <v>25</v>
      </c>
      <c r="AI1023" s="172">
        <v>18</v>
      </c>
      <c r="AJ1023" s="173" t="s">
        <v>1219</v>
      </c>
      <c r="AL1023" t="str">
        <f t="shared" si="68"/>
        <v>21.00.00.03</v>
      </c>
      <c r="AM1023">
        <f t="shared" si="69"/>
        <v>610</v>
      </c>
      <c r="AN1023">
        <f t="shared" si="70"/>
        <v>11</v>
      </c>
      <c r="AO1023" s="118">
        <v>21</v>
      </c>
      <c r="AP1023" s="118">
        <v>0</v>
      </c>
      <c r="AQ1023" s="118">
        <v>0</v>
      </c>
      <c r="AR1023" s="118">
        <v>3</v>
      </c>
      <c r="AS1023" t="str">
        <f t="shared" si="71"/>
        <v>1.02.05.00</v>
      </c>
    </row>
    <row r="1024" spans="1:45" customFormat="1" ht="62.4">
      <c r="A1024">
        <v>2021</v>
      </c>
      <c r="B1024">
        <v>610</v>
      </c>
      <c r="C1024" t="s">
        <v>1290</v>
      </c>
      <c r="D1024" t="s">
        <v>1219</v>
      </c>
      <c r="E1024" t="s">
        <v>1227</v>
      </c>
      <c r="F1024" t="s">
        <v>2660</v>
      </c>
      <c r="G1024" t="s">
        <v>2661</v>
      </c>
      <c r="H1024">
        <v>11</v>
      </c>
      <c r="I1024" t="s">
        <v>25</v>
      </c>
      <c r="J1024">
        <v>21</v>
      </c>
      <c r="K1024" t="s">
        <v>2310</v>
      </c>
      <c r="L1024">
        <v>0</v>
      </c>
      <c r="M1024" t="s">
        <v>2149</v>
      </c>
      <c r="N1024">
        <v>0</v>
      </c>
      <c r="O1024" t="s">
        <v>2149</v>
      </c>
      <c r="P1024">
        <v>2</v>
      </c>
      <c r="Q1024" t="s">
        <v>2620</v>
      </c>
      <c r="R1024">
        <v>30</v>
      </c>
      <c r="S1024" t="s">
        <v>2163</v>
      </c>
      <c r="T1024">
        <v>34</v>
      </c>
      <c r="U1024" t="s">
        <v>2209</v>
      </c>
      <c r="V1024">
        <v>0</v>
      </c>
      <c r="W1024" t="s">
        <v>79</v>
      </c>
      <c r="X1024">
        <v>1</v>
      </c>
      <c r="Y1024" t="s">
        <v>2662</v>
      </c>
      <c r="Z1024" t="s">
        <v>2672</v>
      </c>
      <c r="AA1024" t="s">
        <v>2673</v>
      </c>
      <c r="AB1024" t="s">
        <v>2676</v>
      </c>
      <c r="AC1024" t="s">
        <v>2670</v>
      </c>
      <c r="AD1024" t="s">
        <v>34</v>
      </c>
      <c r="AE1024" t="s">
        <v>29</v>
      </c>
      <c r="AF1024" s="115">
        <v>2722865</v>
      </c>
      <c r="AG1024" s="36" t="s">
        <v>1683</v>
      </c>
      <c r="AH1024" s="127" t="s">
        <v>25</v>
      </c>
      <c r="AI1024" s="172">
        <v>18</v>
      </c>
      <c r="AJ1024" s="173" t="s">
        <v>1219</v>
      </c>
      <c r="AL1024" t="str">
        <f t="shared" si="68"/>
        <v>21.00.00.02</v>
      </c>
      <c r="AM1024">
        <f t="shared" si="69"/>
        <v>610</v>
      </c>
      <c r="AN1024">
        <f t="shared" si="70"/>
        <v>11</v>
      </c>
      <c r="AO1024" s="118">
        <v>21</v>
      </c>
      <c r="AP1024" s="118">
        <v>0</v>
      </c>
      <c r="AQ1024" s="118">
        <v>0</v>
      </c>
      <c r="AR1024" s="118">
        <v>2</v>
      </c>
      <c r="AS1024" t="str">
        <f t="shared" si="71"/>
        <v>1.02.05.00</v>
      </c>
    </row>
    <row r="1025" spans="1:45" customFormat="1" ht="62.4">
      <c r="A1025">
        <v>2021</v>
      </c>
      <c r="B1025">
        <v>610</v>
      </c>
      <c r="C1025" t="s">
        <v>1290</v>
      </c>
      <c r="D1025" t="s">
        <v>1219</v>
      </c>
      <c r="E1025" t="s">
        <v>1227</v>
      </c>
      <c r="F1025" t="s">
        <v>2660</v>
      </c>
      <c r="G1025" t="s">
        <v>2661</v>
      </c>
      <c r="H1025">
        <v>11</v>
      </c>
      <c r="I1025" t="s">
        <v>25</v>
      </c>
      <c r="J1025">
        <v>21</v>
      </c>
      <c r="K1025" t="s">
        <v>2310</v>
      </c>
      <c r="L1025">
        <v>0</v>
      </c>
      <c r="M1025" t="s">
        <v>2149</v>
      </c>
      <c r="N1025">
        <v>0</v>
      </c>
      <c r="O1025" t="s">
        <v>2149</v>
      </c>
      <c r="P1025">
        <v>1</v>
      </c>
      <c r="Q1025" t="s">
        <v>2494</v>
      </c>
      <c r="R1025">
        <v>30</v>
      </c>
      <c r="S1025" t="s">
        <v>2163</v>
      </c>
      <c r="T1025">
        <v>34</v>
      </c>
      <c r="U1025" t="s">
        <v>2209</v>
      </c>
      <c r="V1025">
        <v>0</v>
      </c>
      <c r="W1025" t="s">
        <v>79</v>
      </c>
      <c r="X1025">
        <v>1</v>
      </c>
      <c r="Y1025" t="s">
        <v>2662</v>
      </c>
      <c r="Z1025" t="s">
        <v>2677</v>
      </c>
      <c r="AA1025" t="s">
        <v>2678</v>
      </c>
      <c r="AB1025" t="s">
        <v>2679</v>
      </c>
      <c r="AC1025" t="s">
        <v>2678</v>
      </c>
      <c r="AD1025" t="s">
        <v>35</v>
      </c>
      <c r="AE1025" t="s">
        <v>36</v>
      </c>
      <c r="AF1025" s="115">
        <v>17073618</v>
      </c>
      <c r="AG1025" s="36" t="s">
        <v>1683</v>
      </c>
      <c r="AH1025" s="127" t="s">
        <v>25</v>
      </c>
      <c r="AI1025" s="172">
        <v>18</v>
      </c>
      <c r="AJ1025" s="173" t="s">
        <v>1219</v>
      </c>
      <c r="AL1025" t="str">
        <f t="shared" si="68"/>
        <v>21.00.00.01</v>
      </c>
      <c r="AM1025">
        <f t="shared" si="69"/>
        <v>610</v>
      </c>
      <c r="AN1025">
        <f t="shared" si="70"/>
        <v>11</v>
      </c>
      <c r="AO1025" s="118">
        <v>21</v>
      </c>
      <c r="AP1025" s="118">
        <v>0</v>
      </c>
      <c r="AQ1025" s="118">
        <v>0</v>
      </c>
      <c r="AR1025" s="118">
        <v>1</v>
      </c>
      <c r="AS1025" t="str">
        <f t="shared" si="71"/>
        <v>1.04.00.00</v>
      </c>
    </row>
    <row r="1026" spans="1:45" customFormat="1" ht="62.4">
      <c r="A1026">
        <v>2021</v>
      </c>
      <c r="B1026">
        <v>610</v>
      </c>
      <c r="C1026" t="s">
        <v>1290</v>
      </c>
      <c r="D1026" t="s">
        <v>1219</v>
      </c>
      <c r="E1026" t="s">
        <v>1227</v>
      </c>
      <c r="F1026" t="s">
        <v>2660</v>
      </c>
      <c r="G1026" t="s">
        <v>2661</v>
      </c>
      <c r="H1026">
        <v>11</v>
      </c>
      <c r="I1026" t="s">
        <v>25</v>
      </c>
      <c r="J1026">
        <v>21</v>
      </c>
      <c r="K1026" t="s">
        <v>2310</v>
      </c>
      <c r="L1026">
        <v>0</v>
      </c>
      <c r="M1026" t="s">
        <v>2149</v>
      </c>
      <c r="N1026">
        <v>0</v>
      </c>
      <c r="O1026" t="s">
        <v>2149</v>
      </c>
      <c r="P1026">
        <v>3</v>
      </c>
      <c r="Q1026" t="s">
        <v>2186</v>
      </c>
      <c r="R1026">
        <v>30</v>
      </c>
      <c r="S1026" t="s">
        <v>2163</v>
      </c>
      <c r="T1026">
        <v>34</v>
      </c>
      <c r="U1026" t="s">
        <v>2209</v>
      </c>
      <c r="V1026">
        <v>0</v>
      </c>
      <c r="W1026" t="s">
        <v>79</v>
      </c>
      <c r="X1026">
        <v>1</v>
      </c>
      <c r="Y1026" t="s">
        <v>2662</v>
      </c>
      <c r="Z1026" t="s">
        <v>2677</v>
      </c>
      <c r="AA1026" t="s">
        <v>2678</v>
      </c>
      <c r="AB1026" t="s">
        <v>2679</v>
      </c>
      <c r="AC1026" t="s">
        <v>2678</v>
      </c>
      <c r="AD1026" t="s">
        <v>35</v>
      </c>
      <c r="AE1026" t="s">
        <v>36</v>
      </c>
      <c r="AF1026" s="115">
        <v>8267209</v>
      </c>
      <c r="AG1026" s="36" t="s">
        <v>1683</v>
      </c>
      <c r="AH1026" s="127" t="s">
        <v>25</v>
      </c>
      <c r="AI1026" s="172">
        <v>18</v>
      </c>
      <c r="AJ1026" s="173" t="s">
        <v>1219</v>
      </c>
      <c r="AL1026" t="str">
        <f t="shared" si="68"/>
        <v>21.00.00.03</v>
      </c>
      <c r="AM1026">
        <f t="shared" si="69"/>
        <v>610</v>
      </c>
      <c r="AN1026">
        <f t="shared" si="70"/>
        <v>11</v>
      </c>
      <c r="AO1026" s="118">
        <v>21</v>
      </c>
      <c r="AP1026" s="118">
        <v>0</v>
      </c>
      <c r="AQ1026" s="118">
        <v>0</v>
      </c>
      <c r="AR1026" s="118">
        <v>3</v>
      </c>
      <c r="AS1026" t="str">
        <f t="shared" si="71"/>
        <v>1.04.00.00</v>
      </c>
    </row>
    <row r="1027" spans="1:45" customFormat="1" ht="62.4">
      <c r="A1027">
        <v>2021</v>
      </c>
      <c r="B1027">
        <v>610</v>
      </c>
      <c r="C1027" t="s">
        <v>1290</v>
      </c>
      <c r="D1027" t="s">
        <v>1219</v>
      </c>
      <c r="E1027" t="s">
        <v>1227</v>
      </c>
      <c r="F1027" t="s">
        <v>2660</v>
      </c>
      <c r="G1027" t="s">
        <v>2661</v>
      </c>
      <c r="H1027">
        <v>11</v>
      </c>
      <c r="I1027" t="s">
        <v>25</v>
      </c>
      <c r="J1027">
        <v>21</v>
      </c>
      <c r="K1027" t="s">
        <v>2310</v>
      </c>
      <c r="L1027">
        <v>0</v>
      </c>
      <c r="M1027" t="s">
        <v>2149</v>
      </c>
      <c r="N1027">
        <v>0</v>
      </c>
      <c r="O1027" t="s">
        <v>2149</v>
      </c>
      <c r="P1027">
        <v>4</v>
      </c>
      <c r="Q1027" t="s">
        <v>2189</v>
      </c>
      <c r="R1027">
        <v>30</v>
      </c>
      <c r="S1027" t="s">
        <v>2163</v>
      </c>
      <c r="T1027">
        <v>34</v>
      </c>
      <c r="U1027" t="s">
        <v>2209</v>
      </c>
      <c r="V1027">
        <v>0</v>
      </c>
      <c r="W1027" t="s">
        <v>79</v>
      </c>
      <c r="X1027">
        <v>1</v>
      </c>
      <c r="Y1027" t="s">
        <v>2662</v>
      </c>
      <c r="Z1027" t="s">
        <v>2677</v>
      </c>
      <c r="AA1027" t="s">
        <v>2678</v>
      </c>
      <c r="AB1027" t="s">
        <v>2679</v>
      </c>
      <c r="AC1027" t="s">
        <v>2678</v>
      </c>
      <c r="AD1027" t="s">
        <v>35</v>
      </c>
      <c r="AE1027" t="s">
        <v>36</v>
      </c>
      <c r="AF1027" s="115">
        <v>8173873</v>
      </c>
      <c r="AG1027" s="36" t="s">
        <v>1683</v>
      </c>
      <c r="AH1027" s="127" t="s">
        <v>25</v>
      </c>
      <c r="AI1027" s="172">
        <v>18</v>
      </c>
      <c r="AJ1027" s="173" t="s">
        <v>1219</v>
      </c>
      <c r="AL1027" t="str">
        <f t="shared" ref="AL1027:AL1090" si="72">CONCATENATE(TEXT(AO1027,"00"),".",TEXT(AP1027,"00"),".",TEXT(AQ1027,"00"),".",TEXT(AR1027,"00"))</f>
        <v>21.00.00.04</v>
      </c>
      <c r="AM1027">
        <f t="shared" ref="AM1027:AM1090" si="73">+B1027</f>
        <v>610</v>
      </c>
      <c r="AN1027">
        <f t="shared" ref="AN1027:AN1090" si="74">+H1027</f>
        <v>11</v>
      </c>
      <c r="AO1027" s="118">
        <v>21</v>
      </c>
      <c r="AP1027" s="118">
        <v>0</v>
      </c>
      <c r="AQ1027" s="118">
        <v>0</v>
      </c>
      <c r="AR1027" s="118">
        <v>4</v>
      </c>
      <c r="AS1027" t="str">
        <f t="shared" ref="AS1027:AS1090" si="75">+AD1027</f>
        <v>1.04.00.00</v>
      </c>
    </row>
    <row r="1028" spans="1:45" customFormat="1" ht="62.4">
      <c r="A1028">
        <v>2021</v>
      </c>
      <c r="B1028">
        <v>610</v>
      </c>
      <c r="C1028" t="s">
        <v>1290</v>
      </c>
      <c r="D1028" t="s">
        <v>1219</v>
      </c>
      <c r="E1028" t="s">
        <v>1227</v>
      </c>
      <c r="F1028" t="s">
        <v>2660</v>
      </c>
      <c r="G1028" t="s">
        <v>2661</v>
      </c>
      <c r="H1028">
        <v>11</v>
      </c>
      <c r="I1028" t="s">
        <v>25</v>
      </c>
      <c r="J1028">
        <v>21</v>
      </c>
      <c r="K1028" t="s">
        <v>2310</v>
      </c>
      <c r="L1028">
        <v>0</v>
      </c>
      <c r="M1028" t="s">
        <v>2149</v>
      </c>
      <c r="N1028">
        <v>0</v>
      </c>
      <c r="O1028" t="s">
        <v>2149</v>
      </c>
      <c r="P1028">
        <v>2</v>
      </c>
      <c r="Q1028" t="s">
        <v>2620</v>
      </c>
      <c r="R1028">
        <v>30</v>
      </c>
      <c r="S1028" t="s">
        <v>2163</v>
      </c>
      <c r="T1028">
        <v>34</v>
      </c>
      <c r="U1028" t="s">
        <v>2209</v>
      </c>
      <c r="V1028">
        <v>0</v>
      </c>
      <c r="W1028" t="s">
        <v>79</v>
      </c>
      <c r="X1028">
        <v>1</v>
      </c>
      <c r="Y1028" t="s">
        <v>2662</v>
      </c>
      <c r="Z1028" t="s">
        <v>2677</v>
      </c>
      <c r="AA1028" t="s">
        <v>2678</v>
      </c>
      <c r="AB1028" t="s">
        <v>2679</v>
      </c>
      <c r="AC1028" t="s">
        <v>2678</v>
      </c>
      <c r="AD1028" t="s">
        <v>35</v>
      </c>
      <c r="AE1028" t="s">
        <v>36</v>
      </c>
      <c r="AF1028" s="115">
        <v>7875348</v>
      </c>
      <c r="AG1028" s="36" t="s">
        <v>1683</v>
      </c>
      <c r="AH1028" s="127" t="s">
        <v>25</v>
      </c>
      <c r="AI1028" s="172">
        <v>18</v>
      </c>
      <c r="AJ1028" s="173" t="s">
        <v>1219</v>
      </c>
      <c r="AL1028" t="str">
        <f t="shared" si="72"/>
        <v>21.00.00.02</v>
      </c>
      <c r="AM1028">
        <f t="shared" si="73"/>
        <v>610</v>
      </c>
      <c r="AN1028">
        <f t="shared" si="74"/>
        <v>11</v>
      </c>
      <c r="AO1028" s="118">
        <v>21</v>
      </c>
      <c r="AP1028" s="118">
        <v>0</v>
      </c>
      <c r="AQ1028" s="118">
        <v>0</v>
      </c>
      <c r="AR1028" s="118">
        <v>2</v>
      </c>
      <c r="AS1028" t="str">
        <f t="shared" si="75"/>
        <v>1.04.00.00</v>
      </c>
    </row>
    <row r="1029" spans="1:45" customFormat="1" ht="62.4">
      <c r="A1029">
        <v>2021</v>
      </c>
      <c r="B1029">
        <v>610</v>
      </c>
      <c r="C1029" t="s">
        <v>1290</v>
      </c>
      <c r="D1029" t="s">
        <v>1219</v>
      </c>
      <c r="E1029" t="s">
        <v>1227</v>
      </c>
      <c r="F1029" t="s">
        <v>2660</v>
      </c>
      <c r="G1029" t="s">
        <v>2661</v>
      </c>
      <c r="H1029">
        <v>11</v>
      </c>
      <c r="I1029" t="s">
        <v>25</v>
      </c>
      <c r="J1029">
        <v>21</v>
      </c>
      <c r="K1029" t="s">
        <v>2310</v>
      </c>
      <c r="L1029">
        <v>0</v>
      </c>
      <c r="M1029" t="s">
        <v>2149</v>
      </c>
      <c r="N1029">
        <v>0</v>
      </c>
      <c r="O1029" t="s">
        <v>2149</v>
      </c>
      <c r="P1029">
        <v>1</v>
      </c>
      <c r="Q1029" t="s">
        <v>2494</v>
      </c>
      <c r="R1029">
        <v>30</v>
      </c>
      <c r="S1029" t="s">
        <v>2163</v>
      </c>
      <c r="T1029">
        <v>34</v>
      </c>
      <c r="U1029" t="s">
        <v>2209</v>
      </c>
      <c r="V1029">
        <v>0</v>
      </c>
      <c r="W1029" t="s">
        <v>79</v>
      </c>
      <c r="X1029">
        <v>2</v>
      </c>
      <c r="Y1029" t="s">
        <v>2687</v>
      </c>
      <c r="Z1029" t="s">
        <v>2688</v>
      </c>
      <c r="AA1029" t="s">
        <v>2687</v>
      </c>
      <c r="AB1029" t="s">
        <v>2689</v>
      </c>
      <c r="AC1029" t="s">
        <v>2687</v>
      </c>
      <c r="AD1029" t="s">
        <v>39</v>
      </c>
      <c r="AE1029" t="s">
        <v>40</v>
      </c>
      <c r="AF1029" s="115">
        <v>12866641</v>
      </c>
      <c r="AG1029" s="36" t="s">
        <v>1683</v>
      </c>
      <c r="AH1029" s="127" t="s">
        <v>25</v>
      </c>
      <c r="AI1029" s="172">
        <v>18</v>
      </c>
      <c r="AJ1029" s="173" t="s">
        <v>1219</v>
      </c>
      <c r="AL1029" t="str">
        <f t="shared" si="72"/>
        <v>21.00.00.01</v>
      </c>
      <c r="AM1029">
        <f t="shared" si="73"/>
        <v>610</v>
      </c>
      <c r="AN1029">
        <f t="shared" si="74"/>
        <v>11</v>
      </c>
      <c r="AO1029" s="118">
        <v>21</v>
      </c>
      <c r="AP1029" s="118">
        <v>0</v>
      </c>
      <c r="AQ1029" s="118">
        <v>0</v>
      </c>
      <c r="AR1029" s="118">
        <v>1</v>
      </c>
      <c r="AS1029" t="str">
        <f t="shared" si="75"/>
        <v>2.00.00.00</v>
      </c>
    </row>
    <row r="1030" spans="1:45" customFormat="1" ht="62.4">
      <c r="A1030">
        <v>2021</v>
      </c>
      <c r="B1030">
        <v>610</v>
      </c>
      <c r="C1030" t="s">
        <v>1290</v>
      </c>
      <c r="D1030" t="s">
        <v>1219</v>
      </c>
      <c r="E1030" t="s">
        <v>1227</v>
      </c>
      <c r="F1030" t="s">
        <v>2660</v>
      </c>
      <c r="G1030" t="s">
        <v>2661</v>
      </c>
      <c r="H1030">
        <v>11</v>
      </c>
      <c r="I1030" t="s">
        <v>25</v>
      </c>
      <c r="J1030">
        <v>21</v>
      </c>
      <c r="K1030" t="s">
        <v>2310</v>
      </c>
      <c r="L1030">
        <v>0</v>
      </c>
      <c r="M1030" t="s">
        <v>2149</v>
      </c>
      <c r="N1030">
        <v>0</v>
      </c>
      <c r="O1030" t="s">
        <v>2149</v>
      </c>
      <c r="P1030">
        <v>4</v>
      </c>
      <c r="Q1030" t="s">
        <v>2189</v>
      </c>
      <c r="R1030">
        <v>30</v>
      </c>
      <c r="S1030" t="s">
        <v>2163</v>
      </c>
      <c r="T1030">
        <v>34</v>
      </c>
      <c r="U1030" t="s">
        <v>2209</v>
      </c>
      <c r="V1030">
        <v>0</v>
      </c>
      <c r="W1030" t="s">
        <v>79</v>
      </c>
      <c r="X1030">
        <v>2</v>
      </c>
      <c r="Y1030" t="s">
        <v>2687</v>
      </c>
      <c r="Z1030" t="s">
        <v>2688</v>
      </c>
      <c r="AA1030" t="s">
        <v>2687</v>
      </c>
      <c r="AB1030" t="s">
        <v>2689</v>
      </c>
      <c r="AC1030" t="s">
        <v>2687</v>
      </c>
      <c r="AD1030" t="s">
        <v>39</v>
      </c>
      <c r="AE1030" t="s">
        <v>40</v>
      </c>
      <c r="AF1030" s="115">
        <v>7436715</v>
      </c>
      <c r="AG1030" s="36" t="s">
        <v>1683</v>
      </c>
      <c r="AH1030" s="127" t="s">
        <v>25</v>
      </c>
      <c r="AI1030" s="172">
        <v>18</v>
      </c>
      <c r="AJ1030" s="173" t="s">
        <v>1219</v>
      </c>
      <c r="AL1030" t="str">
        <f t="shared" si="72"/>
        <v>21.00.00.04</v>
      </c>
      <c r="AM1030">
        <f t="shared" si="73"/>
        <v>610</v>
      </c>
      <c r="AN1030">
        <f t="shared" si="74"/>
        <v>11</v>
      </c>
      <c r="AO1030" s="118">
        <v>21</v>
      </c>
      <c r="AP1030" s="118">
        <v>0</v>
      </c>
      <c r="AQ1030" s="118">
        <v>0</v>
      </c>
      <c r="AR1030" s="118">
        <v>4</v>
      </c>
      <c r="AS1030" t="str">
        <f t="shared" si="75"/>
        <v>2.00.00.00</v>
      </c>
    </row>
    <row r="1031" spans="1:45" customFormat="1" ht="62.4">
      <c r="A1031">
        <v>2021</v>
      </c>
      <c r="B1031">
        <v>610</v>
      </c>
      <c r="C1031" t="s">
        <v>1290</v>
      </c>
      <c r="D1031" t="s">
        <v>1219</v>
      </c>
      <c r="E1031" t="s">
        <v>1227</v>
      </c>
      <c r="F1031" t="s">
        <v>2660</v>
      </c>
      <c r="G1031" t="s">
        <v>2661</v>
      </c>
      <c r="H1031">
        <v>11</v>
      </c>
      <c r="I1031" t="s">
        <v>25</v>
      </c>
      <c r="J1031">
        <v>21</v>
      </c>
      <c r="K1031" t="s">
        <v>2310</v>
      </c>
      <c r="L1031">
        <v>0</v>
      </c>
      <c r="M1031" t="s">
        <v>2149</v>
      </c>
      <c r="N1031">
        <v>0</v>
      </c>
      <c r="O1031" t="s">
        <v>2149</v>
      </c>
      <c r="P1031">
        <v>2</v>
      </c>
      <c r="Q1031" t="s">
        <v>2620</v>
      </c>
      <c r="R1031">
        <v>30</v>
      </c>
      <c r="S1031" t="s">
        <v>2163</v>
      </c>
      <c r="T1031">
        <v>34</v>
      </c>
      <c r="U1031" t="s">
        <v>2209</v>
      </c>
      <c r="V1031">
        <v>0</v>
      </c>
      <c r="W1031" t="s">
        <v>79</v>
      </c>
      <c r="X1031">
        <v>2</v>
      </c>
      <c r="Y1031" t="s">
        <v>2687</v>
      </c>
      <c r="Z1031" t="s">
        <v>2688</v>
      </c>
      <c r="AA1031" t="s">
        <v>2687</v>
      </c>
      <c r="AB1031" t="s">
        <v>2689</v>
      </c>
      <c r="AC1031" t="s">
        <v>2687</v>
      </c>
      <c r="AD1031" t="s">
        <v>39</v>
      </c>
      <c r="AE1031" t="s">
        <v>40</v>
      </c>
      <c r="AF1031" s="115">
        <v>41380875</v>
      </c>
      <c r="AG1031" s="36" t="s">
        <v>1683</v>
      </c>
      <c r="AH1031" s="127" t="s">
        <v>25</v>
      </c>
      <c r="AI1031" s="172">
        <v>18</v>
      </c>
      <c r="AJ1031" s="173" t="s">
        <v>1219</v>
      </c>
      <c r="AL1031" t="str">
        <f t="shared" si="72"/>
        <v>21.00.00.02</v>
      </c>
      <c r="AM1031">
        <f t="shared" si="73"/>
        <v>610</v>
      </c>
      <c r="AN1031">
        <f t="shared" si="74"/>
        <v>11</v>
      </c>
      <c r="AO1031" s="118">
        <v>21</v>
      </c>
      <c r="AP1031" s="118">
        <v>0</v>
      </c>
      <c r="AQ1031" s="118">
        <v>0</v>
      </c>
      <c r="AR1031" s="118">
        <v>2</v>
      </c>
      <c r="AS1031" t="str">
        <f t="shared" si="75"/>
        <v>2.00.00.00</v>
      </c>
    </row>
    <row r="1032" spans="1:45" customFormat="1" ht="62.4">
      <c r="A1032">
        <v>2021</v>
      </c>
      <c r="B1032">
        <v>610</v>
      </c>
      <c r="C1032" t="s">
        <v>1290</v>
      </c>
      <c r="D1032" t="s">
        <v>1219</v>
      </c>
      <c r="E1032" t="s">
        <v>1227</v>
      </c>
      <c r="F1032" t="s">
        <v>2660</v>
      </c>
      <c r="G1032" t="s">
        <v>2661</v>
      </c>
      <c r="H1032">
        <v>11</v>
      </c>
      <c r="I1032" t="s">
        <v>25</v>
      </c>
      <c r="J1032">
        <v>21</v>
      </c>
      <c r="K1032" t="s">
        <v>2310</v>
      </c>
      <c r="L1032">
        <v>0</v>
      </c>
      <c r="M1032" t="s">
        <v>2149</v>
      </c>
      <c r="N1032">
        <v>0</v>
      </c>
      <c r="O1032" t="s">
        <v>2149</v>
      </c>
      <c r="P1032">
        <v>3</v>
      </c>
      <c r="Q1032" t="s">
        <v>2186</v>
      </c>
      <c r="R1032">
        <v>30</v>
      </c>
      <c r="S1032" t="s">
        <v>2163</v>
      </c>
      <c r="T1032">
        <v>34</v>
      </c>
      <c r="U1032" t="s">
        <v>2209</v>
      </c>
      <c r="V1032">
        <v>0</v>
      </c>
      <c r="W1032" t="s">
        <v>79</v>
      </c>
      <c r="X1032">
        <v>2</v>
      </c>
      <c r="Y1032" t="s">
        <v>2687</v>
      </c>
      <c r="Z1032" t="s">
        <v>2688</v>
      </c>
      <c r="AA1032" t="s">
        <v>2687</v>
      </c>
      <c r="AB1032" t="s">
        <v>2689</v>
      </c>
      <c r="AC1032" t="s">
        <v>2687</v>
      </c>
      <c r="AD1032" t="s">
        <v>39</v>
      </c>
      <c r="AE1032" t="s">
        <v>40</v>
      </c>
      <c r="AF1032" s="115">
        <v>7053750</v>
      </c>
      <c r="AG1032" s="36" t="s">
        <v>1683</v>
      </c>
      <c r="AH1032" s="127" t="s">
        <v>25</v>
      </c>
      <c r="AI1032" s="172">
        <v>18</v>
      </c>
      <c r="AJ1032" s="173" t="s">
        <v>1219</v>
      </c>
      <c r="AL1032" t="str">
        <f t="shared" si="72"/>
        <v>21.00.00.03</v>
      </c>
      <c r="AM1032">
        <f t="shared" si="73"/>
        <v>610</v>
      </c>
      <c r="AN1032">
        <f t="shared" si="74"/>
        <v>11</v>
      </c>
      <c r="AO1032" s="118">
        <v>21</v>
      </c>
      <c r="AP1032" s="118">
        <v>0</v>
      </c>
      <c r="AQ1032" s="118">
        <v>0</v>
      </c>
      <c r="AR1032" s="118">
        <v>3</v>
      </c>
      <c r="AS1032" t="str">
        <f t="shared" si="75"/>
        <v>2.00.00.00</v>
      </c>
    </row>
    <row r="1033" spans="1:45" customFormat="1" ht="62.4">
      <c r="A1033">
        <v>2021</v>
      </c>
      <c r="B1033">
        <v>610</v>
      </c>
      <c r="C1033" t="s">
        <v>1290</v>
      </c>
      <c r="D1033" t="s">
        <v>1219</v>
      </c>
      <c r="E1033" t="s">
        <v>1227</v>
      </c>
      <c r="F1033" t="s">
        <v>2660</v>
      </c>
      <c r="G1033" t="s">
        <v>2661</v>
      </c>
      <c r="H1033">
        <v>11</v>
      </c>
      <c r="I1033" t="s">
        <v>25</v>
      </c>
      <c r="J1033">
        <v>21</v>
      </c>
      <c r="K1033" t="s">
        <v>2310</v>
      </c>
      <c r="L1033">
        <v>0</v>
      </c>
      <c r="M1033" t="s">
        <v>2149</v>
      </c>
      <c r="N1033">
        <v>0</v>
      </c>
      <c r="O1033" t="s">
        <v>2149</v>
      </c>
      <c r="P1033">
        <v>1</v>
      </c>
      <c r="Q1033" t="s">
        <v>2494</v>
      </c>
      <c r="R1033">
        <v>30</v>
      </c>
      <c r="S1033" t="s">
        <v>2163</v>
      </c>
      <c r="T1033">
        <v>34</v>
      </c>
      <c r="U1033" t="s">
        <v>2209</v>
      </c>
      <c r="V1033">
        <v>0</v>
      </c>
      <c r="W1033" t="s">
        <v>79</v>
      </c>
      <c r="X1033">
        <v>3</v>
      </c>
      <c r="Y1033" t="s">
        <v>2690</v>
      </c>
      <c r="Z1033" t="s">
        <v>2691</v>
      </c>
      <c r="AA1033" t="s">
        <v>2690</v>
      </c>
      <c r="AB1033" t="s">
        <v>2692</v>
      </c>
      <c r="AC1033" t="s">
        <v>2690</v>
      </c>
      <c r="AD1033" t="s">
        <v>41</v>
      </c>
      <c r="AE1033" t="s">
        <v>42</v>
      </c>
      <c r="AF1033" s="115">
        <v>37516500</v>
      </c>
      <c r="AG1033" s="36" t="s">
        <v>1683</v>
      </c>
      <c r="AH1033" s="127" t="s">
        <v>25</v>
      </c>
      <c r="AI1033" s="172">
        <v>18</v>
      </c>
      <c r="AJ1033" s="173" t="s">
        <v>1219</v>
      </c>
      <c r="AL1033" t="str">
        <f t="shared" si="72"/>
        <v>21.00.00.01</v>
      </c>
      <c r="AM1033">
        <f t="shared" si="73"/>
        <v>610</v>
      </c>
      <c r="AN1033">
        <f t="shared" si="74"/>
        <v>11</v>
      </c>
      <c r="AO1033" s="118">
        <v>21</v>
      </c>
      <c r="AP1033" s="118">
        <v>0</v>
      </c>
      <c r="AQ1033" s="118">
        <v>0</v>
      </c>
      <c r="AR1033" s="118">
        <v>1</v>
      </c>
      <c r="AS1033" t="str">
        <f t="shared" si="75"/>
        <v>3.00.00.00</v>
      </c>
    </row>
    <row r="1034" spans="1:45" customFormat="1" ht="62.4">
      <c r="A1034">
        <v>2021</v>
      </c>
      <c r="B1034">
        <v>610</v>
      </c>
      <c r="C1034" t="s">
        <v>1290</v>
      </c>
      <c r="D1034" t="s">
        <v>1219</v>
      </c>
      <c r="E1034" t="s">
        <v>1227</v>
      </c>
      <c r="F1034" t="s">
        <v>2660</v>
      </c>
      <c r="G1034" t="s">
        <v>2661</v>
      </c>
      <c r="H1034">
        <v>11</v>
      </c>
      <c r="I1034" t="s">
        <v>25</v>
      </c>
      <c r="J1034">
        <v>21</v>
      </c>
      <c r="K1034" t="s">
        <v>2310</v>
      </c>
      <c r="L1034">
        <v>0</v>
      </c>
      <c r="M1034" t="s">
        <v>2149</v>
      </c>
      <c r="N1034">
        <v>0</v>
      </c>
      <c r="O1034" t="s">
        <v>2149</v>
      </c>
      <c r="P1034">
        <v>3</v>
      </c>
      <c r="Q1034" t="s">
        <v>2186</v>
      </c>
      <c r="R1034">
        <v>30</v>
      </c>
      <c r="S1034" t="s">
        <v>2163</v>
      </c>
      <c r="T1034">
        <v>34</v>
      </c>
      <c r="U1034" t="s">
        <v>2209</v>
      </c>
      <c r="V1034">
        <v>0</v>
      </c>
      <c r="W1034" t="s">
        <v>79</v>
      </c>
      <c r="X1034">
        <v>3</v>
      </c>
      <c r="Y1034" t="s">
        <v>2690</v>
      </c>
      <c r="Z1034" t="s">
        <v>2691</v>
      </c>
      <c r="AA1034" t="s">
        <v>2690</v>
      </c>
      <c r="AB1034" t="s">
        <v>2692</v>
      </c>
      <c r="AC1034" t="s">
        <v>2690</v>
      </c>
      <c r="AD1034" t="s">
        <v>41</v>
      </c>
      <c r="AE1034" t="s">
        <v>42</v>
      </c>
      <c r="AF1034" s="115">
        <v>39676500</v>
      </c>
      <c r="AG1034" s="36" t="s">
        <v>1683</v>
      </c>
      <c r="AH1034" s="127" t="s">
        <v>25</v>
      </c>
      <c r="AI1034" s="172">
        <v>18</v>
      </c>
      <c r="AJ1034" s="173" t="s">
        <v>1219</v>
      </c>
      <c r="AL1034" t="str">
        <f t="shared" si="72"/>
        <v>21.00.00.03</v>
      </c>
      <c r="AM1034">
        <f t="shared" si="73"/>
        <v>610</v>
      </c>
      <c r="AN1034">
        <f t="shared" si="74"/>
        <v>11</v>
      </c>
      <c r="AO1034" s="118">
        <v>21</v>
      </c>
      <c r="AP1034" s="118">
        <v>0</v>
      </c>
      <c r="AQ1034" s="118">
        <v>0</v>
      </c>
      <c r="AR1034" s="118">
        <v>3</v>
      </c>
      <c r="AS1034" t="str">
        <f t="shared" si="75"/>
        <v>3.00.00.00</v>
      </c>
    </row>
    <row r="1035" spans="1:45" customFormat="1" ht="62.4">
      <c r="A1035">
        <v>2021</v>
      </c>
      <c r="B1035">
        <v>610</v>
      </c>
      <c r="C1035" t="s">
        <v>1290</v>
      </c>
      <c r="D1035" t="s">
        <v>1219</v>
      </c>
      <c r="E1035" t="s">
        <v>1227</v>
      </c>
      <c r="F1035" t="s">
        <v>2660</v>
      </c>
      <c r="G1035" t="s">
        <v>2661</v>
      </c>
      <c r="H1035">
        <v>11</v>
      </c>
      <c r="I1035" t="s">
        <v>25</v>
      </c>
      <c r="J1035">
        <v>21</v>
      </c>
      <c r="K1035" t="s">
        <v>2310</v>
      </c>
      <c r="L1035">
        <v>0</v>
      </c>
      <c r="M1035" t="s">
        <v>2149</v>
      </c>
      <c r="N1035">
        <v>0</v>
      </c>
      <c r="O1035" t="s">
        <v>2149</v>
      </c>
      <c r="P1035">
        <v>2</v>
      </c>
      <c r="Q1035" t="s">
        <v>2620</v>
      </c>
      <c r="R1035">
        <v>30</v>
      </c>
      <c r="S1035" t="s">
        <v>2163</v>
      </c>
      <c r="T1035">
        <v>34</v>
      </c>
      <c r="U1035" t="s">
        <v>2209</v>
      </c>
      <c r="V1035">
        <v>0</v>
      </c>
      <c r="W1035" t="s">
        <v>79</v>
      </c>
      <c r="X1035">
        <v>3</v>
      </c>
      <c r="Y1035" t="s">
        <v>2690</v>
      </c>
      <c r="Z1035" t="s">
        <v>2691</v>
      </c>
      <c r="AA1035" t="s">
        <v>2690</v>
      </c>
      <c r="AB1035" t="s">
        <v>2692</v>
      </c>
      <c r="AC1035" t="s">
        <v>2690</v>
      </c>
      <c r="AD1035" t="s">
        <v>41</v>
      </c>
      <c r="AE1035" t="s">
        <v>42</v>
      </c>
      <c r="AF1035" s="115">
        <v>29025000</v>
      </c>
      <c r="AG1035" s="36" t="s">
        <v>1683</v>
      </c>
      <c r="AH1035" s="127" t="s">
        <v>25</v>
      </c>
      <c r="AI1035" s="172">
        <v>18</v>
      </c>
      <c r="AJ1035" s="173" t="s">
        <v>1219</v>
      </c>
      <c r="AL1035" t="str">
        <f t="shared" si="72"/>
        <v>21.00.00.02</v>
      </c>
      <c r="AM1035">
        <f t="shared" si="73"/>
        <v>610</v>
      </c>
      <c r="AN1035">
        <f t="shared" si="74"/>
        <v>11</v>
      </c>
      <c r="AO1035" s="118">
        <v>21</v>
      </c>
      <c r="AP1035" s="118">
        <v>0</v>
      </c>
      <c r="AQ1035" s="118">
        <v>0</v>
      </c>
      <c r="AR1035" s="118">
        <v>2</v>
      </c>
      <c r="AS1035" t="str">
        <f t="shared" si="75"/>
        <v>3.00.00.00</v>
      </c>
    </row>
    <row r="1036" spans="1:45" customFormat="1" ht="62.4">
      <c r="A1036">
        <v>2021</v>
      </c>
      <c r="B1036">
        <v>610</v>
      </c>
      <c r="C1036" t="s">
        <v>1290</v>
      </c>
      <c r="D1036" t="s">
        <v>1219</v>
      </c>
      <c r="E1036" t="s">
        <v>1227</v>
      </c>
      <c r="F1036" t="s">
        <v>2660</v>
      </c>
      <c r="G1036" t="s">
        <v>2661</v>
      </c>
      <c r="H1036">
        <v>11</v>
      </c>
      <c r="I1036" t="s">
        <v>25</v>
      </c>
      <c r="J1036">
        <v>21</v>
      </c>
      <c r="K1036" t="s">
        <v>2310</v>
      </c>
      <c r="L1036">
        <v>0</v>
      </c>
      <c r="M1036" t="s">
        <v>2149</v>
      </c>
      <c r="N1036">
        <v>0</v>
      </c>
      <c r="O1036" t="s">
        <v>2149</v>
      </c>
      <c r="P1036">
        <v>4</v>
      </c>
      <c r="Q1036" t="s">
        <v>2189</v>
      </c>
      <c r="R1036">
        <v>30</v>
      </c>
      <c r="S1036" t="s">
        <v>2163</v>
      </c>
      <c r="T1036">
        <v>34</v>
      </c>
      <c r="U1036" t="s">
        <v>2209</v>
      </c>
      <c r="V1036">
        <v>0</v>
      </c>
      <c r="W1036" t="s">
        <v>79</v>
      </c>
      <c r="X1036">
        <v>3</v>
      </c>
      <c r="Y1036" t="s">
        <v>2690</v>
      </c>
      <c r="Z1036" t="s">
        <v>2691</v>
      </c>
      <c r="AA1036" t="s">
        <v>2690</v>
      </c>
      <c r="AB1036" t="s">
        <v>2692</v>
      </c>
      <c r="AC1036" t="s">
        <v>2690</v>
      </c>
      <c r="AD1036" t="s">
        <v>41</v>
      </c>
      <c r="AE1036" t="s">
        <v>42</v>
      </c>
      <c r="AF1036" s="115">
        <v>46468500</v>
      </c>
      <c r="AG1036" s="36" t="s">
        <v>1683</v>
      </c>
      <c r="AH1036" s="127" t="s">
        <v>25</v>
      </c>
      <c r="AI1036" s="172">
        <v>18</v>
      </c>
      <c r="AJ1036" s="173" t="s">
        <v>1219</v>
      </c>
      <c r="AL1036" t="str">
        <f t="shared" si="72"/>
        <v>21.00.00.04</v>
      </c>
      <c r="AM1036">
        <f t="shared" si="73"/>
        <v>610</v>
      </c>
      <c r="AN1036">
        <f t="shared" si="74"/>
        <v>11</v>
      </c>
      <c r="AO1036" s="118">
        <v>21</v>
      </c>
      <c r="AP1036" s="118">
        <v>0</v>
      </c>
      <c r="AQ1036" s="118">
        <v>0</v>
      </c>
      <c r="AR1036" s="118">
        <v>4</v>
      </c>
      <c r="AS1036" t="str">
        <f t="shared" si="75"/>
        <v>3.00.00.00</v>
      </c>
    </row>
    <row r="1037" spans="1:45" customFormat="1" ht="62.4">
      <c r="A1037">
        <v>2021</v>
      </c>
      <c r="B1037">
        <v>610</v>
      </c>
      <c r="C1037" t="s">
        <v>1290</v>
      </c>
      <c r="D1037" t="s">
        <v>1219</v>
      </c>
      <c r="E1037" t="s">
        <v>1227</v>
      </c>
      <c r="F1037" t="s">
        <v>2693</v>
      </c>
      <c r="G1037" t="s">
        <v>2694</v>
      </c>
      <c r="H1037">
        <v>11</v>
      </c>
      <c r="I1037" t="s">
        <v>25</v>
      </c>
      <c r="J1037">
        <v>21</v>
      </c>
      <c r="K1037" t="s">
        <v>2310</v>
      </c>
      <c r="L1037">
        <v>0</v>
      </c>
      <c r="M1037" t="s">
        <v>2149</v>
      </c>
      <c r="N1037">
        <v>1</v>
      </c>
      <c r="O1037" t="s">
        <v>43</v>
      </c>
      <c r="P1037">
        <v>1</v>
      </c>
      <c r="Q1037" t="s">
        <v>2494</v>
      </c>
      <c r="R1037">
        <v>30</v>
      </c>
      <c r="S1037" t="s">
        <v>2163</v>
      </c>
      <c r="T1037">
        <v>34</v>
      </c>
      <c r="U1037" t="s">
        <v>2209</v>
      </c>
      <c r="V1037">
        <v>0</v>
      </c>
      <c r="W1037" t="s">
        <v>79</v>
      </c>
      <c r="X1037">
        <v>4</v>
      </c>
      <c r="Y1037" t="s">
        <v>2695</v>
      </c>
      <c r="Z1037" t="s">
        <v>2696</v>
      </c>
      <c r="AA1037" t="s">
        <v>2697</v>
      </c>
      <c r="AB1037" t="s">
        <v>2698</v>
      </c>
      <c r="AC1037" t="s">
        <v>2697</v>
      </c>
      <c r="AD1037" t="s">
        <v>44</v>
      </c>
      <c r="AE1037" t="s">
        <v>43</v>
      </c>
      <c r="AF1037" s="115">
        <v>2092500</v>
      </c>
      <c r="AG1037" s="36" t="s">
        <v>1683</v>
      </c>
      <c r="AH1037" s="127" t="s">
        <v>25</v>
      </c>
      <c r="AI1037" s="172">
        <v>18</v>
      </c>
      <c r="AJ1037" s="173" t="s">
        <v>1219</v>
      </c>
      <c r="AL1037" t="str">
        <f t="shared" si="72"/>
        <v>21.00.01.01</v>
      </c>
      <c r="AM1037">
        <f t="shared" si="73"/>
        <v>610</v>
      </c>
      <c r="AN1037">
        <f t="shared" si="74"/>
        <v>11</v>
      </c>
      <c r="AO1037" s="118">
        <v>21</v>
      </c>
      <c r="AP1037" s="118">
        <v>0</v>
      </c>
      <c r="AQ1037" s="118">
        <v>1</v>
      </c>
      <c r="AR1037" s="118">
        <v>1</v>
      </c>
      <c r="AS1037" t="str">
        <f t="shared" si="75"/>
        <v>4.03.00.00</v>
      </c>
    </row>
    <row r="1038" spans="1:45" customFormat="1" ht="62.4">
      <c r="A1038">
        <v>2021</v>
      </c>
      <c r="B1038">
        <v>610</v>
      </c>
      <c r="C1038" t="s">
        <v>1290</v>
      </c>
      <c r="D1038" t="s">
        <v>1219</v>
      </c>
      <c r="E1038" t="s">
        <v>1227</v>
      </c>
      <c r="F1038" t="s">
        <v>2693</v>
      </c>
      <c r="G1038" t="s">
        <v>2694</v>
      </c>
      <c r="H1038">
        <v>11</v>
      </c>
      <c r="I1038" t="s">
        <v>25</v>
      </c>
      <c r="J1038">
        <v>21</v>
      </c>
      <c r="K1038" t="s">
        <v>2310</v>
      </c>
      <c r="L1038">
        <v>0</v>
      </c>
      <c r="M1038" t="s">
        <v>2149</v>
      </c>
      <c r="N1038">
        <v>1</v>
      </c>
      <c r="O1038" t="s">
        <v>43</v>
      </c>
      <c r="P1038">
        <v>2</v>
      </c>
      <c r="Q1038" t="s">
        <v>2620</v>
      </c>
      <c r="R1038">
        <v>30</v>
      </c>
      <c r="S1038" t="s">
        <v>2163</v>
      </c>
      <c r="T1038">
        <v>34</v>
      </c>
      <c r="U1038" t="s">
        <v>2209</v>
      </c>
      <c r="V1038">
        <v>0</v>
      </c>
      <c r="W1038" t="s">
        <v>79</v>
      </c>
      <c r="X1038">
        <v>4</v>
      </c>
      <c r="Y1038" t="s">
        <v>2695</v>
      </c>
      <c r="Z1038" t="s">
        <v>2696</v>
      </c>
      <c r="AA1038" t="s">
        <v>2697</v>
      </c>
      <c r="AB1038" t="s">
        <v>2698</v>
      </c>
      <c r="AC1038" t="s">
        <v>2697</v>
      </c>
      <c r="AD1038" t="s">
        <v>44</v>
      </c>
      <c r="AE1038" t="s">
        <v>43</v>
      </c>
      <c r="AF1038" s="115">
        <v>2092500</v>
      </c>
      <c r="AG1038" s="36" t="s">
        <v>1683</v>
      </c>
      <c r="AH1038" s="127" t="s">
        <v>25</v>
      </c>
      <c r="AI1038" s="172">
        <v>18</v>
      </c>
      <c r="AJ1038" s="173" t="s">
        <v>1219</v>
      </c>
      <c r="AL1038" t="str">
        <f t="shared" si="72"/>
        <v>21.00.01.02</v>
      </c>
      <c r="AM1038">
        <f t="shared" si="73"/>
        <v>610</v>
      </c>
      <c r="AN1038">
        <f t="shared" si="74"/>
        <v>11</v>
      </c>
      <c r="AO1038" s="118">
        <v>21</v>
      </c>
      <c r="AP1038" s="118">
        <v>0</v>
      </c>
      <c r="AQ1038" s="118">
        <v>1</v>
      </c>
      <c r="AR1038" s="118">
        <v>2</v>
      </c>
      <c r="AS1038" t="str">
        <f t="shared" si="75"/>
        <v>4.03.00.00</v>
      </c>
    </row>
    <row r="1039" spans="1:45" customFormat="1" ht="62.4">
      <c r="A1039">
        <v>2021</v>
      </c>
      <c r="B1039">
        <v>610</v>
      </c>
      <c r="C1039" t="s">
        <v>1290</v>
      </c>
      <c r="D1039" t="s">
        <v>1219</v>
      </c>
      <c r="E1039" t="s">
        <v>1227</v>
      </c>
      <c r="F1039" t="s">
        <v>2693</v>
      </c>
      <c r="G1039" t="s">
        <v>2694</v>
      </c>
      <c r="H1039">
        <v>11</v>
      </c>
      <c r="I1039" t="s">
        <v>25</v>
      </c>
      <c r="J1039">
        <v>21</v>
      </c>
      <c r="K1039" t="s">
        <v>2310</v>
      </c>
      <c r="L1039">
        <v>0</v>
      </c>
      <c r="M1039" t="s">
        <v>2149</v>
      </c>
      <c r="N1039">
        <v>1</v>
      </c>
      <c r="O1039" t="s">
        <v>43</v>
      </c>
      <c r="P1039">
        <v>3</v>
      </c>
      <c r="Q1039" t="s">
        <v>2186</v>
      </c>
      <c r="R1039">
        <v>30</v>
      </c>
      <c r="S1039" t="s">
        <v>2163</v>
      </c>
      <c r="T1039">
        <v>34</v>
      </c>
      <c r="U1039" t="s">
        <v>2209</v>
      </c>
      <c r="V1039">
        <v>0</v>
      </c>
      <c r="W1039" t="s">
        <v>79</v>
      </c>
      <c r="X1039">
        <v>4</v>
      </c>
      <c r="Y1039" t="s">
        <v>2695</v>
      </c>
      <c r="Z1039" t="s">
        <v>2696</v>
      </c>
      <c r="AA1039" t="s">
        <v>2697</v>
      </c>
      <c r="AB1039" t="s">
        <v>2698</v>
      </c>
      <c r="AC1039" t="s">
        <v>2697</v>
      </c>
      <c r="AD1039" t="s">
        <v>44</v>
      </c>
      <c r="AE1039" t="s">
        <v>43</v>
      </c>
      <c r="AF1039" s="115">
        <v>2092500</v>
      </c>
      <c r="AG1039" s="36" t="s">
        <v>1683</v>
      </c>
      <c r="AH1039" s="127" t="s">
        <v>25</v>
      </c>
      <c r="AI1039" s="172">
        <v>18</v>
      </c>
      <c r="AJ1039" s="173" t="s">
        <v>1219</v>
      </c>
      <c r="AL1039" t="str">
        <f t="shared" si="72"/>
        <v>21.00.01.03</v>
      </c>
      <c r="AM1039">
        <f t="shared" si="73"/>
        <v>610</v>
      </c>
      <c r="AN1039">
        <f t="shared" si="74"/>
        <v>11</v>
      </c>
      <c r="AO1039" s="118">
        <v>21</v>
      </c>
      <c r="AP1039" s="118">
        <v>0</v>
      </c>
      <c r="AQ1039" s="118">
        <v>1</v>
      </c>
      <c r="AR1039" s="118">
        <v>3</v>
      </c>
      <c r="AS1039" t="str">
        <f t="shared" si="75"/>
        <v>4.03.00.00</v>
      </c>
    </row>
    <row r="1040" spans="1:45" customFormat="1" ht="62.4">
      <c r="A1040">
        <v>2021</v>
      </c>
      <c r="B1040">
        <v>610</v>
      </c>
      <c r="C1040" t="s">
        <v>1290</v>
      </c>
      <c r="D1040" t="s">
        <v>1219</v>
      </c>
      <c r="E1040" t="s">
        <v>1227</v>
      </c>
      <c r="F1040" t="s">
        <v>2693</v>
      </c>
      <c r="G1040" t="s">
        <v>2694</v>
      </c>
      <c r="H1040">
        <v>11</v>
      </c>
      <c r="I1040" t="s">
        <v>25</v>
      </c>
      <c r="J1040">
        <v>21</v>
      </c>
      <c r="K1040" t="s">
        <v>2310</v>
      </c>
      <c r="L1040">
        <v>0</v>
      </c>
      <c r="M1040" t="s">
        <v>2149</v>
      </c>
      <c r="N1040">
        <v>1</v>
      </c>
      <c r="O1040" t="s">
        <v>43</v>
      </c>
      <c r="P1040">
        <v>4</v>
      </c>
      <c r="Q1040" t="s">
        <v>2189</v>
      </c>
      <c r="R1040">
        <v>30</v>
      </c>
      <c r="S1040" t="s">
        <v>2163</v>
      </c>
      <c r="T1040">
        <v>34</v>
      </c>
      <c r="U1040" t="s">
        <v>2209</v>
      </c>
      <c r="V1040">
        <v>0</v>
      </c>
      <c r="W1040" t="s">
        <v>79</v>
      </c>
      <c r="X1040">
        <v>4</v>
      </c>
      <c r="Y1040" t="s">
        <v>2695</v>
      </c>
      <c r="Z1040" t="s">
        <v>2696</v>
      </c>
      <c r="AA1040" t="s">
        <v>2697</v>
      </c>
      <c r="AB1040" t="s">
        <v>2698</v>
      </c>
      <c r="AC1040" t="s">
        <v>2697</v>
      </c>
      <c r="AD1040" t="s">
        <v>44</v>
      </c>
      <c r="AE1040" t="s">
        <v>43</v>
      </c>
      <c r="AF1040" s="115">
        <v>2015000</v>
      </c>
      <c r="AG1040" s="36" t="s">
        <v>1683</v>
      </c>
      <c r="AH1040" s="127" t="s">
        <v>25</v>
      </c>
      <c r="AI1040" s="172">
        <v>18</v>
      </c>
      <c r="AJ1040" s="173" t="s">
        <v>1219</v>
      </c>
      <c r="AL1040" t="str">
        <f t="shared" si="72"/>
        <v>21.00.01.04</v>
      </c>
      <c r="AM1040">
        <f t="shared" si="73"/>
        <v>610</v>
      </c>
      <c r="AN1040">
        <f t="shared" si="74"/>
        <v>11</v>
      </c>
      <c r="AO1040" s="118">
        <v>21</v>
      </c>
      <c r="AP1040" s="118">
        <v>0</v>
      </c>
      <c r="AQ1040" s="118">
        <v>1</v>
      </c>
      <c r="AR1040" s="118">
        <v>4</v>
      </c>
      <c r="AS1040" t="str">
        <f t="shared" si="75"/>
        <v>4.03.00.00</v>
      </c>
    </row>
    <row r="1041" spans="1:45" customFormat="1" ht="62.4">
      <c r="A1041">
        <v>2021</v>
      </c>
      <c r="B1041">
        <v>610</v>
      </c>
      <c r="C1041" t="s">
        <v>1290</v>
      </c>
      <c r="D1041" t="s">
        <v>1219</v>
      </c>
      <c r="E1041" t="s">
        <v>1227</v>
      </c>
      <c r="F1041" t="s">
        <v>2660</v>
      </c>
      <c r="G1041" t="s">
        <v>2699</v>
      </c>
      <c r="H1041">
        <v>13</v>
      </c>
      <c r="I1041" t="s">
        <v>51</v>
      </c>
      <c r="J1041">
        <v>22</v>
      </c>
      <c r="K1041" t="s">
        <v>2566</v>
      </c>
      <c r="L1041">
        <v>0</v>
      </c>
      <c r="M1041" t="s">
        <v>2149</v>
      </c>
      <c r="N1041">
        <v>0</v>
      </c>
      <c r="O1041" t="s">
        <v>2149</v>
      </c>
      <c r="P1041">
        <v>0</v>
      </c>
      <c r="Q1041" t="s">
        <v>2149</v>
      </c>
      <c r="R1041">
        <v>30</v>
      </c>
      <c r="S1041" t="s">
        <v>2163</v>
      </c>
      <c r="T1041">
        <v>34</v>
      </c>
      <c r="U1041" t="s">
        <v>2209</v>
      </c>
      <c r="V1041">
        <v>0</v>
      </c>
      <c r="W1041" t="s">
        <v>79</v>
      </c>
      <c r="X1041">
        <v>5</v>
      </c>
      <c r="Y1041" t="s">
        <v>2700</v>
      </c>
      <c r="Z1041" t="s">
        <v>2701</v>
      </c>
      <c r="AA1041" t="s">
        <v>2702</v>
      </c>
      <c r="AB1041" t="s">
        <v>2717</v>
      </c>
      <c r="AC1041" t="s">
        <v>2718</v>
      </c>
      <c r="AD1041" t="s">
        <v>2280</v>
      </c>
      <c r="AE1041" t="s">
        <v>2281</v>
      </c>
      <c r="AF1041" s="115">
        <v>60000000</v>
      </c>
      <c r="AG1041" s="82" t="s">
        <v>1456</v>
      </c>
      <c r="AH1041" s="127" t="s">
        <v>166</v>
      </c>
      <c r="AI1041" s="172">
        <v>18</v>
      </c>
      <c r="AJ1041" s="173" t="s">
        <v>1219</v>
      </c>
      <c r="AL1041" t="str">
        <f t="shared" si="72"/>
        <v>22.00.00.00</v>
      </c>
      <c r="AM1041">
        <f t="shared" si="73"/>
        <v>610</v>
      </c>
      <c r="AN1041">
        <f t="shared" si="74"/>
        <v>13</v>
      </c>
      <c r="AO1041" s="118">
        <v>22</v>
      </c>
      <c r="AP1041" s="118">
        <v>0</v>
      </c>
      <c r="AQ1041" s="118">
        <v>0</v>
      </c>
      <c r="AR1041" s="118">
        <v>0</v>
      </c>
      <c r="AS1041" t="str">
        <f t="shared" si="75"/>
        <v>5.01.03.01</v>
      </c>
    </row>
    <row r="1042" spans="1:45" customFormat="1" ht="62.4">
      <c r="A1042">
        <v>2021</v>
      </c>
      <c r="B1042">
        <v>610</v>
      </c>
      <c r="C1042" t="s">
        <v>1290</v>
      </c>
      <c r="D1042" t="s">
        <v>1219</v>
      </c>
      <c r="E1042" t="s">
        <v>1227</v>
      </c>
      <c r="F1042" t="s">
        <v>2660</v>
      </c>
      <c r="G1042" t="s">
        <v>2699</v>
      </c>
      <c r="H1042">
        <v>13</v>
      </c>
      <c r="I1042" t="s">
        <v>51</v>
      </c>
      <c r="J1042">
        <v>22</v>
      </c>
      <c r="K1042" t="s">
        <v>2566</v>
      </c>
      <c r="L1042">
        <v>0</v>
      </c>
      <c r="M1042" t="s">
        <v>2149</v>
      </c>
      <c r="N1042">
        <v>0</v>
      </c>
      <c r="O1042" t="s">
        <v>2149</v>
      </c>
      <c r="P1042">
        <v>0</v>
      </c>
      <c r="Q1042" t="s">
        <v>2149</v>
      </c>
      <c r="R1042">
        <v>30</v>
      </c>
      <c r="S1042" t="s">
        <v>2163</v>
      </c>
      <c r="T1042">
        <v>34</v>
      </c>
      <c r="U1042" t="s">
        <v>2209</v>
      </c>
      <c r="V1042">
        <v>0</v>
      </c>
      <c r="W1042" t="s">
        <v>79</v>
      </c>
      <c r="X1042">
        <v>5</v>
      </c>
      <c r="Y1042" t="s">
        <v>2700</v>
      </c>
      <c r="Z1042" t="s">
        <v>2701</v>
      </c>
      <c r="AA1042" t="s">
        <v>2702</v>
      </c>
      <c r="AB1042" t="s">
        <v>2717</v>
      </c>
      <c r="AC1042" t="s">
        <v>2718</v>
      </c>
      <c r="AD1042" t="s">
        <v>2284</v>
      </c>
      <c r="AE1042" t="s">
        <v>2285</v>
      </c>
      <c r="AF1042" s="115">
        <v>20000000</v>
      </c>
      <c r="AG1042" s="82" t="s">
        <v>1456</v>
      </c>
      <c r="AH1042" s="127" t="s">
        <v>166</v>
      </c>
      <c r="AI1042" s="172">
        <v>18</v>
      </c>
      <c r="AJ1042" s="173" t="s">
        <v>1219</v>
      </c>
      <c r="AL1042" t="str">
        <f t="shared" si="72"/>
        <v>22.00.00.00</v>
      </c>
      <c r="AM1042">
        <f t="shared" si="73"/>
        <v>610</v>
      </c>
      <c r="AN1042">
        <f t="shared" si="74"/>
        <v>13</v>
      </c>
      <c r="AO1042" s="118">
        <v>22</v>
      </c>
      <c r="AP1042" s="118">
        <v>0</v>
      </c>
      <c r="AQ1042" s="118">
        <v>0</v>
      </c>
      <c r="AR1042" s="118">
        <v>0</v>
      </c>
      <c r="AS1042" t="str">
        <f t="shared" si="75"/>
        <v>5.01.03.02</v>
      </c>
    </row>
    <row r="1043" spans="1:45" customFormat="1" ht="62.4">
      <c r="A1043">
        <v>2021</v>
      </c>
      <c r="B1043">
        <v>610</v>
      </c>
      <c r="C1043" t="s">
        <v>1290</v>
      </c>
      <c r="D1043" t="s">
        <v>1219</v>
      </c>
      <c r="E1043" t="s">
        <v>1227</v>
      </c>
      <c r="F1043" t="s">
        <v>2660</v>
      </c>
      <c r="G1043" t="s">
        <v>2699</v>
      </c>
      <c r="H1043">
        <v>13</v>
      </c>
      <c r="I1043" t="s">
        <v>51</v>
      </c>
      <c r="J1043">
        <v>22</v>
      </c>
      <c r="K1043" t="s">
        <v>2566</v>
      </c>
      <c r="L1043">
        <v>0</v>
      </c>
      <c r="M1043" t="s">
        <v>2149</v>
      </c>
      <c r="N1043">
        <v>0</v>
      </c>
      <c r="O1043" t="s">
        <v>2149</v>
      </c>
      <c r="P1043">
        <v>0</v>
      </c>
      <c r="Q1043" t="s">
        <v>2149</v>
      </c>
      <c r="R1043">
        <v>30</v>
      </c>
      <c r="S1043" t="s">
        <v>2163</v>
      </c>
      <c r="T1043">
        <v>34</v>
      </c>
      <c r="U1043" t="s">
        <v>2209</v>
      </c>
      <c r="V1043">
        <v>0</v>
      </c>
      <c r="W1043" t="s">
        <v>79</v>
      </c>
      <c r="X1043">
        <v>5</v>
      </c>
      <c r="Y1043" t="s">
        <v>2700</v>
      </c>
      <c r="Z1043" t="s">
        <v>2701</v>
      </c>
      <c r="AA1043" t="s">
        <v>2702</v>
      </c>
      <c r="AB1043" t="s">
        <v>2750</v>
      </c>
      <c r="AC1043" t="s">
        <v>2751</v>
      </c>
      <c r="AD1043" t="s">
        <v>2354</v>
      </c>
      <c r="AE1043" t="s">
        <v>2355</v>
      </c>
      <c r="AF1043" s="115">
        <v>6600000</v>
      </c>
      <c r="AG1043" s="82" t="s">
        <v>1456</v>
      </c>
      <c r="AH1043" s="127" t="s">
        <v>166</v>
      </c>
      <c r="AI1043" s="172">
        <v>18</v>
      </c>
      <c r="AJ1043" s="173" t="s">
        <v>1219</v>
      </c>
      <c r="AL1043" t="str">
        <f t="shared" si="72"/>
        <v>22.00.00.00</v>
      </c>
      <c r="AM1043">
        <f t="shared" si="73"/>
        <v>610</v>
      </c>
      <c r="AN1043">
        <f t="shared" si="74"/>
        <v>13</v>
      </c>
      <c r="AO1043" s="118">
        <v>22</v>
      </c>
      <c r="AP1043" s="118">
        <v>0</v>
      </c>
      <c r="AQ1043" s="118">
        <v>0</v>
      </c>
      <c r="AR1043" s="118">
        <v>0</v>
      </c>
      <c r="AS1043" t="str">
        <f t="shared" si="75"/>
        <v>5.01.05.04</v>
      </c>
    </row>
    <row r="1044" spans="1:45" customFormat="1" ht="62.4">
      <c r="A1044">
        <v>2021</v>
      </c>
      <c r="B1044">
        <v>610</v>
      </c>
      <c r="C1044" t="s">
        <v>1290</v>
      </c>
      <c r="D1044" t="s">
        <v>1219</v>
      </c>
      <c r="E1044" t="s">
        <v>1227</v>
      </c>
      <c r="F1044" t="s">
        <v>2660</v>
      </c>
      <c r="G1044" t="s">
        <v>2699</v>
      </c>
      <c r="H1044">
        <v>13</v>
      </c>
      <c r="I1044" t="s">
        <v>51</v>
      </c>
      <c r="J1044">
        <v>22</v>
      </c>
      <c r="K1044" t="s">
        <v>2566</v>
      </c>
      <c r="L1044">
        <v>0</v>
      </c>
      <c r="M1044" t="s">
        <v>2149</v>
      </c>
      <c r="N1044">
        <v>0</v>
      </c>
      <c r="O1044" t="s">
        <v>2149</v>
      </c>
      <c r="P1044">
        <v>0</v>
      </c>
      <c r="Q1044" t="s">
        <v>2149</v>
      </c>
      <c r="R1044">
        <v>30</v>
      </c>
      <c r="S1044" t="s">
        <v>2163</v>
      </c>
      <c r="T1044">
        <v>34</v>
      </c>
      <c r="U1044" t="s">
        <v>2209</v>
      </c>
      <c r="V1044">
        <v>0</v>
      </c>
      <c r="W1044" t="s">
        <v>79</v>
      </c>
      <c r="X1044">
        <v>5</v>
      </c>
      <c r="Y1044" t="s">
        <v>2700</v>
      </c>
      <c r="Z1044" t="s">
        <v>2701</v>
      </c>
      <c r="AA1044" t="s">
        <v>2702</v>
      </c>
      <c r="AB1044" t="s">
        <v>2750</v>
      </c>
      <c r="AC1044" t="s">
        <v>2751</v>
      </c>
      <c r="AD1044" t="s">
        <v>2357</v>
      </c>
      <c r="AE1044" t="s">
        <v>2358</v>
      </c>
      <c r="AF1044" s="115">
        <v>6600000</v>
      </c>
      <c r="AG1044" s="82" t="s">
        <v>1456</v>
      </c>
      <c r="AH1044" s="127" t="s">
        <v>166</v>
      </c>
      <c r="AI1044" s="172">
        <v>18</v>
      </c>
      <c r="AJ1044" s="173" t="s">
        <v>1219</v>
      </c>
      <c r="AL1044" t="str">
        <f t="shared" si="72"/>
        <v>22.00.00.00</v>
      </c>
      <c r="AM1044">
        <f t="shared" si="73"/>
        <v>610</v>
      </c>
      <c r="AN1044">
        <f t="shared" si="74"/>
        <v>13</v>
      </c>
      <c r="AO1044" s="118">
        <v>22</v>
      </c>
      <c r="AP1044" s="118">
        <v>0</v>
      </c>
      <c r="AQ1044" s="118">
        <v>0</v>
      </c>
      <c r="AR1044" s="118">
        <v>0</v>
      </c>
      <c r="AS1044" t="str">
        <f t="shared" si="75"/>
        <v>5.01.05.05</v>
      </c>
    </row>
    <row r="1045" spans="1:45" customFormat="1" ht="62.4">
      <c r="A1045">
        <v>2021</v>
      </c>
      <c r="B1045">
        <v>610</v>
      </c>
      <c r="C1045" t="s">
        <v>1290</v>
      </c>
      <c r="D1045" t="s">
        <v>1219</v>
      </c>
      <c r="E1045" t="s">
        <v>1227</v>
      </c>
      <c r="F1045" t="s">
        <v>2660</v>
      </c>
      <c r="G1045" t="s">
        <v>2699</v>
      </c>
      <c r="H1045">
        <v>13</v>
      </c>
      <c r="I1045" t="s">
        <v>51</v>
      </c>
      <c r="J1045">
        <v>22</v>
      </c>
      <c r="K1045" t="s">
        <v>2566</v>
      </c>
      <c r="L1045">
        <v>0</v>
      </c>
      <c r="M1045" t="s">
        <v>2149</v>
      </c>
      <c r="N1045">
        <v>0</v>
      </c>
      <c r="O1045" t="s">
        <v>2149</v>
      </c>
      <c r="P1045">
        <v>0</v>
      </c>
      <c r="Q1045" t="s">
        <v>2149</v>
      </c>
      <c r="R1045">
        <v>30</v>
      </c>
      <c r="S1045" t="s">
        <v>2163</v>
      </c>
      <c r="T1045">
        <v>34</v>
      </c>
      <c r="U1045" t="s">
        <v>2209</v>
      </c>
      <c r="V1045">
        <v>0</v>
      </c>
      <c r="W1045" t="s">
        <v>79</v>
      </c>
      <c r="X1045">
        <v>5</v>
      </c>
      <c r="Y1045" t="s">
        <v>2700</v>
      </c>
      <c r="Z1045" t="s">
        <v>2701</v>
      </c>
      <c r="AA1045" t="s">
        <v>2702</v>
      </c>
      <c r="AB1045" t="s">
        <v>2750</v>
      </c>
      <c r="AC1045" t="s">
        <v>2751</v>
      </c>
      <c r="AD1045" t="s">
        <v>2361</v>
      </c>
      <c r="AE1045" t="s">
        <v>2362</v>
      </c>
      <c r="AF1045" s="115">
        <v>6600000</v>
      </c>
      <c r="AG1045" s="82" t="s">
        <v>1456</v>
      </c>
      <c r="AH1045" s="127" t="s">
        <v>166</v>
      </c>
      <c r="AI1045" s="172">
        <v>18</v>
      </c>
      <c r="AJ1045" s="173" t="s">
        <v>1219</v>
      </c>
      <c r="AL1045" t="str">
        <f t="shared" si="72"/>
        <v>22.00.00.00</v>
      </c>
      <c r="AM1045">
        <f t="shared" si="73"/>
        <v>610</v>
      </c>
      <c r="AN1045">
        <f t="shared" si="74"/>
        <v>13</v>
      </c>
      <c r="AO1045" s="118">
        <v>22</v>
      </c>
      <c r="AP1045" s="118">
        <v>0</v>
      </c>
      <c r="AQ1045" s="118">
        <v>0</v>
      </c>
      <c r="AR1045" s="118">
        <v>0</v>
      </c>
      <c r="AS1045" t="str">
        <f t="shared" si="75"/>
        <v>5.01.05.07</v>
      </c>
    </row>
    <row r="1046" spans="1:45" customFormat="1" ht="62.4">
      <c r="A1046">
        <v>2021</v>
      </c>
      <c r="B1046">
        <v>610</v>
      </c>
      <c r="C1046" t="s">
        <v>1290</v>
      </c>
      <c r="D1046" t="s">
        <v>1219</v>
      </c>
      <c r="E1046" t="s">
        <v>1227</v>
      </c>
      <c r="F1046" t="s">
        <v>2660</v>
      </c>
      <c r="G1046" t="s">
        <v>2699</v>
      </c>
      <c r="H1046">
        <v>13</v>
      </c>
      <c r="I1046" t="s">
        <v>51</v>
      </c>
      <c r="J1046">
        <v>22</v>
      </c>
      <c r="K1046" t="s">
        <v>2566</v>
      </c>
      <c r="L1046">
        <v>0</v>
      </c>
      <c r="M1046" t="s">
        <v>2149</v>
      </c>
      <c r="N1046">
        <v>0</v>
      </c>
      <c r="O1046" t="s">
        <v>2149</v>
      </c>
      <c r="P1046">
        <v>0</v>
      </c>
      <c r="Q1046" t="s">
        <v>2149</v>
      </c>
      <c r="R1046">
        <v>30</v>
      </c>
      <c r="S1046" t="s">
        <v>2163</v>
      </c>
      <c r="T1046">
        <v>34</v>
      </c>
      <c r="U1046" t="s">
        <v>2209</v>
      </c>
      <c r="V1046">
        <v>0</v>
      </c>
      <c r="W1046" t="s">
        <v>79</v>
      </c>
      <c r="X1046">
        <v>5</v>
      </c>
      <c r="Y1046" t="s">
        <v>2700</v>
      </c>
      <c r="Z1046" t="s">
        <v>2701</v>
      </c>
      <c r="AA1046" t="s">
        <v>2702</v>
      </c>
      <c r="AB1046" t="s">
        <v>2750</v>
      </c>
      <c r="AC1046" t="s">
        <v>2751</v>
      </c>
      <c r="AD1046" t="s">
        <v>2365</v>
      </c>
      <c r="AE1046" t="s">
        <v>2366</v>
      </c>
      <c r="AF1046" s="115">
        <v>64731023</v>
      </c>
      <c r="AG1046" s="82" t="s">
        <v>1456</v>
      </c>
      <c r="AH1046" s="127" t="s">
        <v>166</v>
      </c>
      <c r="AI1046" s="172">
        <v>18</v>
      </c>
      <c r="AJ1046" s="173" t="s">
        <v>1219</v>
      </c>
      <c r="AL1046" t="str">
        <f t="shared" si="72"/>
        <v>22.00.00.00</v>
      </c>
      <c r="AM1046">
        <f t="shared" si="73"/>
        <v>610</v>
      </c>
      <c r="AN1046">
        <f t="shared" si="74"/>
        <v>13</v>
      </c>
      <c r="AO1046" s="118">
        <v>22</v>
      </c>
      <c r="AP1046" s="118">
        <v>0</v>
      </c>
      <c r="AQ1046" s="118">
        <v>0</v>
      </c>
      <c r="AR1046" s="118">
        <v>0</v>
      </c>
      <c r="AS1046" t="str">
        <f t="shared" si="75"/>
        <v>5.01.05.08</v>
      </c>
    </row>
    <row r="1047" spans="1:45" customFormat="1" ht="62.4">
      <c r="A1047">
        <v>2021</v>
      </c>
      <c r="B1047">
        <v>610</v>
      </c>
      <c r="C1047" t="s">
        <v>1290</v>
      </c>
      <c r="D1047" t="s">
        <v>1219</v>
      </c>
      <c r="E1047" t="s">
        <v>1227</v>
      </c>
      <c r="F1047" t="s">
        <v>2660</v>
      </c>
      <c r="G1047" t="s">
        <v>2699</v>
      </c>
      <c r="H1047">
        <v>11</v>
      </c>
      <c r="I1047" t="s">
        <v>25</v>
      </c>
      <c r="J1047">
        <v>22</v>
      </c>
      <c r="K1047" t="s">
        <v>2566</v>
      </c>
      <c r="L1047">
        <v>0</v>
      </c>
      <c r="M1047" t="s">
        <v>2149</v>
      </c>
      <c r="N1047">
        <v>0</v>
      </c>
      <c r="O1047" t="s">
        <v>2149</v>
      </c>
      <c r="P1047">
        <v>0</v>
      </c>
      <c r="Q1047" t="s">
        <v>2149</v>
      </c>
      <c r="R1047">
        <v>30</v>
      </c>
      <c r="S1047" t="s">
        <v>2163</v>
      </c>
      <c r="T1047">
        <v>34</v>
      </c>
      <c r="U1047" t="s">
        <v>2209</v>
      </c>
      <c r="V1047">
        <v>0</v>
      </c>
      <c r="W1047" t="s">
        <v>79</v>
      </c>
      <c r="X1047">
        <v>5</v>
      </c>
      <c r="Y1047" t="s">
        <v>2700</v>
      </c>
      <c r="Z1047" t="s">
        <v>2701</v>
      </c>
      <c r="AA1047" t="s">
        <v>2702</v>
      </c>
      <c r="AB1047" t="s">
        <v>2750</v>
      </c>
      <c r="AC1047" t="s">
        <v>2751</v>
      </c>
      <c r="AD1047" t="s">
        <v>2372</v>
      </c>
      <c r="AE1047" t="s">
        <v>2373</v>
      </c>
      <c r="AF1047" s="115">
        <v>49985134</v>
      </c>
      <c r="AG1047" s="36" t="s">
        <v>1683</v>
      </c>
      <c r="AH1047" s="127" t="s">
        <v>25</v>
      </c>
      <c r="AI1047" s="172">
        <v>18</v>
      </c>
      <c r="AJ1047" s="173" t="s">
        <v>1219</v>
      </c>
      <c r="AL1047" t="str">
        <f t="shared" si="72"/>
        <v>22.00.00.00</v>
      </c>
      <c r="AM1047">
        <f t="shared" si="73"/>
        <v>610</v>
      </c>
      <c r="AN1047">
        <f t="shared" si="74"/>
        <v>11</v>
      </c>
      <c r="AO1047" s="118">
        <v>22</v>
      </c>
      <c r="AP1047" s="118">
        <v>0</v>
      </c>
      <c r="AQ1047" s="118">
        <v>0</v>
      </c>
      <c r="AR1047" s="118">
        <v>0</v>
      </c>
      <c r="AS1047" t="str">
        <f t="shared" si="75"/>
        <v>5.01.05.11</v>
      </c>
    </row>
    <row r="1048" spans="1:45" customFormat="1" ht="62.4">
      <c r="A1048">
        <v>2021</v>
      </c>
      <c r="B1048">
        <v>610</v>
      </c>
      <c r="C1048" t="s">
        <v>1290</v>
      </c>
      <c r="D1048" t="s">
        <v>1219</v>
      </c>
      <c r="E1048" t="s">
        <v>1227</v>
      </c>
      <c r="F1048" t="s">
        <v>2660</v>
      </c>
      <c r="G1048" t="s">
        <v>2699</v>
      </c>
      <c r="H1048">
        <v>13</v>
      </c>
      <c r="I1048" t="s">
        <v>51</v>
      </c>
      <c r="J1048">
        <v>22</v>
      </c>
      <c r="K1048" t="s">
        <v>2566</v>
      </c>
      <c r="L1048">
        <v>0</v>
      </c>
      <c r="M1048" t="s">
        <v>2149</v>
      </c>
      <c r="N1048">
        <v>0</v>
      </c>
      <c r="O1048" t="s">
        <v>2149</v>
      </c>
      <c r="P1048">
        <v>0</v>
      </c>
      <c r="Q1048" t="s">
        <v>2149</v>
      </c>
      <c r="R1048">
        <v>30</v>
      </c>
      <c r="S1048" t="s">
        <v>2163</v>
      </c>
      <c r="T1048">
        <v>34</v>
      </c>
      <c r="U1048" t="s">
        <v>2209</v>
      </c>
      <c r="V1048">
        <v>0</v>
      </c>
      <c r="W1048" t="s">
        <v>79</v>
      </c>
      <c r="X1048">
        <v>5</v>
      </c>
      <c r="Y1048" t="s">
        <v>2700</v>
      </c>
      <c r="Z1048" t="s">
        <v>2701</v>
      </c>
      <c r="AA1048" t="s">
        <v>2702</v>
      </c>
      <c r="AB1048" t="s">
        <v>2750</v>
      </c>
      <c r="AC1048" t="s">
        <v>2751</v>
      </c>
      <c r="AD1048" t="s">
        <v>2372</v>
      </c>
      <c r="AE1048" t="s">
        <v>2373</v>
      </c>
      <c r="AF1048" s="115">
        <v>26878392</v>
      </c>
      <c r="AG1048" s="82" t="s">
        <v>1456</v>
      </c>
      <c r="AH1048" s="127" t="s">
        <v>166</v>
      </c>
      <c r="AI1048" s="172">
        <v>18</v>
      </c>
      <c r="AJ1048" s="173" t="s">
        <v>1219</v>
      </c>
      <c r="AL1048" t="str">
        <f t="shared" si="72"/>
        <v>22.00.00.00</v>
      </c>
      <c r="AM1048">
        <f t="shared" si="73"/>
        <v>610</v>
      </c>
      <c r="AN1048">
        <f t="shared" si="74"/>
        <v>13</v>
      </c>
      <c r="AO1048" s="118">
        <v>22</v>
      </c>
      <c r="AP1048" s="118">
        <v>0</v>
      </c>
      <c r="AQ1048" s="118">
        <v>0</v>
      </c>
      <c r="AR1048" s="118">
        <v>0</v>
      </c>
      <c r="AS1048" t="str">
        <f t="shared" si="75"/>
        <v>5.01.05.11</v>
      </c>
    </row>
    <row r="1049" spans="1:45" customFormat="1" ht="62.4">
      <c r="A1049">
        <v>2021</v>
      </c>
      <c r="B1049">
        <v>610</v>
      </c>
      <c r="C1049" t="s">
        <v>1290</v>
      </c>
      <c r="D1049" t="s">
        <v>1219</v>
      </c>
      <c r="E1049" t="s">
        <v>1227</v>
      </c>
      <c r="F1049" t="s">
        <v>2660</v>
      </c>
      <c r="G1049" t="s">
        <v>2699</v>
      </c>
      <c r="H1049">
        <v>13</v>
      </c>
      <c r="I1049" t="s">
        <v>51</v>
      </c>
      <c r="J1049">
        <v>22</v>
      </c>
      <c r="K1049" t="s">
        <v>2566</v>
      </c>
      <c r="L1049">
        <v>0</v>
      </c>
      <c r="M1049" t="s">
        <v>2149</v>
      </c>
      <c r="N1049">
        <v>0</v>
      </c>
      <c r="O1049" t="s">
        <v>2149</v>
      </c>
      <c r="P1049">
        <v>0</v>
      </c>
      <c r="Q1049" t="s">
        <v>2149</v>
      </c>
      <c r="R1049">
        <v>30</v>
      </c>
      <c r="S1049" t="s">
        <v>2163</v>
      </c>
      <c r="T1049">
        <v>34</v>
      </c>
      <c r="U1049" t="s">
        <v>2209</v>
      </c>
      <c r="V1049">
        <v>0</v>
      </c>
      <c r="W1049" t="s">
        <v>79</v>
      </c>
      <c r="X1049">
        <v>5</v>
      </c>
      <c r="Y1049" t="s">
        <v>2700</v>
      </c>
      <c r="Z1049" t="s">
        <v>2701</v>
      </c>
      <c r="AA1049" t="s">
        <v>2702</v>
      </c>
      <c r="AB1049" t="s">
        <v>2750</v>
      </c>
      <c r="AC1049" t="s">
        <v>2751</v>
      </c>
      <c r="AD1049" t="s">
        <v>2376</v>
      </c>
      <c r="AE1049" t="s">
        <v>2377</v>
      </c>
      <c r="AF1049" s="115">
        <v>7838389</v>
      </c>
      <c r="AG1049" s="82" t="s">
        <v>1456</v>
      </c>
      <c r="AH1049" s="127" t="s">
        <v>166</v>
      </c>
      <c r="AI1049" s="172">
        <v>18</v>
      </c>
      <c r="AJ1049" s="173" t="s">
        <v>1219</v>
      </c>
      <c r="AL1049" t="str">
        <f t="shared" si="72"/>
        <v>22.00.00.00</v>
      </c>
      <c r="AM1049">
        <f t="shared" si="73"/>
        <v>610</v>
      </c>
      <c r="AN1049">
        <f t="shared" si="74"/>
        <v>13</v>
      </c>
      <c r="AO1049" s="118">
        <v>22</v>
      </c>
      <c r="AP1049" s="118">
        <v>0</v>
      </c>
      <c r="AQ1049" s="118">
        <v>0</v>
      </c>
      <c r="AR1049" s="118">
        <v>0</v>
      </c>
      <c r="AS1049" t="str">
        <f t="shared" si="75"/>
        <v>5.01.05.12</v>
      </c>
    </row>
    <row r="1050" spans="1:45" customFormat="1" ht="62.4">
      <c r="A1050">
        <v>2021</v>
      </c>
      <c r="B1050">
        <v>610</v>
      </c>
      <c r="C1050" t="s">
        <v>1290</v>
      </c>
      <c r="D1050" t="s">
        <v>1219</v>
      </c>
      <c r="E1050" t="s">
        <v>1227</v>
      </c>
      <c r="F1050" t="s">
        <v>2660</v>
      </c>
      <c r="G1050" t="s">
        <v>2699</v>
      </c>
      <c r="H1050">
        <v>13</v>
      </c>
      <c r="I1050" t="s">
        <v>51</v>
      </c>
      <c r="J1050">
        <v>22</v>
      </c>
      <c r="K1050" t="s">
        <v>2566</v>
      </c>
      <c r="L1050">
        <v>0</v>
      </c>
      <c r="M1050" t="s">
        <v>2149</v>
      </c>
      <c r="N1050">
        <v>0</v>
      </c>
      <c r="O1050" t="s">
        <v>2149</v>
      </c>
      <c r="P1050">
        <v>0</v>
      </c>
      <c r="Q1050" t="s">
        <v>2149</v>
      </c>
      <c r="R1050">
        <v>30</v>
      </c>
      <c r="S1050" t="s">
        <v>2163</v>
      </c>
      <c r="T1050">
        <v>34</v>
      </c>
      <c r="U1050" t="s">
        <v>2209</v>
      </c>
      <c r="V1050">
        <v>0</v>
      </c>
      <c r="W1050" t="s">
        <v>79</v>
      </c>
      <c r="X1050">
        <v>5</v>
      </c>
      <c r="Y1050" t="s">
        <v>2700</v>
      </c>
      <c r="Z1050" t="s">
        <v>2701</v>
      </c>
      <c r="AA1050" t="s">
        <v>2702</v>
      </c>
      <c r="AB1050" t="s">
        <v>2750</v>
      </c>
      <c r="AC1050" t="s">
        <v>2751</v>
      </c>
      <c r="AD1050" t="s">
        <v>2919</v>
      </c>
      <c r="AE1050" t="s">
        <v>2920</v>
      </c>
      <c r="AF1050" s="115">
        <v>2025000</v>
      </c>
      <c r="AG1050" s="82" t="s">
        <v>1456</v>
      </c>
      <c r="AH1050" s="127" t="s">
        <v>166</v>
      </c>
      <c r="AI1050" s="172">
        <v>18</v>
      </c>
      <c r="AJ1050" s="173" t="s">
        <v>1219</v>
      </c>
      <c r="AL1050" t="str">
        <f t="shared" si="72"/>
        <v>22.00.00.00</v>
      </c>
      <c r="AM1050">
        <f t="shared" si="73"/>
        <v>610</v>
      </c>
      <c r="AN1050">
        <f t="shared" si="74"/>
        <v>13</v>
      </c>
      <c r="AO1050" s="118">
        <v>22</v>
      </c>
      <c r="AP1050" s="118">
        <v>0</v>
      </c>
      <c r="AQ1050" s="118">
        <v>0</v>
      </c>
      <c r="AR1050" s="118">
        <v>0</v>
      </c>
      <c r="AS1050" t="str">
        <f t="shared" si="75"/>
        <v>5.01.05.14</v>
      </c>
    </row>
    <row r="1051" spans="1:45" customFormat="1" ht="62.4">
      <c r="A1051">
        <v>2021</v>
      </c>
      <c r="B1051">
        <v>610</v>
      </c>
      <c r="C1051" t="s">
        <v>1290</v>
      </c>
      <c r="D1051" t="s">
        <v>1219</v>
      </c>
      <c r="E1051" t="s">
        <v>1227</v>
      </c>
      <c r="F1051" t="s">
        <v>2660</v>
      </c>
      <c r="G1051" t="s">
        <v>2699</v>
      </c>
      <c r="H1051">
        <v>13</v>
      </c>
      <c r="I1051" t="s">
        <v>51</v>
      </c>
      <c r="J1051">
        <v>22</v>
      </c>
      <c r="K1051" t="s">
        <v>2566</v>
      </c>
      <c r="L1051">
        <v>0</v>
      </c>
      <c r="M1051" t="s">
        <v>2149</v>
      </c>
      <c r="N1051">
        <v>0</v>
      </c>
      <c r="O1051" t="s">
        <v>2149</v>
      </c>
      <c r="P1051">
        <v>0</v>
      </c>
      <c r="Q1051" t="s">
        <v>2149</v>
      </c>
      <c r="R1051">
        <v>30</v>
      </c>
      <c r="S1051" t="s">
        <v>2163</v>
      </c>
      <c r="T1051">
        <v>34</v>
      </c>
      <c r="U1051" t="s">
        <v>2209</v>
      </c>
      <c r="V1051">
        <v>0</v>
      </c>
      <c r="W1051" t="s">
        <v>79</v>
      </c>
      <c r="X1051">
        <v>5</v>
      </c>
      <c r="Y1051" t="s">
        <v>2700</v>
      </c>
      <c r="Z1051" t="s">
        <v>2701</v>
      </c>
      <c r="AA1051" t="s">
        <v>2702</v>
      </c>
      <c r="AB1051" t="s">
        <v>2750</v>
      </c>
      <c r="AC1051" t="s">
        <v>2751</v>
      </c>
      <c r="AD1051" t="s">
        <v>2921</v>
      </c>
      <c r="AE1051" t="s">
        <v>2922</v>
      </c>
      <c r="AF1051" s="115">
        <v>283500</v>
      </c>
      <c r="AG1051" s="82" t="s">
        <v>1456</v>
      </c>
      <c r="AH1051" s="127" t="s">
        <v>166</v>
      </c>
      <c r="AI1051" s="172">
        <v>18</v>
      </c>
      <c r="AJ1051" s="173" t="s">
        <v>1219</v>
      </c>
      <c r="AL1051" t="str">
        <f t="shared" si="72"/>
        <v>22.00.00.00</v>
      </c>
      <c r="AM1051">
        <f t="shared" si="73"/>
        <v>610</v>
      </c>
      <c r="AN1051">
        <f t="shared" si="74"/>
        <v>13</v>
      </c>
      <c r="AO1051" s="118">
        <v>22</v>
      </c>
      <c r="AP1051" s="118">
        <v>0</v>
      </c>
      <c r="AQ1051" s="118">
        <v>0</v>
      </c>
      <c r="AR1051" s="118">
        <v>0</v>
      </c>
      <c r="AS1051" t="str">
        <f t="shared" si="75"/>
        <v>5.01.05.15</v>
      </c>
    </row>
    <row r="1052" spans="1:45" customFormat="1" ht="62.4">
      <c r="A1052">
        <v>2021</v>
      </c>
      <c r="B1052">
        <v>610</v>
      </c>
      <c r="C1052" t="s">
        <v>1290</v>
      </c>
      <c r="D1052" t="s">
        <v>1219</v>
      </c>
      <c r="E1052" t="s">
        <v>1227</v>
      </c>
      <c r="F1052" t="s">
        <v>2660</v>
      </c>
      <c r="G1052" t="s">
        <v>2661</v>
      </c>
      <c r="H1052">
        <v>14</v>
      </c>
      <c r="I1052" t="s">
        <v>20</v>
      </c>
      <c r="J1052">
        <v>23</v>
      </c>
      <c r="K1052" t="s">
        <v>2393</v>
      </c>
      <c r="L1052">
        <v>0</v>
      </c>
      <c r="M1052" t="s">
        <v>2149</v>
      </c>
      <c r="N1052">
        <v>0</v>
      </c>
      <c r="O1052" t="s">
        <v>2149</v>
      </c>
      <c r="P1052">
        <v>0</v>
      </c>
      <c r="Q1052" t="s">
        <v>2149</v>
      </c>
      <c r="R1052">
        <v>30</v>
      </c>
      <c r="S1052" t="s">
        <v>2163</v>
      </c>
      <c r="T1052">
        <v>34</v>
      </c>
      <c r="U1052" t="s">
        <v>2209</v>
      </c>
      <c r="V1052">
        <v>0</v>
      </c>
      <c r="W1052" t="s">
        <v>79</v>
      </c>
      <c r="X1052">
        <v>1</v>
      </c>
      <c r="Y1052" t="s">
        <v>2662</v>
      </c>
      <c r="Z1052" t="s">
        <v>2663</v>
      </c>
      <c r="AA1052" t="s">
        <v>2664</v>
      </c>
      <c r="AB1052" t="s">
        <v>2671</v>
      </c>
      <c r="AC1052" t="s">
        <v>31</v>
      </c>
      <c r="AD1052" t="s">
        <v>30</v>
      </c>
      <c r="AE1052" t="s">
        <v>31</v>
      </c>
      <c r="AF1052" s="115">
        <v>566042860</v>
      </c>
      <c r="AG1052" s="82" t="s">
        <v>1590</v>
      </c>
      <c r="AH1052" s="127" t="s">
        <v>574</v>
      </c>
      <c r="AI1052" s="172">
        <v>18</v>
      </c>
      <c r="AJ1052" s="173" t="s">
        <v>1219</v>
      </c>
      <c r="AL1052" t="str">
        <f t="shared" si="72"/>
        <v>23.00.00.00</v>
      </c>
      <c r="AM1052">
        <f t="shared" si="73"/>
        <v>610</v>
      </c>
      <c r="AN1052">
        <f t="shared" si="74"/>
        <v>14</v>
      </c>
      <c r="AO1052" s="118">
        <v>23</v>
      </c>
      <c r="AP1052" s="118">
        <v>0</v>
      </c>
      <c r="AQ1052" s="118">
        <v>0</v>
      </c>
      <c r="AR1052" s="118">
        <v>0</v>
      </c>
      <c r="AS1052" t="str">
        <f t="shared" si="75"/>
        <v>1.01.07.00</v>
      </c>
    </row>
    <row r="1053" spans="1:45" customFormat="1" ht="62.4">
      <c r="A1053">
        <v>2021</v>
      </c>
      <c r="B1053">
        <v>610</v>
      </c>
      <c r="C1053" t="s">
        <v>1290</v>
      </c>
      <c r="D1053" t="s">
        <v>1219</v>
      </c>
      <c r="E1053" t="s">
        <v>1227</v>
      </c>
      <c r="F1053" t="s">
        <v>2660</v>
      </c>
      <c r="G1053" t="s">
        <v>2661</v>
      </c>
      <c r="H1053">
        <v>14</v>
      </c>
      <c r="I1053" t="s">
        <v>20</v>
      </c>
      <c r="J1053">
        <v>24</v>
      </c>
      <c r="K1053" t="s">
        <v>2385</v>
      </c>
      <c r="L1053">
        <v>0</v>
      </c>
      <c r="M1053" t="s">
        <v>2149</v>
      </c>
      <c r="N1053">
        <v>0</v>
      </c>
      <c r="O1053" t="s">
        <v>2149</v>
      </c>
      <c r="P1053">
        <v>0</v>
      </c>
      <c r="Q1053" t="s">
        <v>2149</v>
      </c>
      <c r="R1053">
        <v>30</v>
      </c>
      <c r="S1053" t="s">
        <v>2163</v>
      </c>
      <c r="T1053">
        <v>34</v>
      </c>
      <c r="U1053" t="s">
        <v>2209</v>
      </c>
      <c r="V1053">
        <v>0</v>
      </c>
      <c r="W1053" t="s">
        <v>79</v>
      </c>
      <c r="X1053">
        <v>2</v>
      </c>
      <c r="Y1053" t="s">
        <v>2687</v>
      </c>
      <c r="Z1053" t="s">
        <v>2688</v>
      </c>
      <c r="AA1053" t="s">
        <v>2687</v>
      </c>
      <c r="AB1053" t="s">
        <v>2689</v>
      </c>
      <c r="AC1053" t="s">
        <v>2687</v>
      </c>
      <c r="AD1053" t="s">
        <v>39</v>
      </c>
      <c r="AE1053" t="s">
        <v>40</v>
      </c>
      <c r="AF1053" s="115">
        <v>29765246</v>
      </c>
      <c r="AG1053" s="82" t="s">
        <v>1590</v>
      </c>
      <c r="AH1053" s="127" t="s">
        <v>574</v>
      </c>
      <c r="AI1053" s="172">
        <v>18</v>
      </c>
      <c r="AJ1053" s="173" t="s">
        <v>1219</v>
      </c>
      <c r="AL1053" t="str">
        <f t="shared" si="72"/>
        <v>24.00.00.00</v>
      </c>
      <c r="AM1053">
        <f t="shared" si="73"/>
        <v>610</v>
      </c>
      <c r="AN1053">
        <f t="shared" si="74"/>
        <v>14</v>
      </c>
      <c r="AO1053" s="118">
        <v>24</v>
      </c>
      <c r="AP1053" s="118">
        <v>0</v>
      </c>
      <c r="AQ1053" s="118">
        <v>0</v>
      </c>
      <c r="AR1053" s="118">
        <v>0</v>
      </c>
      <c r="AS1053" t="str">
        <f t="shared" si="75"/>
        <v>2.00.00.00</v>
      </c>
    </row>
    <row r="1054" spans="1:45" customFormat="1" ht="62.4">
      <c r="A1054">
        <v>2021</v>
      </c>
      <c r="B1054">
        <v>610</v>
      </c>
      <c r="C1054" t="s">
        <v>1290</v>
      </c>
      <c r="D1054" t="s">
        <v>1219</v>
      </c>
      <c r="E1054" t="s">
        <v>1227</v>
      </c>
      <c r="F1054" t="s">
        <v>2660</v>
      </c>
      <c r="G1054" t="s">
        <v>2661</v>
      </c>
      <c r="H1054">
        <v>14</v>
      </c>
      <c r="I1054" t="s">
        <v>20</v>
      </c>
      <c r="J1054">
        <v>24</v>
      </c>
      <c r="K1054" t="s">
        <v>2385</v>
      </c>
      <c r="L1054">
        <v>0</v>
      </c>
      <c r="M1054" t="s">
        <v>2149</v>
      </c>
      <c r="N1054">
        <v>0</v>
      </c>
      <c r="O1054" t="s">
        <v>2149</v>
      </c>
      <c r="P1054">
        <v>0</v>
      </c>
      <c r="Q1054" t="s">
        <v>2149</v>
      </c>
      <c r="R1054">
        <v>30</v>
      </c>
      <c r="S1054" t="s">
        <v>2163</v>
      </c>
      <c r="T1054">
        <v>34</v>
      </c>
      <c r="U1054" t="s">
        <v>2209</v>
      </c>
      <c r="V1054">
        <v>0</v>
      </c>
      <c r="W1054" t="s">
        <v>79</v>
      </c>
      <c r="X1054">
        <v>3</v>
      </c>
      <c r="Y1054" t="s">
        <v>2690</v>
      </c>
      <c r="Z1054" t="s">
        <v>2691</v>
      </c>
      <c r="AA1054" t="s">
        <v>2690</v>
      </c>
      <c r="AB1054" t="s">
        <v>2692</v>
      </c>
      <c r="AC1054" t="s">
        <v>2690</v>
      </c>
      <c r="AD1054" t="s">
        <v>41</v>
      </c>
      <c r="AE1054" t="s">
        <v>42</v>
      </c>
      <c r="AF1054" s="115">
        <v>29765246</v>
      </c>
      <c r="AG1054" s="82" t="s">
        <v>1590</v>
      </c>
      <c r="AH1054" s="127" t="s">
        <v>574</v>
      </c>
      <c r="AI1054" s="172">
        <v>18</v>
      </c>
      <c r="AJ1054" s="173" t="s">
        <v>1219</v>
      </c>
      <c r="AL1054" t="str">
        <f t="shared" si="72"/>
        <v>24.00.00.00</v>
      </c>
      <c r="AM1054">
        <f t="shared" si="73"/>
        <v>610</v>
      </c>
      <c r="AN1054">
        <f t="shared" si="74"/>
        <v>14</v>
      </c>
      <c r="AO1054" s="118">
        <v>24</v>
      </c>
      <c r="AP1054" s="118">
        <v>0</v>
      </c>
      <c r="AQ1054" s="118">
        <v>0</v>
      </c>
      <c r="AR1054" s="118">
        <v>0</v>
      </c>
      <c r="AS1054" t="str">
        <f t="shared" si="75"/>
        <v>3.00.00.00</v>
      </c>
    </row>
    <row r="1055" spans="1:45" customFormat="1" ht="62.4">
      <c r="A1055">
        <v>2021</v>
      </c>
      <c r="B1055">
        <v>610</v>
      </c>
      <c r="C1055" t="s">
        <v>1290</v>
      </c>
      <c r="D1055" t="s">
        <v>1219</v>
      </c>
      <c r="E1055" t="s">
        <v>1227</v>
      </c>
      <c r="F1055" t="s">
        <v>2660</v>
      </c>
      <c r="G1055" t="s">
        <v>2661</v>
      </c>
      <c r="H1055">
        <v>14</v>
      </c>
      <c r="I1055" t="s">
        <v>20</v>
      </c>
      <c r="J1055">
        <v>25</v>
      </c>
      <c r="K1055" t="s">
        <v>2402</v>
      </c>
      <c r="L1055">
        <v>0</v>
      </c>
      <c r="M1055" t="s">
        <v>2149</v>
      </c>
      <c r="N1055">
        <v>0</v>
      </c>
      <c r="O1055" t="s">
        <v>2149</v>
      </c>
      <c r="P1055">
        <v>0</v>
      </c>
      <c r="Q1055" t="s">
        <v>2149</v>
      </c>
      <c r="R1055">
        <v>30</v>
      </c>
      <c r="S1055" t="s">
        <v>2163</v>
      </c>
      <c r="T1055">
        <v>34</v>
      </c>
      <c r="U1055" t="s">
        <v>2209</v>
      </c>
      <c r="V1055">
        <v>0</v>
      </c>
      <c r="W1055" t="s">
        <v>79</v>
      </c>
      <c r="X1055">
        <v>2</v>
      </c>
      <c r="Y1055" t="s">
        <v>2687</v>
      </c>
      <c r="Z1055" t="s">
        <v>2688</v>
      </c>
      <c r="AA1055" t="s">
        <v>2687</v>
      </c>
      <c r="AB1055" t="s">
        <v>2689</v>
      </c>
      <c r="AC1055" t="s">
        <v>2687</v>
      </c>
      <c r="AD1055" t="s">
        <v>39</v>
      </c>
      <c r="AE1055" t="s">
        <v>40</v>
      </c>
      <c r="AF1055" s="115">
        <v>1743094</v>
      </c>
      <c r="AG1055" s="82" t="s">
        <v>1590</v>
      </c>
      <c r="AH1055" s="127" t="s">
        <v>574</v>
      </c>
      <c r="AI1055" s="172">
        <v>18</v>
      </c>
      <c r="AJ1055" s="173" t="s">
        <v>1219</v>
      </c>
      <c r="AL1055" t="str">
        <f t="shared" si="72"/>
        <v>25.00.00.00</v>
      </c>
      <c r="AM1055">
        <f t="shared" si="73"/>
        <v>610</v>
      </c>
      <c r="AN1055">
        <f t="shared" si="74"/>
        <v>14</v>
      </c>
      <c r="AO1055" s="118">
        <v>25</v>
      </c>
      <c r="AP1055" s="118">
        <v>0</v>
      </c>
      <c r="AQ1055" s="118">
        <v>0</v>
      </c>
      <c r="AR1055" s="118">
        <v>0</v>
      </c>
      <c r="AS1055" t="str">
        <f t="shared" si="75"/>
        <v>2.00.00.00</v>
      </c>
    </row>
    <row r="1056" spans="1:45" customFormat="1" ht="62.4">
      <c r="A1056">
        <v>2021</v>
      </c>
      <c r="B1056">
        <v>610</v>
      </c>
      <c r="C1056" t="s">
        <v>1290</v>
      </c>
      <c r="D1056" t="s">
        <v>1219</v>
      </c>
      <c r="E1056" t="s">
        <v>1227</v>
      </c>
      <c r="F1056" t="s">
        <v>2660</v>
      </c>
      <c r="G1056" t="s">
        <v>2661</v>
      </c>
      <c r="H1056">
        <v>14</v>
      </c>
      <c r="I1056" t="s">
        <v>20</v>
      </c>
      <c r="J1056">
        <v>25</v>
      </c>
      <c r="K1056" t="s">
        <v>2402</v>
      </c>
      <c r="L1056">
        <v>0</v>
      </c>
      <c r="M1056" t="s">
        <v>2149</v>
      </c>
      <c r="N1056">
        <v>0</v>
      </c>
      <c r="O1056" t="s">
        <v>2149</v>
      </c>
      <c r="P1056">
        <v>0</v>
      </c>
      <c r="Q1056" t="s">
        <v>2149</v>
      </c>
      <c r="R1056">
        <v>30</v>
      </c>
      <c r="S1056" t="s">
        <v>2163</v>
      </c>
      <c r="T1056">
        <v>34</v>
      </c>
      <c r="U1056" t="s">
        <v>2209</v>
      </c>
      <c r="V1056">
        <v>0</v>
      </c>
      <c r="W1056" t="s">
        <v>79</v>
      </c>
      <c r="X1056">
        <v>3</v>
      </c>
      <c r="Y1056" t="s">
        <v>2690</v>
      </c>
      <c r="Z1056" t="s">
        <v>2691</v>
      </c>
      <c r="AA1056" t="s">
        <v>2690</v>
      </c>
      <c r="AB1056" t="s">
        <v>2692</v>
      </c>
      <c r="AC1056" t="s">
        <v>2690</v>
      </c>
      <c r="AD1056" t="s">
        <v>41</v>
      </c>
      <c r="AE1056" t="s">
        <v>42</v>
      </c>
      <c r="AF1056" s="115">
        <v>1743094</v>
      </c>
      <c r="AG1056" s="82" t="s">
        <v>1590</v>
      </c>
      <c r="AH1056" s="127" t="s">
        <v>574</v>
      </c>
      <c r="AI1056" s="172">
        <v>18</v>
      </c>
      <c r="AJ1056" s="173" t="s">
        <v>1219</v>
      </c>
      <c r="AL1056" t="str">
        <f t="shared" si="72"/>
        <v>25.00.00.00</v>
      </c>
      <c r="AM1056">
        <f t="shared" si="73"/>
        <v>610</v>
      </c>
      <c r="AN1056">
        <f t="shared" si="74"/>
        <v>14</v>
      </c>
      <c r="AO1056" s="118">
        <v>25</v>
      </c>
      <c r="AP1056" s="118">
        <v>0</v>
      </c>
      <c r="AQ1056" s="118">
        <v>0</v>
      </c>
      <c r="AR1056" s="118">
        <v>0</v>
      </c>
      <c r="AS1056" t="str">
        <f t="shared" si="75"/>
        <v>3.00.00.00</v>
      </c>
    </row>
    <row r="1057" spans="1:45" customFormat="1" ht="62.4">
      <c r="A1057">
        <v>2021</v>
      </c>
      <c r="B1057">
        <v>610</v>
      </c>
      <c r="C1057" t="s">
        <v>1290</v>
      </c>
      <c r="D1057" t="s">
        <v>1219</v>
      </c>
      <c r="E1057" t="s">
        <v>1227</v>
      </c>
      <c r="F1057" t="s">
        <v>2693</v>
      </c>
      <c r="G1057" t="s">
        <v>2694</v>
      </c>
      <c r="H1057">
        <v>14</v>
      </c>
      <c r="I1057" t="s">
        <v>20</v>
      </c>
      <c r="J1057">
        <v>26</v>
      </c>
      <c r="K1057" t="s">
        <v>2207</v>
      </c>
      <c r="L1057">
        <v>0</v>
      </c>
      <c r="M1057" t="s">
        <v>2149</v>
      </c>
      <c r="N1057">
        <v>4</v>
      </c>
      <c r="O1057" t="s">
        <v>2207</v>
      </c>
      <c r="P1057">
        <v>1</v>
      </c>
      <c r="Q1057" t="s">
        <v>1191</v>
      </c>
      <c r="R1057">
        <v>30</v>
      </c>
      <c r="S1057" t="s">
        <v>2163</v>
      </c>
      <c r="T1057">
        <v>34</v>
      </c>
      <c r="U1057" t="s">
        <v>2209</v>
      </c>
      <c r="V1057">
        <v>0</v>
      </c>
      <c r="W1057" t="s">
        <v>79</v>
      </c>
      <c r="X1057">
        <v>4</v>
      </c>
      <c r="Y1057" t="s">
        <v>2695</v>
      </c>
      <c r="Z1057" t="s">
        <v>2764</v>
      </c>
      <c r="AA1057" t="s">
        <v>2257</v>
      </c>
      <c r="AB1057" t="s">
        <v>2765</v>
      </c>
      <c r="AC1057" t="s">
        <v>2257</v>
      </c>
      <c r="AD1057" t="s">
        <v>2256</v>
      </c>
      <c r="AE1057" t="s">
        <v>2257</v>
      </c>
      <c r="AF1057" s="115">
        <v>59631878</v>
      </c>
      <c r="AG1057" s="82" t="s">
        <v>1590</v>
      </c>
      <c r="AH1057" s="127" t="s">
        <v>574</v>
      </c>
      <c r="AI1057" s="172">
        <v>18</v>
      </c>
      <c r="AJ1057" s="173" t="s">
        <v>1219</v>
      </c>
      <c r="AL1057" t="str">
        <f t="shared" si="72"/>
        <v>26.00.04.01</v>
      </c>
      <c r="AM1057">
        <f t="shared" si="73"/>
        <v>610</v>
      </c>
      <c r="AN1057">
        <f t="shared" si="74"/>
        <v>14</v>
      </c>
      <c r="AO1057" s="118">
        <v>26</v>
      </c>
      <c r="AP1057" s="118">
        <v>0</v>
      </c>
      <c r="AQ1057" s="118">
        <v>4</v>
      </c>
      <c r="AR1057" s="118">
        <v>1</v>
      </c>
      <c r="AS1057" t="str">
        <f t="shared" si="75"/>
        <v>4.02.00.00</v>
      </c>
    </row>
    <row r="1058" spans="1:45" customFormat="1" ht="62.4">
      <c r="A1058">
        <v>2021</v>
      </c>
      <c r="B1058">
        <v>610</v>
      </c>
      <c r="C1058" t="s">
        <v>1290</v>
      </c>
      <c r="D1058" t="s">
        <v>1219</v>
      </c>
      <c r="E1058" t="s">
        <v>1227</v>
      </c>
      <c r="F1058" t="s">
        <v>2693</v>
      </c>
      <c r="G1058" t="s">
        <v>2694</v>
      </c>
      <c r="H1058">
        <v>14</v>
      </c>
      <c r="I1058" t="s">
        <v>20</v>
      </c>
      <c r="J1058">
        <v>26</v>
      </c>
      <c r="K1058" t="s">
        <v>2207</v>
      </c>
      <c r="L1058">
        <v>0</v>
      </c>
      <c r="M1058" t="s">
        <v>2149</v>
      </c>
      <c r="N1058">
        <v>1</v>
      </c>
      <c r="O1058" t="s">
        <v>43</v>
      </c>
      <c r="P1058">
        <v>0</v>
      </c>
      <c r="Q1058" t="s">
        <v>2149</v>
      </c>
      <c r="R1058">
        <v>30</v>
      </c>
      <c r="S1058" t="s">
        <v>2163</v>
      </c>
      <c r="T1058">
        <v>34</v>
      </c>
      <c r="U1058" t="s">
        <v>2209</v>
      </c>
      <c r="V1058">
        <v>0</v>
      </c>
      <c r="W1058" t="s">
        <v>79</v>
      </c>
      <c r="X1058">
        <v>4</v>
      </c>
      <c r="Y1058" t="s">
        <v>2695</v>
      </c>
      <c r="Z1058" t="s">
        <v>2696</v>
      </c>
      <c r="AA1058" t="s">
        <v>2697</v>
      </c>
      <c r="AB1058" t="s">
        <v>2698</v>
      </c>
      <c r="AC1058" t="s">
        <v>2697</v>
      </c>
      <c r="AD1058" t="s">
        <v>44</v>
      </c>
      <c r="AE1058" t="s">
        <v>43</v>
      </c>
      <c r="AF1058" s="115">
        <v>14298087</v>
      </c>
      <c r="AG1058" s="82" t="s">
        <v>1590</v>
      </c>
      <c r="AH1058" s="127" t="s">
        <v>574</v>
      </c>
      <c r="AI1058" s="172">
        <v>18</v>
      </c>
      <c r="AJ1058" s="173" t="s">
        <v>1219</v>
      </c>
      <c r="AL1058" t="str">
        <f t="shared" si="72"/>
        <v>26.00.01.00</v>
      </c>
      <c r="AM1058">
        <f t="shared" si="73"/>
        <v>610</v>
      </c>
      <c r="AN1058">
        <f t="shared" si="74"/>
        <v>14</v>
      </c>
      <c r="AO1058" s="118">
        <v>26</v>
      </c>
      <c r="AP1058" s="118">
        <v>0</v>
      </c>
      <c r="AQ1058" s="118">
        <v>1</v>
      </c>
      <c r="AR1058" s="118">
        <v>0</v>
      </c>
      <c r="AS1058" t="str">
        <f t="shared" si="75"/>
        <v>4.03.00.00</v>
      </c>
    </row>
    <row r="1059" spans="1:45" customFormat="1" ht="62.4">
      <c r="A1059">
        <v>2021</v>
      </c>
      <c r="B1059">
        <v>610</v>
      </c>
      <c r="C1059" t="s">
        <v>1290</v>
      </c>
      <c r="D1059" t="s">
        <v>1219</v>
      </c>
      <c r="E1059" t="s">
        <v>1227</v>
      </c>
      <c r="F1059" t="s">
        <v>2660</v>
      </c>
      <c r="G1059" t="s">
        <v>2661</v>
      </c>
      <c r="H1059">
        <v>14</v>
      </c>
      <c r="I1059" t="s">
        <v>20</v>
      </c>
      <c r="J1059">
        <v>27</v>
      </c>
      <c r="K1059" t="s">
        <v>2409</v>
      </c>
      <c r="L1059">
        <v>0</v>
      </c>
      <c r="M1059" t="s">
        <v>2149</v>
      </c>
      <c r="N1059">
        <v>0</v>
      </c>
      <c r="O1059" t="s">
        <v>2149</v>
      </c>
      <c r="P1059">
        <v>0</v>
      </c>
      <c r="Q1059" t="s">
        <v>2149</v>
      </c>
      <c r="R1059">
        <v>30</v>
      </c>
      <c r="S1059" t="s">
        <v>2163</v>
      </c>
      <c r="T1059">
        <v>34</v>
      </c>
      <c r="U1059" t="s">
        <v>2209</v>
      </c>
      <c r="V1059">
        <v>0</v>
      </c>
      <c r="W1059" t="s">
        <v>79</v>
      </c>
      <c r="X1059">
        <v>2</v>
      </c>
      <c r="Y1059" t="s">
        <v>2687</v>
      </c>
      <c r="Z1059" t="s">
        <v>2688</v>
      </c>
      <c r="AA1059" t="s">
        <v>2687</v>
      </c>
      <c r="AB1059" t="s">
        <v>2689</v>
      </c>
      <c r="AC1059" t="s">
        <v>2687</v>
      </c>
      <c r="AD1059" t="s">
        <v>39</v>
      </c>
      <c r="AE1059" t="s">
        <v>40</v>
      </c>
      <c r="AF1059" s="115">
        <v>17401564</v>
      </c>
      <c r="AG1059" s="82" t="s">
        <v>1590</v>
      </c>
      <c r="AH1059" s="127" t="s">
        <v>574</v>
      </c>
      <c r="AI1059" s="172">
        <v>18</v>
      </c>
      <c r="AJ1059" s="173" t="s">
        <v>1219</v>
      </c>
      <c r="AL1059" t="str">
        <f t="shared" si="72"/>
        <v>27.00.00.00</v>
      </c>
      <c r="AM1059">
        <f t="shared" si="73"/>
        <v>610</v>
      </c>
      <c r="AN1059">
        <f t="shared" si="74"/>
        <v>14</v>
      </c>
      <c r="AO1059" s="118">
        <v>27</v>
      </c>
      <c r="AP1059" s="118">
        <v>0</v>
      </c>
      <c r="AQ1059" s="118">
        <v>0</v>
      </c>
      <c r="AR1059" s="118">
        <v>0</v>
      </c>
      <c r="AS1059" t="str">
        <f t="shared" si="75"/>
        <v>2.00.00.00</v>
      </c>
    </row>
    <row r="1060" spans="1:45" customFormat="1" ht="62.4">
      <c r="A1060">
        <v>2021</v>
      </c>
      <c r="B1060">
        <v>610</v>
      </c>
      <c r="C1060" t="s">
        <v>1290</v>
      </c>
      <c r="D1060" t="s">
        <v>1219</v>
      </c>
      <c r="E1060" t="s">
        <v>1227</v>
      </c>
      <c r="F1060" t="s">
        <v>2660</v>
      </c>
      <c r="G1060" t="s">
        <v>2661</v>
      </c>
      <c r="H1060">
        <v>14</v>
      </c>
      <c r="I1060" t="s">
        <v>20</v>
      </c>
      <c r="J1060">
        <v>27</v>
      </c>
      <c r="K1060" t="s">
        <v>2409</v>
      </c>
      <c r="L1060">
        <v>0</v>
      </c>
      <c r="M1060" t="s">
        <v>2149</v>
      </c>
      <c r="N1060">
        <v>0</v>
      </c>
      <c r="O1060" t="s">
        <v>2149</v>
      </c>
      <c r="P1060">
        <v>0</v>
      </c>
      <c r="Q1060" t="s">
        <v>2149</v>
      </c>
      <c r="R1060">
        <v>30</v>
      </c>
      <c r="S1060" t="s">
        <v>2163</v>
      </c>
      <c r="T1060">
        <v>34</v>
      </c>
      <c r="U1060" t="s">
        <v>2209</v>
      </c>
      <c r="V1060">
        <v>0</v>
      </c>
      <c r="W1060" t="s">
        <v>79</v>
      </c>
      <c r="X1060">
        <v>3</v>
      </c>
      <c r="Y1060" t="s">
        <v>2690</v>
      </c>
      <c r="Z1060" t="s">
        <v>2691</v>
      </c>
      <c r="AA1060" t="s">
        <v>2690</v>
      </c>
      <c r="AB1060" t="s">
        <v>2692</v>
      </c>
      <c r="AC1060" t="s">
        <v>2690</v>
      </c>
      <c r="AD1060" t="s">
        <v>41</v>
      </c>
      <c r="AE1060" t="s">
        <v>42</v>
      </c>
      <c r="AF1060" s="115">
        <v>17401564</v>
      </c>
      <c r="AG1060" s="82" t="s">
        <v>1590</v>
      </c>
      <c r="AH1060" s="127" t="s">
        <v>574</v>
      </c>
      <c r="AI1060" s="172">
        <v>18</v>
      </c>
      <c r="AJ1060" s="173" t="s">
        <v>1219</v>
      </c>
      <c r="AL1060" t="str">
        <f t="shared" si="72"/>
        <v>27.00.00.00</v>
      </c>
      <c r="AM1060">
        <f t="shared" si="73"/>
        <v>610</v>
      </c>
      <c r="AN1060">
        <f t="shared" si="74"/>
        <v>14</v>
      </c>
      <c r="AO1060" s="118">
        <v>27</v>
      </c>
      <c r="AP1060" s="118">
        <v>0</v>
      </c>
      <c r="AQ1060" s="118">
        <v>0</v>
      </c>
      <c r="AR1060" s="118">
        <v>0</v>
      </c>
      <c r="AS1060" t="str">
        <f t="shared" si="75"/>
        <v>3.00.00.00</v>
      </c>
    </row>
    <row r="1061" spans="1:45" customFormat="1" ht="62.4">
      <c r="A1061">
        <v>2021</v>
      </c>
      <c r="B1061">
        <v>610</v>
      </c>
      <c r="C1061" t="s">
        <v>1290</v>
      </c>
      <c r="D1061" t="s">
        <v>1219</v>
      </c>
      <c r="E1061" t="s">
        <v>1227</v>
      </c>
      <c r="F1061" t="s">
        <v>2660</v>
      </c>
      <c r="G1061" t="s">
        <v>2661</v>
      </c>
      <c r="H1061">
        <v>14</v>
      </c>
      <c r="I1061" t="s">
        <v>20</v>
      </c>
      <c r="J1061">
        <v>28</v>
      </c>
      <c r="K1061" t="s">
        <v>2433</v>
      </c>
      <c r="L1061">
        <v>0</v>
      </c>
      <c r="M1061" t="s">
        <v>2149</v>
      </c>
      <c r="N1061">
        <v>0</v>
      </c>
      <c r="O1061" t="s">
        <v>2149</v>
      </c>
      <c r="P1061">
        <v>0</v>
      </c>
      <c r="Q1061" t="s">
        <v>2149</v>
      </c>
      <c r="R1061">
        <v>30</v>
      </c>
      <c r="S1061" t="s">
        <v>2163</v>
      </c>
      <c r="T1061">
        <v>34</v>
      </c>
      <c r="U1061" t="s">
        <v>2209</v>
      </c>
      <c r="V1061">
        <v>0</v>
      </c>
      <c r="W1061" t="s">
        <v>79</v>
      </c>
      <c r="X1061">
        <v>3</v>
      </c>
      <c r="Y1061" t="s">
        <v>2690</v>
      </c>
      <c r="Z1061" t="s">
        <v>2691</v>
      </c>
      <c r="AA1061" t="s">
        <v>2690</v>
      </c>
      <c r="AB1061" t="s">
        <v>2692</v>
      </c>
      <c r="AC1061" t="s">
        <v>2690</v>
      </c>
      <c r="AD1061" t="s">
        <v>41</v>
      </c>
      <c r="AE1061" t="s">
        <v>42</v>
      </c>
      <c r="AF1061" s="115">
        <v>42469</v>
      </c>
      <c r="AG1061" s="82" t="s">
        <v>1590</v>
      </c>
      <c r="AH1061" s="127" t="s">
        <v>574</v>
      </c>
      <c r="AI1061" s="172">
        <v>18</v>
      </c>
      <c r="AJ1061" s="173" t="s">
        <v>1219</v>
      </c>
      <c r="AL1061" t="str">
        <f t="shared" si="72"/>
        <v>28.00.00.00</v>
      </c>
      <c r="AM1061">
        <f t="shared" si="73"/>
        <v>610</v>
      </c>
      <c r="AN1061">
        <f t="shared" si="74"/>
        <v>14</v>
      </c>
      <c r="AO1061" s="118">
        <v>28</v>
      </c>
      <c r="AP1061" s="118">
        <v>0</v>
      </c>
      <c r="AQ1061" s="118">
        <v>0</v>
      </c>
      <c r="AR1061" s="118">
        <v>0</v>
      </c>
      <c r="AS1061" t="str">
        <f t="shared" si="75"/>
        <v>3.00.00.00</v>
      </c>
    </row>
    <row r="1062" spans="1:45" customFormat="1" ht="62.4">
      <c r="A1062">
        <v>2021</v>
      </c>
      <c r="B1062">
        <v>610</v>
      </c>
      <c r="C1062" t="s">
        <v>1290</v>
      </c>
      <c r="D1062" t="s">
        <v>1219</v>
      </c>
      <c r="E1062" t="s">
        <v>1227</v>
      </c>
      <c r="F1062" t="s">
        <v>2693</v>
      </c>
      <c r="G1062" t="s">
        <v>2694</v>
      </c>
      <c r="H1062">
        <v>14</v>
      </c>
      <c r="I1062" t="s">
        <v>20</v>
      </c>
      <c r="J1062">
        <v>29</v>
      </c>
      <c r="K1062" t="s">
        <v>2389</v>
      </c>
      <c r="L1062">
        <v>0</v>
      </c>
      <c r="M1062" t="s">
        <v>2149</v>
      </c>
      <c r="N1062">
        <v>1</v>
      </c>
      <c r="O1062" t="s">
        <v>43</v>
      </c>
      <c r="P1062">
        <v>0</v>
      </c>
      <c r="Q1062" t="s">
        <v>2149</v>
      </c>
      <c r="R1062">
        <v>30</v>
      </c>
      <c r="S1062" t="s">
        <v>2163</v>
      </c>
      <c r="T1062">
        <v>34</v>
      </c>
      <c r="U1062" t="s">
        <v>2209</v>
      </c>
      <c r="V1062">
        <v>0</v>
      </c>
      <c r="W1062" t="s">
        <v>79</v>
      </c>
      <c r="X1062">
        <v>4</v>
      </c>
      <c r="Y1062" t="s">
        <v>2695</v>
      </c>
      <c r="Z1062" t="s">
        <v>2696</v>
      </c>
      <c r="AA1062" t="s">
        <v>2697</v>
      </c>
      <c r="AB1062" t="s">
        <v>2698</v>
      </c>
      <c r="AC1062" t="s">
        <v>2697</v>
      </c>
      <c r="AD1062" t="s">
        <v>44</v>
      </c>
      <c r="AE1062" t="s">
        <v>43</v>
      </c>
      <c r="AF1062" s="115">
        <v>2610667</v>
      </c>
      <c r="AG1062" s="82" t="s">
        <v>1590</v>
      </c>
      <c r="AH1062" s="127" t="s">
        <v>574</v>
      </c>
      <c r="AI1062" s="172">
        <v>18</v>
      </c>
      <c r="AJ1062" s="173" t="s">
        <v>1219</v>
      </c>
      <c r="AL1062" t="str">
        <f t="shared" si="72"/>
        <v>29.00.01.00</v>
      </c>
      <c r="AM1062">
        <f t="shared" si="73"/>
        <v>610</v>
      </c>
      <c r="AN1062">
        <f t="shared" si="74"/>
        <v>14</v>
      </c>
      <c r="AO1062" s="118">
        <v>29</v>
      </c>
      <c r="AP1062" s="118">
        <v>0</v>
      </c>
      <c r="AQ1062" s="118">
        <v>1</v>
      </c>
      <c r="AR1062" s="118">
        <v>0</v>
      </c>
      <c r="AS1062" t="str">
        <f t="shared" si="75"/>
        <v>4.03.00.00</v>
      </c>
    </row>
    <row r="1063" spans="1:45" customFormat="1" ht="93.6">
      <c r="A1063">
        <v>2021</v>
      </c>
      <c r="B1063">
        <v>810</v>
      </c>
      <c r="C1063" t="s">
        <v>1291</v>
      </c>
      <c r="D1063" t="s">
        <v>1220</v>
      </c>
      <c r="E1063" t="s">
        <v>1227</v>
      </c>
      <c r="F1063" t="s">
        <v>2660</v>
      </c>
      <c r="G1063" t="s">
        <v>2661</v>
      </c>
      <c r="H1063">
        <v>11</v>
      </c>
      <c r="I1063" t="s">
        <v>25</v>
      </c>
      <c r="J1063">
        <v>1</v>
      </c>
      <c r="K1063" t="s">
        <v>2634</v>
      </c>
      <c r="L1063">
        <v>0</v>
      </c>
      <c r="M1063" t="s">
        <v>2149</v>
      </c>
      <c r="N1063">
        <v>0</v>
      </c>
      <c r="O1063" t="s">
        <v>2149</v>
      </c>
      <c r="P1063">
        <v>0</v>
      </c>
      <c r="Q1063" t="s">
        <v>2149</v>
      </c>
      <c r="R1063">
        <v>10</v>
      </c>
      <c r="S1063" t="s">
        <v>2150</v>
      </c>
      <c r="T1063">
        <v>13</v>
      </c>
      <c r="U1063" t="s">
        <v>2164</v>
      </c>
      <c r="V1063">
        <v>0</v>
      </c>
      <c r="W1063" t="s">
        <v>79</v>
      </c>
      <c r="X1063">
        <v>1</v>
      </c>
      <c r="Y1063" t="s">
        <v>2662</v>
      </c>
      <c r="Z1063" t="s">
        <v>2663</v>
      </c>
      <c r="AA1063" t="s">
        <v>2664</v>
      </c>
      <c r="AB1063" t="s">
        <v>2665</v>
      </c>
      <c r="AC1063" t="s">
        <v>2666</v>
      </c>
      <c r="AD1063" t="s">
        <v>23</v>
      </c>
      <c r="AE1063" t="s">
        <v>24</v>
      </c>
      <c r="AF1063" s="115">
        <v>229666719</v>
      </c>
      <c r="AG1063" s="36" t="s">
        <v>1683</v>
      </c>
      <c r="AH1063" s="127" t="s">
        <v>25</v>
      </c>
      <c r="AI1063" s="172">
        <v>9</v>
      </c>
      <c r="AJ1063" s="173" t="s">
        <v>1602</v>
      </c>
      <c r="AL1063" t="str">
        <f t="shared" si="72"/>
        <v>01.00.00.00</v>
      </c>
      <c r="AM1063">
        <f t="shared" si="73"/>
        <v>810</v>
      </c>
      <c r="AN1063">
        <f t="shared" si="74"/>
        <v>11</v>
      </c>
      <c r="AO1063" s="118">
        <v>1</v>
      </c>
      <c r="AP1063" s="118">
        <v>0</v>
      </c>
      <c r="AQ1063" s="118">
        <v>0</v>
      </c>
      <c r="AR1063" s="118">
        <v>0</v>
      </c>
      <c r="AS1063" t="str">
        <f t="shared" si="75"/>
        <v>1.01.01.00</v>
      </c>
    </row>
    <row r="1064" spans="1:45" customFormat="1" ht="93.6">
      <c r="A1064">
        <v>2021</v>
      </c>
      <c r="B1064">
        <v>810</v>
      </c>
      <c r="C1064" t="s">
        <v>1291</v>
      </c>
      <c r="D1064" t="s">
        <v>1220</v>
      </c>
      <c r="E1064" t="s">
        <v>1227</v>
      </c>
      <c r="F1064" t="s">
        <v>2660</v>
      </c>
      <c r="G1064" t="s">
        <v>2661</v>
      </c>
      <c r="H1064">
        <v>11</v>
      </c>
      <c r="I1064" t="s">
        <v>25</v>
      </c>
      <c r="J1064">
        <v>1</v>
      </c>
      <c r="K1064" t="s">
        <v>2634</v>
      </c>
      <c r="L1064">
        <v>0</v>
      </c>
      <c r="M1064" t="s">
        <v>2149</v>
      </c>
      <c r="N1064">
        <v>0</v>
      </c>
      <c r="O1064" t="s">
        <v>2149</v>
      </c>
      <c r="P1064">
        <v>0</v>
      </c>
      <c r="Q1064" t="s">
        <v>2149</v>
      </c>
      <c r="R1064">
        <v>10</v>
      </c>
      <c r="S1064" t="s">
        <v>2150</v>
      </c>
      <c r="T1064">
        <v>13</v>
      </c>
      <c r="U1064" t="s">
        <v>2164</v>
      </c>
      <c r="V1064">
        <v>0</v>
      </c>
      <c r="W1064" t="s">
        <v>79</v>
      </c>
      <c r="X1064">
        <v>1</v>
      </c>
      <c r="Y1064" t="s">
        <v>2662</v>
      </c>
      <c r="Z1064" t="s">
        <v>2663</v>
      </c>
      <c r="AA1064" t="s">
        <v>2664</v>
      </c>
      <c r="AB1064" t="s">
        <v>2667</v>
      </c>
      <c r="AC1064" t="s">
        <v>2668</v>
      </c>
      <c r="AD1064" t="s">
        <v>26</v>
      </c>
      <c r="AE1064" t="s">
        <v>27</v>
      </c>
      <c r="AF1064" s="115">
        <v>17716682</v>
      </c>
      <c r="AG1064" s="36" t="s">
        <v>1683</v>
      </c>
      <c r="AH1064" s="127" t="s">
        <v>25</v>
      </c>
      <c r="AI1064" s="172">
        <v>9</v>
      </c>
      <c r="AJ1064" s="173" t="s">
        <v>1602</v>
      </c>
      <c r="AL1064" t="str">
        <f t="shared" si="72"/>
        <v>01.00.00.00</v>
      </c>
      <c r="AM1064">
        <f t="shared" si="73"/>
        <v>810</v>
      </c>
      <c r="AN1064">
        <f t="shared" si="74"/>
        <v>11</v>
      </c>
      <c r="AO1064" s="118">
        <v>1</v>
      </c>
      <c r="AP1064" s="118">
        <v>0</v>
      </c>
      <c r="AQ1064" s="118">
        <v>0</v>
      </c>
      <c r="AR1064" s="118">
        <v>0</v>
      </c>
      <c r="AS1064" t="str">
        <f t="shared" si="75"/>
        <v>1.01.04.00</v>
      </c>
    </row>
    <row r="1065" spans="1:45" customFormat="1" ht="93.6">
      <c r="A1065">
        <v>2021</v>
      </c>
      <c r="B1065">
        <v>810</v>
      </c>
      <c r="C1065" t="s">
        <v>1291</v>
      </c>
      <c r="D1065" t="s">
        <v>1220</v>
      </c>
      <c r="E1065" t="s">
        <v>1227</v>
      </c>
      <c r="F1065" t="s">
        <v>2660</v>
      </c>
      <c r="G1065" t="s">
        <v>2661</v>
      </c>
      <c r="H1065">
        <v>11</v>
      </c>
      <c r="I1065" t="s">
        <v>25</v>
      </c>
      <c r="J1065">
        <v>1</v>
      </c>
      <c r="K1065" t="s">
        <v>2634</v>
      </c>
      <c r="L1065">
        <v>0</v>
      </c>
      <c r="M1065" t="s">
        <v>2149</v>
      </c>
      <c r="N1065">
        <v>0</v>
      </c>
      <c r="O1065" t="s">
        <v>2149</v>
      </c>
      <c r="P1065">
        <v>0</v>
      </c>
      <c r="Q1065" t="s">
        <v>2149</v>
      </c>
      <c r="R1065">
        <v>10</v>
      </c>
      <c r="S1065" t="s">
        <v>2150</v>
      </c>
      <c r="T1065">
        <v>13</v>
      </c>
      <c r="U1065" t="s">
        <v>2164</v>
      </c>
      <c r="V1065">
        <v>0</v>
      </c>
      <c r="W1065" t="s">
        <v>79</v>
      </c>
      <c r="X1065">
        <v>1</v>
      </c>
      <c r="Y1065" t="s">
        <v>2662</v>
      </c>
      <c r="Z1065" t="s">
        <v>2663</v>
      </c>
      <c r="AA1065" t="s">
        <v>2664</v>
      </c>
      <c r="AB1065" t="s">
        <v>2923</v>
      </c>
      <c r="AC1065" t="s">
        <v>2924</v>
      </c>
      <c r="AD1065" t="s">
        <v>2165</v>
      </c>
      <c r="AE1065" t="s">
        <v>2166</v>
      </c>
      <c r="AF1065" s="115">
        <v>9879696</v>
      </c>
      <c r="AG1065" s="36" t="s">
        <v>1683</v>
      </c>
      <c r="AH1065" s="127" t="s">
        <v>25</v>
      </c>
      <c r="AI1065" s="172">
        <v>9</v>
      </c>
      <c r="AJ1065" s="173" t="s">
        <v>1602</v>
      </c>
      <c r="AL1065" t="str">
        <f t="shared" si="72"/>
        <v>01.00.00.00</v>
      </c>
      <c r="AM1065">
        <f t="shared" si="73"/>
        <v>810</v>
      </c>
      <c r="AN1065">
        <f t="shared" si="74"/>
        <v>11</v>
      </c>
      <c r="AO1065" s="118">
        <v>1</v>
      </c>
      <c r="AP1065" s="118">
        <v>0</v>
      </c>
      <c r="AQ1065" s="118">
        <v>0</v>
      </c>
      <c r="AR1065" s="118">
        <v>0</v>
      </c>
      <c r="AS1065" t="str">
        <f t="shared" si="75"/>
        <v>1.01.05.00</v>
      </c>
    </row>
    <row r="1066" spans="1:45" customFormat="1" ht="93.6">
      <c r="A1066">
        <v>2021</v>
      </c>
      <c r="B1066">
        <v>810</v>
      </c>
      <c r="C1066" t="s">
        <v>1291</v>
      </c>
      <c r="D1066" t="s">
        <v>1220</v>
      </c>
      <c r="E1066" t="s">
        <v>1227</v>
      </c>
      <c r="F1066" t="s">
        <v>2660</v>
      </c>
      <c r="G1066" t="s">
        <v>2661</v>
      </c>
      <c r="H1066">
        <v>11</v>
      </c>
      <c r="I1066" t="s">
        <v>25</v>
      </c>
      <c r="J1066">
        <v>1</v>
      </c>
      <c r="K1066" t="s">
        <v>2634</v>
      </c>
      <c r="L1066">
        <v>0</v>
      </c>
      <c r="M1066" t="s">
        <v>2149</v>
      </c>
      <c r="N1066">
        <v>0</v>
      </c>
      <c r="O1066" t="s">
        <v>2149</v>
      </c>
      <c r="P1066">
        <v>0</v>
      </c>
      <c r="Q1066" t="s">
        <v>2149</v>
      </c>
      <c r="R1066">
        <v>10</v>
      </c>
      <c r="S1066" t="s">
        <v>2150</v>
      </c>
      <c r="T1066">
        <v>13</v>
      </c>
      <c r="U1066" t="s">
        <v>2164</v>
      </c>
      <c r="V1066">
        <v>0</v>
      </c>
      <c r="W1066" t="s">
        <v>79</v>
      </c>
      <c r="X1066">
        <v>1</v>
      </c>
      <c r="Y1066" t="s">
        <v>2662</v>
      </c>
      <c r="Z1066" t="s">
        <v>2663</v>
      </c>
      <c r="AA1066" t="s">
        <v>2664</v>
      </c>
      <c r="AB1066" t="s">
        <v>2669</v>
      </c>
      <c r="AC1066" t="s">
        <v>2670</v>
      </c>
      <c r="AD1066" t="s">
        <v>28</v>
      </c>
      <c r="AE1066" t="s">
        <v>29</v>
      </c>
      <c r="AF1066" s="115">
        <v>47732352</v>
      </c>
      <c r="AG1066" s="36" t="s">
        <v>1683</v>
      </c>
      <c r="AH1066" s="127" t="s">
        <v>25</v>
      </c>
      <c r="AI1066" s="172">
        <v>9</v>
      </c>
      <c r="AJ1066" s="173" t="s">
        <v>1602</v>
      </c>
      <c r="AL1066" t="str">
        <f t="shared" si="72"/>
        <v>01.00.00.00</v>
      </c>
      <c r="AM1066">
        <f t="shared" si="73"/>
        <v>810</v>
      </c>
      <c r="AN1066">
        <f t="shared" si="74"/>
        <v>11</v>
      </c>
      <c r="AO1066" s="118">
        <v>1</v>
      </c>
      <c r="AP1066" s="118">
        <v>0</v>
      </c>
      <c r="AQ1066" s="118">
        <v>0</v>
      </c>
      <c r="AR1066" s="118">
        <v>0</v>
      </c>
      <c r="AS1066" t="str">
        <f t="shared" si="75"/>
        <v>1.01.06.00</v>
      </c>
    </row>
    <row r="1067" spans="1:45" customFormat="1" ht="93.6">
      <c r="A1067">
        <v>2021</v>
      </c>
      <c r="B1067">
        <v>810</v>
      </c>
      <c r="C1067" t="s">
        <v>1291</v>
      </c>
      <c r="D1067" t="s">
        <v>1220</v>
      </c>
      <c r="E1067" t="s">
        <v>1227</v>
      </c>
      <c r="F1067" t="s">
        <v>2660</v>
      </c>
      <c r="G1067" t="s">
        <v>2661</v>
      </c>
      <c r="H1067">
        <v>11</v>
      </c>
      <c r="I1067" t="s">
        <v>25</v>
      </c>
      <c r="J1067">
        <v>1</v>
      </c>
      <c r="K1067" t="s">
        <v>2634</v>
      </c>
      <c r="L1067">
        <v>0</v>
      </c>
      <c r="M1067" t="s">
        <v>2149</v>
      </c>
      <c r="N1067">
        <v>0</v>
      </c>
      <c r="O1067" t="s">
        <v>2149</v>
      </c>
      <c r="P1067">
        <v>0</v>
      </c>
      <c r="Q1067" t="s">
        <v>2149</v>
      </c>
      <c r="R1067">
        <v>10</v>
      </c>
      <c r="S1067" t="s">
        <v>2150</v>
      </c>
      <c r="T1067">
        <v>13</v>
      </c>
      <c r="U1067" t="s">
        <v>2164</v>
      </c>
      <c r="V1067">
        <v>0</v>
      </c>
      <c r="W1067" t="s">
        <v>79</v>
      </c>
      <c r="X1067">
        <v>1</v>
      </c>
      <c r="Y1067" t="s">
        <v>2662</v>
      </c>
      <c r="Z1067" t="s">
        <v>2663</v>
      </c>
      <c r="AA1067" t="s">
        <v>2664</v>
      </c>
      <c r="AB1067" t="s">
        <v>2671</v>
      </c>
      <c r="AC1067" t="s">
        <v>31</v>
      </c>
      <c r="AD1067" t="s">
        <v>30</v>
      </c>
      <c r="AE1067" t="s">
        <v>31</v>
      </c>
      <c r="AF1067" s="115">
        <v>799500</v>
      </c>
      <c r="AG1067" s="36" t="s">
        <v>1683</v>
      </c>
      <c r="AH1067" s="127" t="s">
        <v>25</v>
      </c>
      <c r="AI1067" s="172">
        <v>9</v>
      </c>
      <c r="AJ1067" s="173" t="s">
        <v>1602</v>
      </c>
      <c r="AL1067" t="str">
        <f t="shared" si="72"/>
        <v>01.00.00.00</v>
      </c>
      <c r="AM1067">
        <f t="shared" si="73"/>
        <v>810</v>
      </c>
      <c r="AN1067">
        <f t="shared" si="74"/>
        <v>11</v>
      </c>
      <c r="AO1067" s="118">
        <v>1</v>
      </c>
      <c r="AP1067" s="118">
        <v>0</v>
      </c>
      <c r="AQ1067" s="118">
        <v>0</v>
      </c>
      <c r="AR1067" s="118">
        <v>0</v>
      </c>
      <c r="AS1067" t="str">
        <f t="shared" si="75"/>
        <v>1.01.07.00</v>
      </c>
    </row>
    <row r="1068" spans="1:45" customFormat="1" ht="93.6">
      <c r="A1068">
        <v>2021</v>
      </c>
      <c r="B1068">
        <v>810</v>
      </c>
      <c r="C1068" t="s">
        <v>1291</v>
      </c>
      <c r="D1068" t="s">
        <v>1220</v>
      </c>
      <c r="E1068" t="s">
        <v>1227</v>
      </c>
      <c r="F1068" t="s">
        <v>2660</v>
      </c>
      <c r="G1068" t="s">
        <v>2661</v>
      </c>
      <c r="H1068">
        <v>11</v>
      </c>
      <c r="I1068" t="s">
        <v>25</v>
      </c>
      <c r="J1068">
        <v>1</v>
      </c>
      <c r="K1068" t="s">
        <v>2634</v>
      </c>
      <c r="L1068">
        <v>0</v>
      </c>
      <c r="M1068" t="s">
        <v>2149</v>
      </c>
      <c r="N1068">
        <v>0</v>
      </c>
      <c r="O1068" t="s">
        <v>2149</v>
      </c>
      <c r="P1068">
        <v>0</v>
      </c>
      <c r="Q1068" t="s">
        <v>2149</v>
      </c>
      <c r="R1068">
        <v>10</v>
      </c>
      <c r="S1068" t="s">
        <v>2150</v>
      </c>
      <c r="T1068">
        <v>13</v>
      </c>
      <c r="U1068" t="s">
        <v>2164</v>
      </c>
      <c r="V1068">
        <v>0</v>
      </c>
      <c r="W1068" t="s">
        <v>79</v>
      </c>
      <c r="X1068">
        <v>1</v>
      </c>
      <c r="Y1068" t="s">
        <v>2662</v>
      </c>
      <c r="Z1068" t="s">
        <v>2672</v>
      </c>
      <c r="AA1068" t="s">
        <v>2673</v>
      </c>
      <c r="AB1068" t="s">
        <v>2674</v>
      </c>
      <c r="AC1068" t="s">
        <v>2666</v>
      </c>
      <c r="AD1068" t="s">
        <v>32</v>
      </c>
      <c r="AE1068" t="s">
        <v>24</v>
      </c>
      <c r="AF1068" s="115">
        <v>5204070</v>
      </c>
      <c r="AG1068" s="36" t="s">
        <v>1683</v>
      </c>
      <c r="AH1068" s="127" t="s">
        <v>25</v>
      </c>
      <c r="AI1068" s="172">
        <v>9</v>
      </c>
      <c r="AJ1068" s="173" t="s">
        <v>1602</v>
      </c>
      <c r="AL1068" t="str">
        <f t="shared" si="72"/>
        <v>01.00.00.00</v>
      </c>
      <c r="AM1068">
        <f t="shared" si="73"/>
        <v>810</v>
      </c>
      <c r="AN1068">
        <f t="shared" si="74"/>
        <v>11</v>
      </c>
      <c r="AO1068" s="118">
        <v>1</v>
      </c>
      <c r="AP1068" s="118">
        <v>0</v>
      </c>
      <c r="AQ1068" s="118">
        <v>0</v>
      </c>
      <c r="AR1068" s="118">
        <v>0</v>
      </c>
      <c r="AS1068" t="str">
        <f t="shared" si="75"/>
        <v>1.02.01.00</v>
      </c>
    </row>
    <row r="1069" spans="1:45" customFormat="1" ht="93.6">
      <c r="A1069">
        <v>2021</v>
      </c>
      <c r="B1069">
        <v>810</v>
      </c>
      <c r="C1069" t="s">
        <v>1291</v>
      </c>
      <c r="D1069" t="s">
        <v>1220</v>
      </c>
      <c r="E1069" t="s">
        <v>1227</v>
      </c>
      <c r="F1069" t="s">
        <v>2660</v>
      </c>
      <c r="G1069" t="s">
        <v>2661</v>
      </c>
      <c r="H1069">
        <v>11</v>
      </c>
      <c r="I1069" t="s">
        <v>25</v>
      </c>
      <c r="J1069">
        <v>1</v>
      </c>
      <c r="K1069" t="s">
        <v>2634</v>
      </c>
      <c r="L1069">
        <v>0</v>
      </c>
      <c r="M1069" t="s">
        <v>2149</v>
      </c>
      <c r="N1069">
        <v>0</v>
      </c>
      <c r="O1069" t="s">
        <v>2149</v>
      </c>
      <c r="P1069">
        <v>0</v>
      </c>
      <c r="Q1069" t="s">
        <v>2149</v>
      </c>
      <c r="R1069">
        <v>10</v>
      </c>
      <c r="S1069" t="s">
        <v>2150</v>
      </c>
      <c r="T1069">
        <v>13</v>
      </c>
      <c r="U1069" t="s">
        <v>2164</v>
      </c>
      <c r="V1069">
        <v>0</v>
      </c>
      <c r="W1069" t="s">
        <v>79</v>
      </c>
      <c r="X1069">
        <v>1</v>
      </c>
      <c r="Y1069" t="s">
        <v>2662</v>
      </c>
      <c r="Z1069" t="s">
        <v>2672</v>
      </c>
      <c r="AA1069" t="s">
        <v>2673</v>
      </c>
      <c r="AB1069" t="s">
        <v>2675</v>
      </c>
      <c r="AC1069" t="s">
        <v>2668</v>
      </c>
      <c r="AD1069" t="s">
        <v>33</v>
      </c>
      <c r="AE1069" t="s">
        <v>27</v>
      </c>
      <c r="AF1069" s="115">
        <v>401446</v>
      </c>
      <c r="AG1069" s="36" t="s">
        <v>1683</v>
      </c>
      <c r="AH1069" s="127" t="s">
        <v>25</v>
      </c>
      <c r="AI1069" s="172">
        <v>9</v>
      </c>
      <c r="AJ1069" s="173" t="s">
        <v>1602</v>
      </c>
      <c r="AL1069" t="str">
        <f t="shared" si="72"/>
        <v>01.00.00.00</v>
      </c>
      <c r="AM1069">
        <f t="shared" si="73"/>
        <v>810</v>
      </c>
      <c r="AN1069">
        <f t="shared" si="74"/>
        <v>11</v>
      </c>
      <c r="AO1069" s="118">
        <v>1</v>
      </c>
      <c r="AP1069" s="118">
        <v>0</v>
      </c>
      <c r="AQ1069" s="118">
        <v>0</v>
      </c>
      <c r="AR1069" s="118">
        <v>0</v>
      </c>
      <c r="AS1069" t="str">
        <f t="shared" si="75"/>
        <v>1.02.03.00</v>
      </c>
    </row>
    <row r="1070" spans="1:45" customFormat="1" ht="93.6">
      <c r="A1070">
        <v>2021</v>
      </c>
      <c r="B1070">
        <v>810</v>
      </c>
      <c r="C1070" t="s">
        <v>1291</v>
      </c>
      <c r="D1070" t="s">
        <v>1220</v>
      </c>
      <c r="E1070" t="s">
        <v>1227</v>
      </c>
      <c r="F1070" t="s">
        <v>2660</v>
      </c>
      <c r="G1070" t="s">
        <v>2661</v>
      </c>
      <c r="H1070">
        <v>11</v>
      </c>
      <c r="I1070" t="s">
        <v>25</v>
      </c>
      <c r="J1070">
        <v>1</v>
      </c>
      <c r="K1070" t="s">
        <v>2634</v>
      </c>
      <c r="L1070">
        <v>0</v>
      </c>
      <c r="M1070" t="s">
        <v>2149</v>
      </c>
      <c r="N1070">
        <v>0</v>
      </c>
      <c r="O1070" t="s">
        <v>2149</v>
      </c>
      <c r="P1070">
        <v>0</v>
      </c>
      <c r="Q1070" t="s">
        <v>2149</v>
      </c>
      <c r="R1070">
        <v>10</v>
      </c>
      <c r="S1070" t="s">
        <v>2150</v>
      </c>
      <c r="T1070">
        <v>13</v>
      </c>
      <c r="U1070" t="s">
        <v>2164</v>
      </c>
      <c r="V1070">
        <v>0</v>
      </c>
      <c r="W1070" t="s">
        <v>79</v>
      </c>
      <c r="X1070">
        <v>1</v>
      </c>
      <c r="Y1070" t="s">
        <v>2662</v>
      </c>
      <c r="Z1070" t="s">
        <v>2672</v>
      </c>
      <c r="AA1070" t="s">
        <v>2673</v>
      </c>
      <c r="AB1070" t="s">
        <v>2676</v>
      </c>
      <c r="AC1070" t="s">
        <v>2670</v>
      </c>
      <c r="AD1070" t="s">
        <v>34</v>
      </c>
      <c r="AE1070" t="s">
        <v>29</v>
      </c>
      <c r="AF1070" s="115">
        <v>1081828</v>
      </c>
      <c r="AG1070" s="36" t="s">
        <v>1683</v>
      </c>
      <c r="AH1070" s="127" t="s">
        <v>25</v>
      </c>
      <c r="AI1070" s="172">
        <v>9</v>
      </c>
      <c r="AJ1070" s="173" t="s">
        <v>1602</v>
      </c>
      <c r="AL1070" t="str">
        <f t="shared" si="72"/>
        <v>01.00.00.00</v>
      </c>
      <c r="AM1070">
        <f t="shared" si="73"/>
        <v>810</v>
      </c>
      <c r="AN1070">
        <f t="shared" si="74"/>
        <v>11</v>
      </c>
      <c r="AO1070" s="118">
        <v>1</v>
      </c>
      <c r="AP1070" s="118">
        <v>0</v>
      </c>
      <c r="AQ1070" s="118">
        <v>0</v>
      </c>
      <c r="AR1070" s="118">
        <v>0</v>
      </c>
      <c r="AS1070" t="str">
        <f t="shared" si="75"/>
        <v>1.02.05.00</v>
      </c>
    </row>
    <row r="1071" spans="1:45" customFormat="1" ht="93.6">
      <c r="A1071">
        <v>2021</v>
      </c>
      <c r="B1071">
        <v>810</v>
      </c>
      <c r="C1071" t="s">
        <v>1291</v>
      </c>
      <c r="D1071" t="s">
        <v>1220</v>
      </c>
      <c r="E1071" t="s">
        <v>1227</v>
      </c>
      <c r="F1071" t="s">
        <v>2660</v>
      </c>
      <c r="G1071" t="s">
        <v>2661</v>
      </c>
      <c r="H1071">
        <v>11</v>
      </c>
      <c r="I1071" t="s">
        <v>25</v>
      </c>
      <c r="J1071">
        <v>1</v>
      </c>
      <c r="K1071" t="s">
        <v>2634</v>
      </c>
      <c r="L1071">
        <v>0</v>
      </c>
      <c r="M1071" t="s">
        <v>2149</v>
      </c>
      <c r="N1071">
        <v>0</v>
      </c>
      <c r="O1071" t="s">
        <v>2149</v>
      </c>
      <c r="P1071">
        <v>0</v>
      </c>
      <c r="Q1071" t="s">
        <v>2149</v>
      </c>
      <c r="R1071">
        <v>10</v>
      </c>
      <c r="S1071" t="s">
        <v>2150</v>
      </c>
      <c r="T1071">
        <v>13</v>
      </c>
      <c r="U1071" t="s">
        <v>2164</v>
      </c>
      <c r="V1071">
        <v>0</v>
      </c>
      <c r="W1071" t="s">
        <v>79</v>
      </c>
      <c r="X1071">
        <v>1</v>
      </c>
      <c r="Y1071" t="s">
        <v>2662</v>
      </c>
      <c r="Z1071" t="s">
        <v>2677</v>
      </c>
      <c r="AA1071" t="s">
        <v>2678</v>
      </c>
      <c r="AB1071" t="s">
        <v>2679</v>
      </c>
      <c r="AC1071" t="s">
        <v>2678</v>
      </c>
      <c r="AD1071" t="s">
        <v>35</v>
      </c>
      <c r="AE1071" t="s">
        <v>36</v>
      </c>
      <c r="AF1071" s="115">
        <v>9709334</v>
      </c>
      <c r="AG1071" s="36" t="s">
        <v>1683</v>
      </c>
      <c r="AH1071" s="127" t="s">
        <v>25</v>
      </c>
      <c r="AI1071" s="172">
        <v>9</v>
      </c>
      <c r="AJ1071" s="173" t="s">
        <v>1602</v>
      </c>
      <c r="AL1071" t="str">
        <f t="shared" si="72"/>
        <v>01.00.00.00</v>
      </c>
      <c r="AM1071">
        <f t="shared" si="73"/>
        <v>810</v>
      </c>
      <c r="AN1071">
        <f t="shared" si="74"/>
        <v>11</v>
      </c>
      <c r="AO1071" s="118">
        <v>1</v>
      </c>
      <c r="AP1071" s="118">
        <v>0</v>
      </c>
      <c r="AQ1071" s="118">
        <v>0</v>
      </c>
      <c r="AR1071" s="118">
        <v>0</v>
      </c>
      <c r="AS1071" t="str">
        <f t="shared" si="75"/>
        <v>1.04.00.00</v>
      </c>
    </row>
    <row r="1072" spans="1:45" customFormat="1" ht="93.6">
      <c r="A1072">
        <v>2021</v>
      </c>
      <c r="B1072">
        <v>810</v>
      </c>
      <c r="C1072" t="s">
        <v>1291</v>
      </c>
      <c r="D1072" t="s">
        <v>1220</v>
      </c>
      <c r="E1072" t="s">
        <v>1227</v>
      </c>
      <c r="F1072" t="s">
        <v>2660</v>
      </c>
      <c r="G1072" t="s">
        <v>2661</v>
      </c>
      <c r="H1072">
        <v>11</v>
      </c>
      <c r="I1072" t="s">
        <v>25</v>
      </c>
      <c r="J1072">
        <v>1</v>
      </c>
      <c r="K1072" t="s">
        <v>2634</v>
      </c>
      <c r="L1072">
        <v>0</v>
      </c>
      <c r="M1072" t="s">
        <v>2149</v>
      </c>
      <c r="N1072">
        <v>0</v>
      </c>
      <c r="O1072" t="s">
        <v>2149</v>
      </c>
      <c r="P1072">
        <v>0</v>
      </c>
      <c r="Q1072" t="s">
        <v>2149</v>
      </c>
      <c r="R1072">
        <v>10</v>
      </c>
      <c r="S1072" t="s">
        <v>2150</v>
      </c>
      <c r="T1072">
        <v>13</v>
      </c>
      <c r="U1072" t="s">
        <v>2164</v>
      </c>
      <c r="V1072">
        <v>0</v>
      </c>
      <c r="W1072" t="s">
        <v>79</v>
      </c>
      <c r="X1072">
        <v>1</v>
      </c>
      <c r="Y1072" t="s">
        <v>2662</v>
      </c>
      <c r="Z1072" t="s">
        <v>2684</v>
      </c>
      <c r="AA1072" t="s">
        <v>2685</v>
      </c>
      <c r="AB1072" t="s">
        <v>2686</v>
      </c>
      <c r="AC1072" t="s">
        <v>2685</v>
      </c>
      <c r="AD1072" t="s">
        <v>2235</v>
      </c>
      <c r="AE1072" t="s">
        <v>2236</v>
      </c>
      <c r="AF1072" s="115">
        <v>256486</v>
      </c>
      <c r="AG1072" s="36" t="s">
        <v>1683</v>
      </c>
      <c r="AH1072" s="127" t="s">
        <v>25</v>
      </c>
      <c r="AI1072" s="172">
        <v>9</v>
      </c>
      <c r="AJ1072" s="173" t="s">
        <v>1602</v>
      </c>
      <c r="AL1072" t="str">
        <f t="shared" si="72"/>
        <v>01.00.00.00</v>
      </c>
      <c r="AM1072">
        <f t="shared" si="73"/>
        <v>810</v>
      </c>
      <c r="AN1072">
        <f t="shared" si="74"/>
        <v>11</v>
      </c>
      <c r="AO1072" s="118">
        <v>1</v>
      </c>
      <c r="AP1072" s="118">
        <v>0</v>
      </c>
      <c r="AQ1072" s="118">
        <v>0</v>
      </c>
      <c r="AR1072" s="118">
        <v>0</v>
      </c>
      <c r="AS1072" t="str">
        <f t="shared" si="75"/>
        <v>1.06.00.00</v>
      </c>
    </row>
    <row r="1073" spans="1:45" customFormat="1" ht="93.6">
      <c r="A1073">
        <v>2021</v>
      </c>
      <c r="B1073">
        <v>810</v>
      </c>
      <c r="C1073" t="s">
        <v>1291</v>
      </c>
      <c r="D1073" t="s">
        <v>1220</v>
      </c>
      <c r="E1073" t="s">
        <v>1227</v>
      </c>
      <c r="F1073" t="s">
        <v>2660</v>
      </c>
      <c r="G1073" t="s">
        <v>2661</v>
      </c>
      <c r="H1073">
        <v>11</v>
      </c>
      <c r="I1073" t="s">
        <v>25</v>
      </c>
      <c r="J1073">
        <v>1</v>
      </c>
      <c r="K1073" t="s">
        <v>2634</v>
      </c>
      <c r="L1073">
        <v>0</v>
      </c>
      <c r="M1073" t="s">
        <v>2149</v>
      </c>
      <c r="N1073">
        <v>0</v>
      </c>
      <c r="O1073" t="s">
        <v>2149</v>
      </c>
      <c r="P1073">
        <v>0</v>
      </c>
      <c r="Q1073" t="s">
        <v>2149</v>
      </c>
      <c r="R1073">
        <v>10</v>
      </c>
      <c r="S1073" t="s">
        <v>2150</v>
      </c>
      <c r="T1073">
        <v>13</v>
      </c>
      <c r="U1073" t="s">
        <v>2164</v>
      </c>
      <c r="V1073">
        <v>0</v>
      </c>
      <c r="W1073" t="s">
        <v>79</v>
      </c>
      <c r="X1073">
        <v>2</v>
      </c>
      <c r="Y1073" t="s">
        <v>2687</v>
      </c>
      <c r="Z1073" t="s">
        <v>2688</v>
      </c>
      <c r="AA1073" t="s">
        <v>2687</v>
      </c>
      <c r="AB1073" t="s">
        <v>2689</v>
      </c>
      <c r="AC1073" t="s">
        <v>2687</v>
      </c>
      <c r="AD1073" t="s">
        <v>39</v>
      </c>
      <c r="AE1073" t="s">
        <v>40</v>
      </c>
      <c r="AF1073" s="115">
        <v>504312643</v>
      </c>
      <c r="AG1073" s="36" t="s">
        <v>1683</v>
      </c>
      <c r="AH1073" s="127" t="s">
        <v>25</v>
      </c>
      <c r="AI1073" s="172">
        <v>9</v>
      </c>
      <c r="AJ1073" s="173" t="s">
        <v>1602</v>
      </c>
      <c r="AL1073" t="str">
        <f t="shared" si="72"/>
        <v>01.00.00.00</v>
      </c>
      <c r="AM1073">
        <f t="shared" si="73"/>
        <v>810</v>
      </c>
      <c r="AN1073">
        <f t="shared" si="74"/>
        <v>11</v>
      </c>
      <c r="AO1073" s="118">
        <v>1</v>
      </c>
      <c r="AP1073" s="118">
        <v>0</v>
      </c>
      <c r="AQ1073" s="118">
        <v>0</v>
      </c>
      <c r="AR1073" s="118">
        <v>0</v>
      </c>
      <c r="AS1073" t="str">
        <f t="shared" si="75"/>
        <v>2.00.00.00</v>
      </c>
    </row>
    <row r="1074" spans="1:45" customFormat="1" ht="93.6">
      <c r="A1074">
        <v>2021</v>
      </c>
      <c r="B1074">
        <v>810</v>
      </c>
      <c r="C1074" t="s">
        <v>1291</v>
      </c>
      <c r="D1074" t="s">
        <v>1220</v>
      </c>
      <c r="E1074" t="s">
        <v>1227</v>
      </c>
      <c r="F1074" t="s">
        <v>2660</v>
      </c>
      <c r="G1074" t="s">
        <v>2661</v>
      </c>
      <c r="H1074">
        <v>11</v>
      </c>
      <c r="I1074" t="s">
        <v>25</v>
      </c>
      <c r="J1074">
        <v>1</v>
      </c>
      <c r="K1074" t="s">
        <v>2634</v>
      </c>
      <c r="L1074">
        <v>0</v>
      </c>
      <c r="M1074" t="s">
        <v>2149</v>
      </c>
      <c r="N1074">
        <v>0</v>
      </c>
      <c r="O1074" t="s">
        <v>2149</v>
      </c>
      <c r="P1074">
        <v>0</v>
      </c>
      <c r="Q1074" t="s">
        <v>2149</v>
      </c>
      <c r="R1074">
        <v>10</v>
      </c>
      <c r="S1074" t="s">
        <v>2150</v>
      </c>
      <c r="T1074">
        <v>13</v>
      </c>
      <c r="U1074" t="s">
        <v>2164</v>
      </c>
      <c r="V1074">
        <v>0</v>
      </c>
      <c r="W1074" t="s">
        <v>79</v>
      </c>
      <c r="X1074">
        <v>3</v>
      </c>
      <c r="Y1074" t="s">
        <v>2690</v>
      </c>
      <c r="Z1074" t="s">
        <v>2691</v>
      </c>
      <c r="AA1074" t="s">
        <v>2690</v>
      </c>
      <c r="AB1074" t="s">
        <v>2692</v>
      </c>
      <c r="AC1074" t="s">
        <v>2690</v>
      </c>
      <c r="AD1074" t="s">
        <v>41</v>
      </c>
      <c r="AE1074" t="s">
        <v>42</v>
      </c>
      <c r="AF1074" s="115">
        <v>509346302</v>
      </c>
      <c r="AG1074" s="36" t="s">
        <v>1683</v>
      </c>
      <c r="AH1074" s="127" t="s">
        <v>25</v>
      </c>
      <c r="AI1074" s="172">
        <v>9</v>
      </c>
      <c r="AJ1074" s="173" t="s">
        <v>1602</v>
      </c>
      <c r="AL1074" t="str">
        <f t="shared" si="72"/>
        <v>01.00.00.00</v>
      </c>
      <c r="AM1074">
        <f t="shared" si="73"/>
        <v>810</v>
      </c>
      <c r="AN1074">
        <f t="shared" si="74"/>
        <v>11</v>
      </c>
      <c r="AO1074" s="118">
        <v>1</v>
      </c>
      <c r="AP1074" s="118">
        <v>0</v>
      </c>
      <c r="AQ1074" s="118">
        <v>0</v>
      </c>
      <c r="AR1074" s="118">
        <v>0</v>
      </c>
      <c r="AS1074" t="str">
        <f t="shared" si="75"/>
        <v>3.00.00.00</v>
      </c>
    </row>
    <row r="1075" spans="1:45" customFormat="1" ht="93.6">
      <c r="A1075">
        <v>2021</v>
      </c>
      <c r="B1075">
        <v>810</v>
      </c>
      <c r="C1075" t="s">
        <v>1291</v>
      </c>
      <c r="D1075" t="s">
        <v>1220</v>
      </c>
      <c r="E1075" t="s">
        <v>1227</v>
      </c>
      <c r="F1075" t="s">
        <v>2693</v>
      </c>
      <c r="G1075" t="s">
        <v>2694</v>
      </c>
      <c r="H1075">
        <v>11</v>
      </c>
      <c r="I1075" t="s">
        <v>25</v>
      </c>
      <c r="J1075">
        <v>1</v>
      </c>
      <c r="K1075" t="s">
        <v>2634</v>
      </c>
      <c r="L1075">
        <v>0</v>
      </c>
      <c r="M1075" t="s">
        <v>2149</v>
      </c>
      <c r="N1075">
        <v>1</v>
      </c>
      <c r="O1075" t="s">
        <v>43</v>
      </c>
      <c r="P1075">
        <v>0</v>
      </c>
      <c r="Q1075" t="s">
        <v>2149</v>
      </c>
      <c r="R1075">
        <v>10</v>
      </c>
      <c r="S1075" t="s">
        <v>2150</v>
      </c>
      <c r="T1075">
        <v>13</v>
      </c>
      <c r="U1075" t="s">
        <v>2164</v>
      </c>
      <c r="V1075">
        <v>0</v>
      </c>
      <c r="W1075" t="s">
        <v>79</v>
      </c>
      <c r="X1075">
        <v>4</v>
      </c>
      <c r="Y1075" t="s">
        <v>2695</v>
      </c>
      <c r="Z1075" t="s">
        <v>2696</v>
      </c>
      <c r="AA1075" t="s">
        <v>2697</v>
      </c>
      <c r="AB1075" t="s">
        <v>2698</v>
      </c>
      <c r="AC1075" t="s">
        <v>2697</v>
      </c>
      <c r="AD1075" t="s">
        <v>44</v>
      </c>
      <c r="AE1075" t="s">
        <v>43</v>
      </c>
      <c r="AF1075" s="115">
        <v>117738130</v>
      </c>
      <c r="AG1075" s="36" t="s">
        <v>1683</v>
      </c>
      <c r="AH1075" s="127" t="s">
        <v>25</v>
      </c>
      <c r="AI1075" s="172">
        <v>9</v>
      </c>
      <c r="AJ1075" s="173" t="s">
        <v>1602</v>
      </c>
      <c r="AL1075" t="str">
        <f t="shared" si="72"/>
        <v>01.00.01.00</v>
      </c>
      <c r="AM1075">
        <f t="shared" si="73"/>
        <v>810</v>
      </c>
      <c r="AN1075">
        <f t="shared" si="74"/>
        <v>11</v>
      </c>
      <c r="AO1075" s="118">
        <v>1</v>
      </c>
      <c r="AP1075" s="118">
        <v>0</v>
      </c>
      <c r="AQ1075" s="118">
        <v>1</v>
      </c>
      <c r="AR1075" s="118">
        <v>0</v>
      </c>
      <c r="AS1075" t="str">
        <f t="shared" si="75"/>
        <v>4.03.00.00</v>
      </c>
    </row>
    <row r="1076" spans="1:45" customFormat="1" ht="93.6">
      <c r="A1076">
        <v>2021</v>
      </c>
      <c r="B1076">
        <v>810</v>
      </c>
      <c r="C1076" t="s">
        <v>1291</v>
      </c>
      <c r="D1076" t="s">
        <v>1220</v>
      </c>
      <c r="E1076" t="s">
        <v>1227</v>
      </c>
      <c r="F1076" t="s">
        <v>2660</v>
      </c>
      <c r="G1076" t="s">
        <v>2699</v>
      </c>
      <c r="H1076">
        <v>11</v>
      </c>
      <c r="I1076" t="s">
        <v>25</v>
      </c>
      <c r="J1076">
        <v>1</v>
      </c>
      <c r="K1076" t="s">
        <v>2634</v>
      </c>
      <c r="L1076">
        <v>0</v>
      </c>
      <c r="M1076" t="s">
        <v>2149</v>
      </c>
      <c r="N1076">
        <v>0</v>
      </c>
      <c r="O1076" t="s">
        <v>2149</v>
      </c>
      <c r="P1076">
        <v>0</v>
      </c>
      <c r="Q1076" t="s">
        <v>2149</v>
      </c>
      <c r="R1076">
        <v>10</v>
      </c>
      <c r="S1076" t="s">
        <v>2150</v>
      </c>
      <c r="T1076">
        <v>13</v>
      </c>
      <c r="U1076" t="s">
        <v>2164</v>
      </c>
      <c r="V1076">
        <v>0</v>
      </c>
      <c r="W1076" t="s">
        <v>79</v>
      </c>
      <c r="X1076">
        <v>5</v>
      </c>
      <c r="Y1076" t="s">
        <v>2700</v>
      </c>
      <c r="Z1076" t="s">
        <v>2701</v>
      </c>
      <c r="AA1076" t="s">
        <v>2702</v>
      </c>
      <c r="AB1076" t="s">
        <v>2719</v>
      </c>
      <c r="AC1076" t="s">
        <v>2720</v>
      </c>
      <c r="AD1076" t="s">
        <v>2347</v>
      </c>
      <c r="AE1076" t="s">
        <v>2348</v>
      </c>
      <c r="AF1076" s="115">
        <v>9114468</v>
      </c>
      <c r="AG1076" s="36" t="s">
        <v>1683</v>
      </c>
      <c r="AH1076" s="127" t="s">
        <v>25</v>
      </c>
      <c r="AI1076" s="172">
        <v>9</v>
      </c>
      <c r="AJ1076" s="173" t="s">
        <v>1602</v>
      </c>
      <c r="AL1076" t="str">
        <f t="shared" si="72"/>
        <v>01.00.00.00</v>
      </c>
      <c r="AM1076">
        <f t="shared" si="73"/>
        <v>810</v>
      </c>
      <c r="AN1076">
        <f t="shared" si="74"/>
        <v>11</v>
      </c>
      <c r="AO1076" s="118">
        <v>1</v>
      </c>
      <c r="AP1076" s="118">
        <v>0</v>
      </c>
      <c r="AQ1076" s="118">
        <v>0</v>
      </c>
      <c r="AR1076" s="118">
        <v>0</v>
      </c>
      <c r="AS1076" t="str">
        <f t="shared" si="75"/>
        <v>5.01.04.98</v>
      </c>
    </row>
    <row r="1077" spans="1:45" customFormat="1" ht="93.6">
      <c r="A1077">
        <v>2021</v>
      </c>
      <c r="B1077">
        <v>810</v>
      </c>
      <c r="C1077" t="s">
        <v>1291</v>
      </c>
      <c r="D1077" t="s">
        <v>1220</v>
      </c>
      <c r="E1077" t="s">
        <v>1227</v>
      </c>
      <c r="F1077" t="s">
        <v>2660</v>
      </c>
      <c r="G1077" t="s">
        <v>2699</v>
      </c>
      <c r="H1077">
        <v>11</v>
      </c>
      <c r="I1077" t="s">
        <v>25</v>
      </c>
      <c r="J1077">
        <v>1</v>
      </c>
      <c r="K1077" t="s">
        <v>2634</v>
      </c>
      <c r="L1077">
        <v>0</v>
      </c>
      <c r="M1077" t="s">
        <v>2149</v>
      </c>
      <c r="N1077">
        <v>0</v>
      </c>
      <c r="O1077" t="s">
        <v>2149</v>
      </c>
      <c r="P1077">
        <v>0</v>
      </c>
      <c r="Q1077" t="s">
        <v>2149</v>
      </c>
      <c r="R1077">
        <v>10</v>
      </c>
      <c r="S1077" t="s">
        <v>2150</v>
      </c>
      <c r="T1077">
        <v>13</v>
      </c>
      <c r="U1077" t="s">
        <v>2164</v>
      </c>
      <c r="V1077">
        <v>0</v>
      </c>
      <c r="W1077" t="s">
        <v>79</v>
      </c>
      <c r="X1077">
        <v>5</v>
      </c>
      <c r="Y1077" t="s">
        <v>2700</v>
      </c>
      <c r="Z1077" t="s">
        <v>2701</v>
      </c>
      <c r="AA1077" t="s">
        <v>2702</v>
      </c>
      <c r="AB1077" t="s">
        <v>2711</v>
      </c>
      <c r="AC1077" t="s">
        <v>54</v>
      </c>
      <c r="AD1077" t="s">
        <v>2431</v>
      </c>
      <c r="AE1077" t="s">
        <v>2432</v>
      </c>
      <c r="AF1077" s="115">
        <v>19500000</v>
      </c>
      <c r="AG1077" s="36" t="s">
        <v>1683</v>
      </c>
      <c r="AH1077" s="127" t="s">
        <v>25</v>
      </c>
      <c r="AI1077" s="172">
        <v>9</v>
      </c>
      <c r="AJ1077" s="173" t="s">
        <v>1602</v>
      </c>
      <c r="AL1077" t="str">
        <f t="shared" si="72"/>
        <v>01.00.00.00</v>
      </c>
      <c r="AM1077">
        <f t="shared" si="73"/>
        <v>810</v>
      </c>
      <c r="AN1077">
        <f t="shared" si="74"/>
        <v>11</v>
      </c>
      <c r="AO1077" s="118">
        <v>1</v>
      </c>
      <c r="AP1077" s="118">
        <v>0</v>
      </c>
      <c r="AQ1077" s="118">
        <v>0</v>
      </c>
      <c r="AR1077" s="118">
        <v>0</v>
      </c>
      <c r="AS1077" t="str">
        <f t="shared" si="75"/>
        <v>5.01.07.99</v>
      </c>
    </row>
    <row r="1078" spans="1:45" customFormat="1" ht="93.6">
      <c r="A1078">
        <v>2021</v>
      </c>
      <c r="B1078">
        <v>810</v>
      </c>
      <c r="C1078" t="s">
        <v>1291</v>
      </c>
      <c r="D1078" t="s">
        <v>1220</v>
      </c>
      <c r="E1078" t="s">
        <v>1227</v>
      </c>
      <c r="F1078" t="s">
        <v>2693</v>
      </c>
      <c r="G1078" t="s">
        <v>2728</v>
      </c>
      <c r="H1078">
        <v>11</v>
      </c>
      <c r="I1078" t="s">
        <v>25</v>
      </c>
      <c r="J1078">
        <v>1</v>
      </c>
      <c r="K1078" t="s">
        <v>2634</v>
      </c>
      <c r="L1078">
        <v>0</v>
      </c>
      <c r="M1078" t="s">
        <v>2149</v>
      </c>
      <c r="N1078">
        <v>0</v>
      </c>
      <c r="O1078" t="s">
        <v>2149</v>
      </c>
      <c r="P1078">
        <v>0</v>
      </c>
      <c r="Q1078" t="s">
        <v>2149</v>
      </c>
      <c r="R1078">
        <v>10</v>
      </c>
      <c r="S1078" t="s">
        <v>2150</v>
      </c>
      <c r="T1078">
        <v>13</v>
      </c>
      <c r="U1078" t="s">
        <v>2164</v>
      </c>
      <c r="V1078">
        <v>0</v>
      </c>
      <c r="W1078" t="s">
        <v>79</v>
      </c>
      <c r="X1078">
        <v>5</v>
      </c>
      <c r="Y1078" t="s">
        <v>2700</v>
      </c>
      <c r="Z1078" t="s">
        <v>2729</v>
      </c>
      <c r="AA1078" t="s">
        <v>2730</v>
      </c>
      <c r="AB1078" t="s">
        <v>2756</v>
      </c>
      <c r="AC1078" t="s">
        <v>2757</v>
      </c>
      <c r="AD1078" t="s">
        <v>2447</v>
      </c>
      <c r="AE1078" t="s">
        <v>2448</v>
      </c>
      <c r="AF1078" s="115">
        <v>6944357</v>
      </c>
      <c r="AG1078" s="36" t="s">
        <v>1683</v>
      </c>
      <c r="AH1078" s="127" t="s">
        <v>25</v>
      </c>
      <c r="AI1078" s="172">
        <v>9</v>
      </c>
      <c r="AJ1078" s="173" t="s">
        <v>1602</v>
      </c>
      <c r="AL1078" t="str">
        <f t="shared" si="72"/>
        <v>01.00.00.00</v>
      </c>
      <c r="AM1078">
        <f t="shared" si="73"/>
        <v>810</v>
      </c>
      <c r="AN1078">
        <f t="shared" si="74"/>
        <v>11</v>
      </c>
      <c r="AO1078" s="118">
        <v>1</v>
      </c>
      <c r="AP1078" s="118">
        <v>0</v>
      </c>
      <c r="AQ1078" s="118">
        <v>0</v>
      </c>
      <c r="AR1078" s="118">
        <v>0</v>
      </c>
      <c r="AS1078" t="str">
        <f t="shared" si="75"/>
        <v>5.02.01.00</v>
      </c>
    </row>
    <row r="1079" spans="1:45" customFormat="1" ht="93.6">
      <c r="A1079">
        <v>2021</v>
      </c>
      <c r="B1079">
        <v>810</v>
      </c>
      <c r="C1079" t="s">
        <v>1291</v>
      </c>
      <c r="D1079" t="s">
        <v>1220</v>
      </c>
      <c r="E1079" t="s">
        <v>1227</v>
      </c>
      <c r="F1079" t="s">
        <v>2693</v>
      </c>
      <c r="G1079" t="s">
        <v>2728</v>
      </c>
      <c r="H1079">
        <v>11</v>
      </c>
      <c r="I1079" t="s">
        <v>25</v>
      </c>
      <c r="J1079">
        <v>1</v>
      </c>
      <c r="K1079" t="s">
        <v>2634</v>
      </c>
      <c r="L1079">
        <v>0</v>
      </c>
      <c r="M1079" t="s">
        <v>2149</v>
      </c>
      <c r="N1079">
        <v>0</v>
      </c>
      <c r="O1079" t="s">
        <v>2149</v>
      </c>
      <c r="P1079">
        <v>0</v>
      </c>
      <c r="Q1079" t="s">
        <v>2149</v>
      </c>
      <c r="R1079">
        <v>10</v>
      </c>
      <c r="S1079" t="s">
        <v>2150</v>
      </c>
      <c r="T1079">
        <v>13</v>
      </c>
      <c r="U1079" t="s">
        <v>2164</v>
      </c>
      <c r="V1079">
        <v>0</v>
      </c>
      <c r="W1079" t="s">
        <v>79</v>
      </c>
      <c r="X1079">
        <v>5</v>
      </c>
      <c r="Y1079" t="s">
        <v>2700</v>
      </c>
      <c r="Z1079" t="s">
        <v>2729</v>
      </c>
      <c r="AA1079" t="s">
        <v>2730</v>
      </c>
      <c r="AB1079" t="s">
        <v>2731</v>
      </c>
      <c r="AC1079" t="s">
        <v>2732</v>
      </c>
      <c r="AD1079" t="s">
        <v>53</v>
      </c>
      <c r="AE1079" t="s">
        <v>54</v>
      </c>
      <c r="AF1079" s="115">
        <v>11835911</v>
      </c>
      <c r="AG1079" s="36" t="s">
        <v>1683</v>
      </c>
      <c r="AH1079" s="127" t="s">
        <v>25</v>
      </c>
      <c r="AI1079" s="172">
        <v>9</v>
      </c>
      <c r="AJ1079" s="173" t="s">
        <v>1602</v>
      </c>
      <c r="AL1079" t="str">
        <f t="shared" si="72"/>
        <v>01.00.00.00</v>
      </c>
      <c r="AM1079">
        <f t="shared" si="73"/>
        <v>810</v>
      </c>
      <c r="AN1079">
        <f t="shared" si="74"/>
        <v>11</v>
      </c>
      <c r="AO1079" s="118">
        <v>1</v>
      </c>
      <c r="AP1079" s="118">
        <v>0</v>
      </c>
      <c r="AQ1079" s="118">
        <v>0</v>
      </c>
      <c r="AR1079" s="118">
        <v>0</v>
      </c>
      <c r="AS1079" t="str">
        <f t="shared" si="75"/>
        <v>5.02.04.00</v>
      </c>
    </row>
    <row r="1080" spans="1:45" customFormat="1" ht="93.6">
      <c r="A1080">
        <v>2021</v>
      </c>
      <c r="B1080">
        <v>810</v>
      </c>
      <c r="C1080" t="s">
        <v>1291</v>
      </c>
      <c r="D1080" t="s">
        <v>1220</v>
      </c>
      <c r="E1080" t="s">
        <v>1227</v>
      </c>
      <c r="F1080" t="s">
        <v>2660</v>
      </c>
      <c r="G1080" t="s">
        <v>2699</v>
      </c>
      <c r="H1080">
        <v>11</v>
      </c>
      <c r="I1080" t="s">
        <v>25</v>
      </c>
      <c r="J1080">
        <v>1</v>
      </c>
      <c r="K1080" t="s">
        <v>2634</v>
      </c>
      <c r="L1080">
        <v>0</v>
      </c>
      <c r="M1080" t="s">
        <v>2149</v>
      </c>
      <c r="N1080">
        <v>0</v>
      </c>
      <c r="O1080" t="s">
        <v>2149</v>
      </c>
      <c r="P1080">
        <v>0</v>
      </c>
      <c r="Q1080" t="s">
        <v>2149</v>
      </c>
      <c r="R1080">
        <v>10</v>
      </c>
      <c r="S1080" t="s">
        <v>2150</v>
      </c>
      <c r="T1080">
        <v>13</v>
      </c>
      <c r="U1080" t="s">
        <v>2164</v>
      </c>
      <c r="V1080">
        <v>0</v>
      </c>
      <c r="W1080" t="s">
        <v>79</v>
      </c>
      <c r="X1080">
        <v>5</v>
      </c>
      <c r="Y1080" t="s">
        <v>2700</v>
      </c>
      <c r="Z1080" t="s">
        <v>2712</v>
      </c>
      <c r="AA1080" t="s">
        <v>2713</v>
      </c>
      <c r="AB1080" t="s">
        <v>2925</v>
      </c>
      <c r="AC1080" t="s">
        <v>2926</v>
      </c>
      <c r="AD1080" t="s">
        <v>2492</v>
      </c>
      <c r="AE1080" t="s">
        <v>2440</v>
      </c>
      <c r="AF1080" s="115">
        <v>9530899</v>
      </c>
      <c r="AG1080" s="36" t="s">
        <v>1683</v>
      </c>
      <c r="AH1080" s="127" t="s">
        <v>25</v>
      </c>
      <c r="AI1080" s="172">
        <v>9</v>
      </c>
      <c r="AJ1080" s="173" t="s">
        <v>1602</v>
      </c>
      <c r="AL1080" t="str">
        <f t="shared" si="72"/>
        <v>01.00.00.00</v>
      </c>
      <c r="AM1080">
        <f t="shared" si="73"/>
        <v>810</v>
      </c>
      <c r="AN1080">
        <f t="shared" si="74"/>
        <v>11</v>
      </c>
      <c r="AO1080" s="118">
        <v>1</v>
      </c>
      <c r="AP1080" s="118">
        <v>0</v>
      </c>
      <c r="AQ1080" s="118">
        <v>0</v>
      </c>
      <c r="AR1080" s="118">
        <v>0</v>
      </c>
      <c r="AS1080" t="str">
        <f t="shared" si="75"/>
        <v>5.07.02.01</v>
      </c>
    </row>
    <row r="1081" spans="1:45" customFormat="1" ht="93.6">
      <c r="A1081">
        <v>2021</v>
      </c>
      <c r="B1081">
        <v>810</v>
      </c>
      <c r="C1081" t="s">
        <v>1291</v>
      </c>
      <c r="D1081" t="s">
        <v>1220</v>
      </c>
      <c r="E1081" t="s">
        <v>1227</v>
      </c>
      <c r="F1081" t="s">
        <v>2660</v>
      </c>
      <c r="G1081" t="s">
        <v>2661</v>
      </c>
      <c r="H1081">
        <v>14</v>
      </c>
      <c r="I1081" t="s">
        <v>20</v>
      </c>
      <c r="J1081">
        <v>16</v>
      </c>
      <c r="K1081" t="s">
        <v>2397</v>
      </c>
      <c r="L1081">
        <v>0</v>
      </c>
      <c r="M1081" t="s">
        <v>2149</v>
      </c>
      <c r="N1081">
        <v>0</v>
      </c>
      <c r="O1081" t="s">
        <v>2149</v>
      </c>
      <c r="P1081">
        <v>0</v>
      </c>
      <c r="Q1081" t="s">
        <v>2149</v>
      </c>
      <c r="R1081">
        <v>10</v>
      </c>
      <c r="S1081" t="s">
        <v>2150</v>
      </c>
      <c r="T1081">
        <v>13</v>
      </c>
      <c r="U1081" t="s">
        <v>2164</v>
      </c>
      <c r="V1081">
        <v>0</v>
      </c>
      <c r="W1081" t="s">
        <v>79</v>
      </c>
      <c r="X1081">
        <v>3</v>
      </c>
      <c r="Y1081" t="s">
        <v>2690</v>
      </c>
      <c r="Z1081" t="s">
        <v>2691</v>
      </c>
      <c r="AA1081" t="s">
        <v>2690</v>
      </c>
      <c r="AB1081" t="s">
        <v>2692</v>
      </c>
      <c r="AC1081" t="s">
        <v>2690</v>
      </c>
      <c r="AD1081" t="s">
        <v>41</v>
      </c>
      <c r="AE1081" t="s">
        <v>42</v>
      </c>
      <c r="AF1081" s="115">
        <v>7210314</v>
      </c>
      <c r="AG1081" s="167" t="s">
        <v>1093</v>
      </c>
      <c r="AH1081" s="168" t="s">
        <v>617</v>
      </c>
      <c r="AI1081" s="172">
        <v>9</v>
      </c>
      <c r="AJ1081" s="173" t="s">
        <v>1602</v>
      </c>
      <c r="AL1081" t="str">
        <f t="shared" si="72"/>
        <v>16.00.00.00</v>
      </c>
      <c r="AM1081">
        <f t="shared" si="73"/>
        <v>810</v>
      </c>
      <c r="AN1081">
        <f t="shared" si="74"/>
        <v>14</v>
      </c>
      <c r="AO1081" s="118">
        <v>16</v>
      </c>
      <c r="AP1081" s="118">
        <v>0</v>
      </c>
      <c r="AQ1081" s="118">
        <v>0</v>
      </c>
      <c r="AR1081" s="118">
        <v>0</v>
      </c>
      <c r="AS1081" t="str">
        <f t="shared" si="75"/>
        <v>3.00.00.00</v>
      </c>
    </row>
    <row r="1082" spans="1:45" customFormat="1" ht="93.6">
      <c r="A1082">
        <v>2021</v>
      </c>
      <c r="B1082">
        <v>810</v>
      </c>
      <c r="C1082" t="s">
        <v>1291</v>
      </c>
      <c r="D1082" t="s">
        <v>1220</v>
      </c>
      <c r="E1082" t="s">
        <v>1227</v>
      </c>
      <c r="F1082" t="s">
        <v>2660</v>
      </c>
      <c r="G1082" t="s">
        <v>2661</v>
      </c>
      <c r="H1082">
        <v>11</v>
      </c>
      <c r="I1082" t="s">
        <v>25</v>
      </c>
      <c r="J1082">
        <v>60</v>
      </c>
      <c r="K1082" t="s">
        <v>78</v>
      </c>
      <c r="L1082">
        <v>0</v>
      </c>
      <c r="M1082" t="s">
        <v>2149</v>
      </c>
      <c r="N1082">
        <v>0</v>
      </c>
      <c r="O1082" t="s">
        <v>2149</v>
      </c>
      <c r="P1082">
        <v>0</v>
      </c>
      <c r="Q1082" t="s">
        <v>2149</v>
      </c>
      <c r="R1082">
        <v>10</v>
      </c>
      <c r="S1082" t="s">
        <v>2150</v>
      </c>
      <c r="T1082">
        <v>15</v>
      </c>
      <c r="U1082" t="s">
        <v>2171</v>
      </c>
      <c r="V1082">
        <v>0</v>
      </c>
      <c r="W1082" t="s">
        <v>79</v>
      </c>
      <c r="X1082">
        <v>2</v>
      </c>
      <c r="Y1082" t="s">
        <v>2687</v>
      </c>
      <c r="Z1082" t="s">
        <v>2688</v>
      </c>
      <c r="AA1082" t="s">
        <v>2687</v>
      </c>
      <c r="AB1082" t="s">
        <v>2689</v>
      </c>
      <c r="AC1082" t="s">
        <v>2687</v>
      </c>
      <c r="AD1082" t="s">
        <v>39</v>
      </c>
      <c r="AE1082" t="s">
        <v>40</v>
      </c>
      <c r="AF1082" s="115">
        <v>5376450</v>
      </c>
      <c r="AG1082" s="36" t="s">
        <v>1683</v>
      </c>
      <c r="AH1082" s="127" t="s">
        <v>25</v>
      </c>
      <c r="AI1082" s="172">
        <v>9</v>
      </c>
      <c r="AJ1082" s="173" t="s">
        <v>1602</v>
      </c>
      <c r="AL1082" t="str">
        <f t="shared" si="72"/>
        <v>60.00.00.00</v>
      </c>
      <c r="AM1082">
        <f t="shared" si="73"/>
        <v>810</v>
      </c>
      <c r="AN1082">
        <f t="shared" si="74"/>
        <v>11</v>
      </c>
      <c r="AO1082" s="118">
        <v>60</v>
      </c>
      <c r="AP1082" s="118">
        <v>0</v>
      </c>
      <c r="AQ1082" s="118">
        <v>0</v>
      </c>
      <c r="AR1082" s="118">
        <v>0</v>
      </c>
      <c r="AS1082" t="str">
        <f t="shared" si="75"/>
        <v>2.00.00.00</v>
      </c>
    </row>
    <row r="1083" spans="1:45" customFormat="1" ht="93.6">
      <c r="A1083">
        <v>2021</v>
      </c>
      <c r="B1083">
        <v>810</v>
      </c>
      <c r="C1083" t="s">
        <v>1291</v>
      </c>
      <c r="D1083" t="s">
        <v>1220</v>
      </c>
      <c r="E1083" t="s">
        <v>1227</v>
      </c>
      <c r="F1083" t="s">
        <v>2660</v>
      </c>
      <c r="G1083" t="s">
        <v>2661</v>
      </c>
      <c r="H1083">
        <v>11</v>
      </c>
      <c r="I1083" t="s">
        <v>25</v>
      </c>
      <c r="J1083">
        <v>60</v>
      </c>
      <c r="K1083" t="s">
        <v>78</v>
      </c>
      <c r="L1083">
        <v>0</v>
      </c>
      <c r="M1083" t="s">
        <v>2149</v>
      </c>
      <c r="N1083">
        <v>0</v>
      </c>
      <c r="O1083" t="s">
        <v>2149</v>
      </c>
      <c r="P1083">
        <v>0</v>
      </c>
      <c r="Q1083" t="s">
        <v>2149</v>
      </c>
      <c r="R1083">
        <v>10</v>
      </c>
      <c r="S1083" t="s">
        <v>2150</v>
      </c>
      <c r="T1083">
        <v>15</v>
      </c>
      <c r="U1083" t="s">
        <v>2171</v>
      </c>
      <c r="V1083">
        <v>0</v>
      </c>
      <c r="W1083" t="s">
        <v>79</v>
      </c>
      <c r="X1083">
        <v>3</v>
      </c>
      <c r="Y1083" t="s">
        <v>2690</v>
      </c>
      <c r="Z1083" t="s">
        <v>2691</v>
      </c>
      <c r="AA1083" t="s">
        <v>2690</v>
      </c>
      <c r="AB1083" t="s">
        <v>2692</v>
      </c>
      <c r="AC1083" t="s">
        <v>2690</v>
      </c>
      <c r="AD1083" t="s">
        <v>41</v>
      </c>
      <c r="AE1083" t="s">
        <v>42</v>
      </c>
      <c r="AF1083" s="115">
        <v>2680860</v>
      </c>
      <c r="AG1083" s="36" t="s">
        <v>1683</v>
      </c>
      <c r="AH1083" s="127" t="s">
        <v>25</v>
      </c>
      <c r="AI1083" s="172">
        <v>9</v>
      </c>
      <c r="AJ1083" s="173" t="s">
        <v>1602</v>
      </c>
      <c r="AL1083" t="str">
        <f t="shared" si="72"/>
        <v>60.00.00.00</v>
      </c>
      <c r="AM1083">
        <f t="shared" si="73"/>
        <v>810</v>
      </c>
      <c r="AN1083">
        <f t="shared" si="74"/>
        <v>11</v>
      </c>
      <c r="AO1083" s="118">
        <v>60</v>
      </c>
      <c r="AP1083" s="118">
        <v>0</v>
      </c>
      <c r="AQ1083" s="118">
        <v>0</v>
      </c>
      <c r="AR1083" s="118">
        <v>0</v>
      </c>
      <c r="AS1083" t="str">
        <f t="shared" si="75"/>
        <v>3.00.00.00</v>
      </c>
    </row>
    <row r="1084" spans="1:45" customFormat="1" ht="93.6">
      <c r="A1084">
        <v>2021</v>
      </c>
      <c r="B1084">
        <v>810</v>
      </c>
      <c r="C1084" t="s">
        <v>1291</v>
      </c>
      <c r="D1084" t="s">
        <v>1220</v>
      </c>
      <c r="E1084" t="s">
        <v>1227</v>
      </c>
      <c r="F1084" t="s">
        <v>2693</v>
      </c>
      <c r="G1084" t="s">
        <v>2694</v>
      </c>
      <c r="H1084">
        <v>11</v>
      </c>
      <c r="I1084" t="s">
        <v>25</v>
      </c>
      <c r="J1084">
        <v>60</v>
      </c>
      <c r="K1084" t="s">
        <v>78</v>
      </c>
      <c r="L1084">
        <v>0</v>
      </c>
      <c r="M1084" t="s">
        <v>2149</v>
      </c>
      <c r="N1084">
        <v>1</v>
      </c>
      <c r="O1084" t="s">
        <v>43</v>
      </c>
      <c r="P1084">
        <v>0</v>
      </c>
      <c r="Q1084" t="s">
        <v>2149</v>
      </c>
      <c r="R1084">
        <v>10</v>
      </c>
      <c r="S1084" t="s">
        <v>2150</v>
      </c>
      <c r="T1084">
        <v>15</v>
      </c>
      <c r="U1084" t="s">
        <v>2171</v>
      </c>
      <c r="V1084">
        <v>0</v>
      </c>
      <c r="W1084" t="s">
        <v>79</v>
      </c>
      <c r="X1084">
        <v>4</v>
      </c>
      <c r="Y1084" t="s">
        <v>2695</v>
      </c>
      <c r="Z1084" t="s">
        <v>2696</v>
      </c>
      <c r="AA1084" t="s">
        <v>2697</v>
      </c>
      <c r="AB1084" t="s">
        <v>2698</v>
      </c>
      <c r="AC1084" t="s">
        <v>2697</v>
      </c>
      <c r="AD1084" t="s">
        <v>44</v>
      </c>
      <c r="AE1084" t="s">
        <v>43</v>
      </c>
      <c r="AF1084" s="115">
        <v>3093300</v>
      </c>
      <c r="AG1084" s="36" t="s">
        <v>1683</v>
      </c>
      <c r="AH1084" s="127" t="s">
        <v>25</v>
      </c>
      <c r="AI1084" s="172">
        <v>9</v>
      </c>
      <c r="AJ1084" s="173" t="s">
        <v>1602</v>
      </c>
      <c r="AL1084" t="str">
        <f t="shared" si="72"/>
        <v>60.00.01.00</v>
      </c>
      <c r="AM1084">
        <f t="shared" si="73"/>
        <v>810</v>
      </c>
      <c r="AN1084">
        <f t="shared" si="74"/>
        <v>11</v>
      </c>
      <c r="AO1084" s="118">
        <v>60</v>
      </c>
      <c r="AP1084" s="118">
        <v>0</v>
      </c>
      <c r="AQ1084" s="118">
        <v>1</v>
      </c>
      <c r="AR1084" s="118">
        <v>0</v>
      </c>
      <c r="AS1084" t="str">
        <f t="shared" si="75"/>
        <v>4.03.00.00</v>
      </c>
    </row>
    <row r="1085" spans="1:45" customFormat="1" ht="93.6">
      <c r="A1085">
        <v>2021</v>
      </c>
      <c r="B1085">
        <v>820</v>
      </c>
      <c r="C1085" t="s">
        <v>1292</v>
      </c>
      <c r="D1085" t="s">
        <v>1293</v>
      </c>
      <c r="E1085" t="s">
        <v>1227</v>
      </c>
      <c r="F1085" t="s">
        <v>2660</v>
      </c>
      <c r="G1085" t="s">
        <v>2661</v>
      </c>
      <c r="H1085">
        <v>11</v>
      </c>
      <c r="I1085" t="s">
        <v>25</v>
      </c>
      <c r="J1085">
        <v>1</v>
      </c>
      <c r="K1085" t="s">
        <v>2634</v>
      </c>
      <c r="L1085">
        <v>0</v>
      </c>
      <c r="M1085" t="s">
        <v>2149</v>
      </c>
      <c r="N1085">
        <v>0</v>
      </c>
      <c r="O1085" t="s">
        <v>2149</v>
      </c>
      <c r="P1085">
        <v>0</v>
      </c>
      <c r="Q1085" t="s">
        <v>2149</v>
      </c>
      <c r="R1085">
        <v>10</v>
      </c>
      <c r="S1085" t="s">
        <v>2150</v>
      </c>
      <c r="T1085">
        <v>13</v>
      </c>
      <c r="U1085" t="s">
        <v>2164</v>
      </c>
      <c r="V1085">
        <v>0</v>
      </c>
      <c r="W1085" t="s">
        <v>79</v>
      </c>
      <c r="X1085">
        <v>1</v>
      </c>
      <c r="Y1085" t="s">
        <v>2662</v>
      </c>
      <c r="Z1085" t="s">
        <v>2663</v>
      </c>
      <c r="AA1085" t="s">
        <v>2664</v>
      </c>
      <c r="AB1085" t="s">
        <v>2665</v>
      </c>
      <c r="AC1085" t="s">
        <v>2666</v>
      </c>
      <c r="AD1085" t="s">
        <v>23</v>
      </c>
      <c r="AE1085" t="s">
        <v>24</v>
      </c>
      <c r="AF1085" s="115">
        <v>26432131</v>
      </c>
      <c r="AG1085" s="36" t="s">
        <v>1683</v>
      </c>
      <c r="AH1085" s="127" t="s">
        <v>25</v>
      </c>
      <c r="AI1085" s="172">
        <v>9</v>
      </c>
      <c r="AJ1085" s="173" t="s">
        <v>1602</v>
      </c>
      <c r="AL1085" t="str">
        <f t="shared" si="72"/>
        <v>01.00.00.00</v>
      </c>
      <c r="AM1085">
        <f t="shared" si="73"/>
        <v>820</v>
      </c>
      <c r="AN1085">
        <f t="shared" si="74"/>
        <v>11</v>
      </c>
      <c r="AO1085" s="118">
        <v>1</v>
      </c>
      <c r="AP1085" s="118">
        <v>0</v>
      </c>
      <c r="AQ1085" s="118">
        <v>0</v>
      </c>
      <c r="AR1085" s="118">
        <v>0</v>
      </c>
      <c r="AS1085" t="str">
        <f t="shared" si="75"/>
        <v>1.01.01.00</v>
      </c>
    </row>
    <row r="1086" spans="1:45" customFormat="1" ht="93.6">
      <c r="A1086">
        <v>2021</v>
      </c>
      <c r="B1086">
        <v>820</v>
      </c>
      <c r="C1086" t="s">
        <v>1292</v>
      </c>
      <c r="D1086" t="s">
        <v>1293</v>
      </c>
      <c r="E1086" t="s">
        <v>1227</v>
      </c>
      <c r="F1086" t="s">
        <v>2660</v>
      </c>
      <c r="G1086" t="s">
        <v>2661</v>
      </c>
      <c r="H1086">
        <v>11</v>
      </c>
      <c r="I1086" t="s">
        <v>25</v>
      </c>
      <c r="J1086">
        <v>1</v>
      </c>
      <c r="K1086" t="s">
        <v>2634</v>
      </c>
      <c r="L1086">
        <v>0</v>
      </c>
      <c r="M1086" t="s">
        <v>2149</v>
      </c>
      <c r="N1086">
        <v>0</v>
      </c>
      <c r="O1086" t="s">
        <v>2149</v>
      </c>
      <c r="P1086">
        <v>0</v>
      </c>
      <c r="Q1086" t="s">
        <v>2149</v>
      </c>
      <c r="R1086">
        <v>10</v>
      </c>
      <c r="S1086" t="s">
        <v>2150</v>
      </c>
      <c r="T1086">
        <v>13</v>
      </c>
      <c r="U1086" t="s">
        <v>2164</v>
      </c>
      <c r="V1086">
        <v>0</v>
      </c>
      <c r="W1086" t="s">
        <v>79</v>
      </c>
      <c r="X1086">
        <v>1</v>
      </c>
      <c r="Y1086" t="s">
        <v>2662</v>
      </c>
      <c r="Z1086" t="s">
        <v>2663</v>
      </c>
      <c r="AA1086" t="s">
        <v>2664</v>
      </c>
      <c r="AB1086" t="s">
        <v>2667</v>
      </c>
      <c r="AC1086" t="s">
        <v>2668</v>
      </c>
      <c r="AD1086" t="s">
        <v>26</v>
      </c>
      <c r="AE1086" t="s">
        <v>27</v>
      </c>
      <c r="AF1086" s="115">
        <v>2038997</v>
      </c>
      <c r="AG1086" s="36" t="s">
        <v>1683</v>
      </c>
      <c r="AH1086" s="127" t="s">
        <v>25</v>
      </c>
      <c r="AI1086" s="172">
        <v>9</v>
      </c>
      <c r="AJ1086" s="173" t="s">
        <v>1602</v>
      </c>
      <c r="AL1086" t="str">
        <f t="shared" si="72"/>
        <v>01.00.00.00</v>
      </c>
      <c r="AM1086">
        <f t="shared" si="73"/>
        <v>820</v>
      </c>
      <c r="AN1086">
        <f t="shared" si="74"/>
        <v>11</v>
      </c>
      <c r="AO1086" s="118">
        <v>1</v>
      </c>
      <c r="AP1086" s="118">
        <v>0</v>
      </c>
      <c r="AQ1086" s="118">
        <v>0</v>
      </c>
      <c r="AR1086" s="118">
        <v>0</v>
      </c>
      <c r="AS1086" t="str">
        <f t="shared" si="75"/>
        <v>1.01.04.00</v>
      </c>
    </row>
    <row r="1087" spans="1:45" customFormat="1" ht="93.6">
      <c r="A1087">
        <v>2021</v>
      </c>
      <c r="B1087">
        <v>820</v>
      </c>
      <c r="C1087" t="s">
        <v>1292</v>
      </c>
      <c r="D1087" t="s">
        <v>1293</v>
      </c>
      <c r="E1087" t="s">
        <v>1227</v>
      </c>
      <c r="F1087" t="s">
        <v>2660</v>
      </c>
      <c r="G1087" t="s">
        <v>2661</v>
      </c>
      <c r="H1087">
        <v>11</v>
      </c>
      <c r="I1087" t="s">
        <v>25</v>
      </c>
      <c r="J1087">
        <v>1</v>
      </c>
      <c r="K1087" t="s">
        <v>2634</v>
      </c>
      <c r="L1087">
        <v>0</v>
      </c>
      <c r="M1087" t="s">
        <v>2149</v>
      </c>
      <c r="N1087">
        <v>0</v>
      </c>
      <c r="O1087" t="s">
        <v>2149</v>
      </c>
      <c r="P1087">
        <v>0</v>
      </c>
      <c r="Q1087" t="s">
        <v>2149</v>
      </c>
      <c r="R1087">
        <v>10</v>
      </c>
      <c r="S1087" t="s">
        <v>2150</v>
      </c>
      <c r="T1087">
        <v>13</v>
      </c>
      <c r="U1087" t="s">
        <v>2164</v>
      </c>
      <c r="V1087">
        <v>0</v>
      </c>
      <c r="W1087" t="s">
        <v>79</v>
      </c>
      <c r="X1087">
        <v>1</v>
      </c>
      <c r="Y1087" t="s">
        <v>2662</v>
      </c>
      <c r="Z1087" t="s">
        <v>2663</v>
      </c>
      <c r="AA1087" t="s">
        <v>2664</v>
      </c>
      <c r="AB1087" t="s">
        <v>2669</v>
      </c>
      <c r="AC1087" t="s">
        <v>2670</v>
      </c>
      <c r="AD1087" t="s">
        <v>28</v>
      </c>
      <c r="AE1087" t="s">
        <v>29</v>
      </c>
      <c r="AF1087" s="115">
        <v>5488282</v>
      </c>
      <c r="AG1087" s="36" t="s">
        <v>1683</v>
      </c>
      <c r="AH1087" s="127" t="s">
        <v>25</v>
      </c>
      <c r="AI1087" s="172">
        <v>9</v>
      </c>
      <c r="AJ1087" s="173" t="s">
        <v>1602</v>
      </c>
      <c r="AL1087" t="str">
        <f t="shared" si="72"/>
        <v>01.00.00.00</v>
      </c>
      <c r="AM1087">
        <f t="shared" si="73"/>
        <v>820</v>
      </c>
      <c r="AN1087">
        <f t="shared" si="74"/>
        <v>11</v>
      </c>
      <c r="AO1087" s="118">
        <v>1</v>
      </c>
      <c r="AP1087" s="118">
        <v>0</v>
      </c>
      <c r="AQ1087" s="118">
        <v>0</v>
      </c>
      <c r="AR1087" s="118">
        <v>0</v>
      </c>
      <c r="AS1087" t="str">
        <f t="shared" si="75"/>
        <v>1.01.06.00</v>
      </c>
    </row>
    <row r="1088" spans="1:45" customFormat="1" ht="93.6">
      <c r="A1088">
        <v>2021</v>
      </c>
      <c r="B1088">
        <v>820</v>
      </c>
      <c r="C1088" t="s">
        <v>1292</v>
      </c>
      <c r="D1088" t="s">
        <v>1293</v>
      </c>
      <c r="E1088" t="s">
        <v>1227</v>
      </c>
      <c r="F1088" t="s">
        <v>2660</v>
      </c>
      <c r="G1088" t="s">
        <v>2661</v>
      </c>
      <c r="H1088">
        <v>11</v>
      </c>
      <c r="I1088" t="s">
        <v>25</v>
      </c>
      <c r="J1088">
        <v>1</v>
      </c>
      <c r="K1088" t="s">
        <v>2634</v>
      </c>
      <c r="L1088">
        <v>0</v>
      </c>
      <c r="M1088" t="s">
        <v>2149</v>
      </c>
      <c r="N1088">
        <v>0</v>
      </c>
      <c r="O1088" t="s">
        <v>2149</v>
      </c>
      <c r="P1088">
        <v>0</v>
      </c>
      <c r="Q1088" t="s">
        <v>2149</v>
      </c>
      <c r="R1088">
        <v>10</v>
      </c>
      <c r="S1088" t="s">
        <v>2150</v>
      </c>
      <c r="T1088">
        <v>13</v>
      </c>
      <c r="U1088" t="s">
        <v>2164</v>
      </c>
      <c r="V1088">
        <v>0</v>
      </c>
      <c r="W1088" t="s">
        <v>79</v>
      </c>
      <c r="X1088">
        <v>1</v>
      </c>
      <c r="Y1088" t="s">
        <v>2662</v>
      </c>
      <c r="Z1088" t="s">
        <v>2663</v>
      </c>
      <c r="AA1088" t="s">
        <v>2664</v>
      </c>
      <c r="AB1088" t="s">
        <v>2671</v>
      </c>
      <c r="AC1088" t="s">
        <v>31</v>
      </c>
      <c r="AD1088" t="s">
        <v>30</v>
      </c>
      <c r="AE1088" t="s">
        <v>31</v>
      </c>
      <c r="AF1088" s="115">
        <v>484968</v>
      </c>
      <c r="AG1088" s="36" t="s">
        <v>1683</v>
      </c>
      <c r="AH1088" s="127" t="s">
        <v>25</v>
      </c>
      <c r="AI1088" s="172">
        <v>9</v>
      </c>
      <c r="AJ1088" s="173" t="s">
        <v>1602</v>
      </c>
      <c r="AL1088" t="str">
        <f t="shared" si="72"/>
        <v>01.00.00.00</v>
      </c>
      <c r="AM1088">
        <f t="shared" si="73"/>
        <v>820</v>
      </c>
      <c r="AN1088">
        <f t="shared" si="74"/>
        <v>11</v>
      </c>
      <c r="AO1088" s="118">
        <v>1</v>
      </c>
      <c r="AP1088" s="118">
        <v>0</v>
      </c>
      <c r="AQ1088" s="118">
        <v>0</v>
      </c>
      <c r="AR1088" s="118">
        <v>0</v>
      </c>
      <c r="AS1088" t="str">
        <f t="shared" si="75"/>
        <v>1.01.07.00</v>
      </c>
    </row>
    <row r="1089" spans="1:45" customFormat="1" ht="93.6">
      <c r="A1089">
        <v>2021</v>
      </c>
      <c r="B1089">
        <v>820</v>
      </c>
      <c r="C1089" t="s">
        <v>1292</v>
      </c>
      <c r="D1089" t="s">
        <v>1293</v>
      </c>
      <c r="E1089" t="s">
        <v>1227</v>
      </c>
      <c r="F1089" t="s">
        <v>2660</v>
      </c>
      <c r="G1089" t="s">
        <v>2661</v>
      </c>
      <c r="H1089">
        <v>11</v>
      </c>
      <c r="I1089" t="s">
        <v>25</v>
      </c>
      <c r="J1089">
        <v>1</v>
      </c>
      <c r="K1089" t="s">
        <v>2634</v>
      </c>
      <c r="L1089">
        <v>0</v>
      </c>
      <c r="M1089" t="s">
        <v>2149</v>
      </c>
      <c r="N1089">
        <v>0</v>
      </c>
      <c r="O1089" t="s">
        <v>2149</v>
      </c>
      <c r="P1089">
        <v>0</v>
      </c>
      <c r="Q1089" t="s">
        <v>2149</v>
      </c>
      <c r="R1089">
        <v>10</v>
      </c>
      <c r="S1089" t="s">
        <v>2150</v>
      </c>
      <c r="T1089">
        <v>13</v>
      </c>
      <c r="U1089" t="s">
        <v>2164</v>
      </c>
      <c r="V1089">
        <v>0</v>
      </c>
      <c r="W1089" t="s">
        <v>79</v>
      </c>
      <c r="X1089">
        <v>1</v>
      </c>
      <c r="Y1089" t="s">
        <v>2662</v>
      </c>
      <c r="Z1089" t="s">
        <v>2677</v>
      </c>
      <c r="AA1089" t="s">
        <v>2678</v>
      </c>
      <c r="AB1089" t="s">
        <v>2679</v>
      </c>
      <c r="AC1089" t="s">
        <v>2678</v>
      </c>
      <c r="AD1089" t="s">
        <v>35</v>
      </c>
      <c r="AE1089" t="s">
        <v>36</v>
      </c>
      <c r="AF1089" s="115">
        <v>606872</v>
      </c>
      <c r="AG1089" s="36" t="s">
        <v>1683</v>
      </c>
      <c r="AH1089" s="127" t="s">
        <v>25</v>
      </c>
      <c r="AI1089" s="172">
        <v>9</v>
      </c>
      <c r="AJ1089" s="173" t="s">
        <v>1602</v>
      </c>
      <c r="AL1089" t="str">
        <f t="shared" si="72"/>
        <v>01.00.00.00</v>
      </c>
      <c r="AM1089">
        <f t="shared" si="73"/>
        <v>820</v>
      </c>
      <c r="AN1089">
        <f t="shared" si="74"/>
        <v>11</v>
      </c>
      <c r="AO1089" s="118">
        <v>1</v>
      </c>
      <c r="AP1089" s="118">
        <v>0</v>
      </c>
      <c r="AQ1089" s="118">
        <v>0</v>
      </c>
      <c r="AR1089" s="118">
        <v>0</v>
      </c>
      <c r="AS1089" t="str">
        <f t="shared" si="75"/>
        <v>1.04.00.00</v>
      </c>
    </row>
    <row r="1090" spans="1:45" customFormat="1" ht="93.6">
      <c r="A1090">
        <v>2021</v>
      </c>
      <c r="B1090">
        <v>820</v>
      </c>
      <c r="C1090" t="s">
        <v>1292</v>
      </c>
      <c r="D1090" t="s">
        <v>1293</v>
      </c>
      <c r="E1090" t="s">
        <v>1227</v>
      </c>
      <c r="F1090" t="s">
        <v>2660</v>
      </c>
      <c r="G1090" t="s">
        <v>2661</v>
      </c>
      <c r="H1090">
        <v>11</v>
      </c>
      <c r="I1090" t="s">
        <v>25</v>
      </c>
      <c r="J1090">
        <v>1</v>
      </c>
      <c r="K1090" t="s">
        <v>2634</v>
      </c>
      <c r="L1090">
        <v>0</v>
      </c>
      <c r="M1090" t="s">
        <v>2149</v>
      </c>
      <c r="N1090">
        <v>0</v>
      </c>
      <c r="O1090" t="s">
        <v>2149</v>
      </c>
      <c r="P1090">
        <v>0</v>
      </c>
      <c r="Q1090" t="s">
        <v>2149</v>
      </c>
      <c r="R1090">
        <v>10</v>
      </c>
      <c r="S1090" t="s">
        <v>2150</v>
      </c>
      <c r="T1090">
        <v>13</v>
      </c>
      <c r="U1090" t="s">
        <v>2164</v>
      </c>
      <c r="V1090">
        <v>0</v>
      </c>
      <c r="W1090" t="s">
        <v>79</v>
      </c>
      <c r="X1090">
        <v>2</v>
      </c>
      <c r="Y1090" t="s">
        <v>2687</v>
      </c>
      <c r="Z1090" t="s">
        <v>2688</v>
      </c>
      <c r="AA1090" t="s">
        <v>2687</v>
      </c>
      <c r="AB1090" t="s">
        <v>2689</v>
      </c>
      <c r="AC1090" t="s">
        <v>2687</v>
      </c>
      <c r="AD1090" t="s">
        <v>39</v>
      </c>
      <c r="AE1090" t="s">
        <v>40</v>
      </c>
      <c r="AF1090" s="115">
        <v>1374413</v>
      </c>
      <c r="AG1090" s="36" t="s">
        <v>1683</v>
      </c>
      <c r="AH1090" s="127" t="s">
        <v>25</v>
      </c>
      <c r="AI1090" s="172">
        <v>9</v>
      </c>
      <c r="AJ1090" s="173" t="s">
        <v>1602</v>
      </c>
      <c r="AL1090" t="str">
        <f t="shared" si="72"/>
        <v>01.00.00.00</v>
      </c>
      <c r="AM1090">
        <f t="shared" si="73"/>
        <v>820</v>
      </c>
      <c r="AN1090">
        <f t="shared" si="74"/>
        <v>11</v>
      </c>
      <c r="AO1090" s="118">
        <v>1</v>
      </c>
      <c r="AP1090" s="118">
        <v>0</v>
      </c>
      <c r="AQ1090" s="118">
        <v>0</v>
      </c>
      <c r="AR1090" s="118">
        <v>0</v>
      </c>
      <c r="AS1090" t="str">
        <f t="shared" si="75"/>
        <v>2.00.00.00</v>
      </c>
    </row>
    <row r="1091" spans="1:45" customFormat="1" ht="93.6">
      <c r="A1091">
        <v>2021</v>
      </c>
      <c r="B1091">
        <v>820</v>
      </c>
      <c r="C1091" t="s">
        <v>1292</v>
      </c>
      <c r="D1091" t="s">
        <v>1293</v>
      </c>
      <c r="E1091" t="s">
        <v>1227</v>
      </c>
      <c r="F1091" t="s">
        <v>2660</v>
      </c>
      <c r="G1091" t="s">
        <v>2661</v>
      </c>
      <c r="H1091">
        <v>11</v>
      </c>
      <c r="I1091" t="s">
        <v>25</v>
      </c>
      <c r="J1091">
        <v>1</v>
      </c>
      <c r="K1091" t="s">
        <v>2634</v>
      </c>
      <c r="L1091">
        <v>0</v>
      </c>
      <c r="M1091" t="s">
        <v>2149</v>
      </c>
      <c r="N1091">
        <v>0</v>
      </c>
      <c r="O1091" t="s">
        <v>2149</v>
      </c>
      <c r="P1091">
        <v>0</v>
      </c>
      <c r="Q1091" t="s">
        <v>2149</v>
      </c>
      <c r="R1091">
        <v>10</v>
      </c>
      <c r="S1091" t="s">
        <v>2150</v>
      </c>
      <c r="T1091">
        <v>13</v>
      </c>
      <c r="U1091" t="s">
        <v>2164</v>
      </c>
      <c r="V1091">
        <v>0</v>
      </c>
      <c r="W1091" t="s">
        <v>79</v>
      </c>
      <c r="X1091">
        <v>3</v>
      </c>
      <c r="Y1091" t="s">
        <v>2690</v>
      </c>
      <c r="Z1091" t="s">
        <v>2691</v>
      </c>
      <c r="AA1091" t="s">
        <v>2690</v>
      </c>
      <c r="AB1091" t="s">
        <v>2692</v>
      </c>
      <c r="AC1091" t="s">
        <v>2690</v>
      </c>
      <c r="AD1091" t="s">
        <v>41</v>
      </c>
      <c r="AE1091" t="s">
        <v>42</v>
      </c>
      <c r="AF1091" s="115">
        <v>18149805</v>
      </c>
      <c r="AG1091" s="36" t="s">
        <v>1683</v>
      </c>
      <c r="AH1091" s="127" t="s">
        <v>25</v>
      </c>
      <c r="AI1091" s="172">
        <v>9</v>
      </c>
      <c r="AJ1091" s="173" t="s">
        <v>1602</v>
      </c>
      <c r="AL1091" t="str">
        <f t="shared" ref="AL1091:AL1143" si="76">CONCATENATE(TEXT(AO1091,"00"),".",TEXT(AP1091,"00"),".",TEXT(AQ1091,"00"),".",TEXT(AR1091,"00"))</f>
        <v>01.00.00.00</v>
      </c>
      <c r="AM1091">
        <f t="shared" ref="AM1091:AM1143" si="77">+B1091</f>
        <v>820</v>
      </c>
      <c r="AN1091">
        <f t="shared" ref="AN1091:AN1143" si="78">+H1091</f>
        <v>11</v>
      </c>
      <c r="AO1091" s="118">
        <v>1</v>
      </c>
      <c r="AP1091" s="118">
        <v>0</v>
      </c>
      <c r="AQ1091" s="118">
        <v>0</v>
      </c>
      <c r="AR1091" s="118">
        <v>0</v>
      </c>
      <c r="AS1091" t="str">
        <f t="shared" ref="AS1091:AS1143" si="79">+AD1091</f>
        <v>3.00.00.00</v>
      </c>
    </row>
    <row r="1092" spans="1:45" customFormat="1" ht="93.6">
      <c r="A1092">
        <v>2021</v>
      </c>
      <c r="B1092">
        <v>820</v>
      </c>
      <c r="C1092" t="s">
        <v>1292</v>
      </c>
      <c r="D1092" t="s">
        <v>1293</v>
      </c>
      <c r="E1092" t="s">
        <v>1227</v>
      </c>
      <c r="F1092" t="s">
        <v>2693</v>
      </c>
      <c r="G1092" t="s">
        <v>2694</v>
      </c>
      <c r="H1092">
        <v>11</v>
      </c>
      <c r="I1092" t="s">
        <v>25</v>
      </c>
      <c r="J1092">
        <v>1</v>
      </c>
      <c r="K1092" t="s">
        <v>2634</v>
      </c>
      <c r="L1092">
        <v>0</v>
      </c>
      <c r="M1092" t="s">
        <v>2149</v>
      </c>
      <c r="N1092">
        <v>1</v>
      </c>
      <c r="O1092" t="s">
        <v>43</v>
      </c>
      <c r="P1092">
        <v>0</v>
      </c>
      <c r="Q1092" t="s">
        <v>2149</v>
      </c>
      <c r="R1092">
        <v>10</v>
      </c>
      <c r="S1092" t="s">
        <v>2150</v>
      </c>
      <c r="T1092">
        <v>13</v>
      </c>
      <c r="U1092" t="s">
        <v>2164</v>
      </c>
      <c r="V1092">
        <v>0</v>
      </c>
      <c r="W1092" t="s">
        <v>79</v>
      </c>
      <c r="X1092">
        <v>4</v>
      </c>
      <c r="Y1092" t="s">
        <v>2695</v>
      </c>
      <c r="Z1092" t="s">
        <v>2696</v>
      </c>
      <c r="AA1092" t="s">
        <v>2697</v>
      </c>
      <c r="AB1092" t="s">
        <v>2698</v>
      </c>
      <c r="AC1092" t="s">
        <v>2697</v>
      </c>
      <c r="AD1092" t="s">
        <v>44</v>
      </c>
      <c r="AE1092" t="s">
        <v>43</v>
      </c>
      <c r="AF1092" s="115">
        <v>3918510</v>
      </c>
      <c r="AG1092" s="36" t="s">
        <v>1683</v>
      </c>
      <c r="AH1092" s="127" t="s">
        <v>25</v>
      </c>
      <c r="AI1092" s="172">
        <v>9</v>
      </c>
      <c r="AJ1092" s="173" t="s">
        <v>1602</v>
      </c>
      <c r="AL1092" t="str">
        <f t="shared" si="76"/>
        <v>01.00.01.00</v>
      </c>
      <c r="AM1092">
        <f t="shared" si="77"/>
        <v>820</v>
      </c>
      <c r="AN1092">
        <f t="shared" si="78"/>
        <v>11</v>
      </c>
      <c r="AO1092" s="118">
        <v>1</v>
      </c>
      <c r="AP1092" s="118">
        <v>0</v>
      </c>
      <c r="AQ1092" s="118">
        <v>1</v>
      </c>
      <c r="AR1092" s="118">
        <v>0</v>
      </c>
      <c r="AS1092" t="str">
        <f t="shared" si="79"/>
        <v>4.03.00.00</v>
      </c>
    </row>
    <row r="1093" spans="1:45" customFormat="1" ht="62.4">
      <c r="A1093">
        <v>2021</v>
      </c>
      <c r="B1093">
        <v>910</v>
      </c>
      <c r="C1093" t="s">
        <v>1294</v>
      </c>
      <c r="D1093" t="s">
        <v>1221</v>
      </c>
      <c r="E1093" t="s">
        <v>1227</v>
      </c>
      <c r="F1093" t="s">
        <v>2660</v>
      </c>
      <c r="G1093" t="s">
        <v>2661</v>
      </c>
      <c r="H1093">
        <v>11</v>
      </c>
      <c r="I1093" t="s">
        <v>25</v>
      </c>
      <c r="J1093">
        <v>1</v>
      </c>
      <c r="K1093" t="s">
        <v>2634</v>
      </c>
      <c r="L1093">
        <v>0</v>
      </c>
      <c r="M1093" t="s">
        <v>2149</v>
      </c>
      <c r="N1093">
        <v>0</v>
      </c>
      <c r="O1093" t="s">
        <v>2149</v>
      </c>
      <c r="P1093">
        <v>0</v>
      </c>
      <c r="Q1093" t="s">
        <v>2149</v>
      </c>
      <c r="R1093">
        <v>10</v>
      </c>
      <c r="S1093" t="s">
        <v>2150</v>
      </c>
      <c r="T1093">
        <v>17</v>
      </c>
      <c r="U1093" t="s">
        <v>2182</v>
      </c>
      <c r="V1093">
        <v>0</v>
      </c>
      <c r="W1093" t="s">
        <v>79</v>
      </c>
      <c r="X1093">
        <v>1</v>
      </c>
      <c r="Y1093" t="s">
        <v>2662</v>
      </c>
      <c r="Z1093" t="s">
        <v>2663</v>
      </c>
      <c r="AA1093" t="s">
        <v>2664</v>
      </c>
      <c r="AB1093" t="s">
        <v>2665</v>
      </c>
      <c r="AC1093" t="s">
        <v>2666</v>
      </c>
      <c r="AD1093" t="s">
        <v>23</v>
      </c>
      <c r="AE1093" t="s">
        <v>24</v>
      </c>
      <c r="AF1093" s="115">
        <v>14669947</v>
      </c>
      <c r="AG1093" s="36" t="s">
        <v>1683</v>
      </c>
      <c r="AH1093" s="127" t="s">
        <v>25</v>
      </c>
      <c r="AI1093" s="172">
        <v>5</v>
      </c>
      <c r="AJ1093" s="173" t="s">
        <v>1221</v>
      </c>
      <c r="AL1093" t="str">
        <f t="shared" si="76"/>
        <v>01.00.00.00</v>
      </c>
      <c r="AM1093">
        <f t="shared" si="77"/>
        <v>910</v>
      </c>
      <c r="AN1093">
        <f t="shared" si="78"/>
        <v>11</v>
      </c>
      <c r="AO1093" s="118">
        <v>1</v>
      </c>
      <c r="AP1093" s="118">
        <v>0</v>
      </c>
      <c r="AQ1093" s="118">
        <v>0</v>
      </c>
      <c r="AR1093" s="118">
        <v>0</v>
      </c>
      <c r="AS1093" t="str">
        <f t="shared" si="79"/>
        <v>1.01.01.00</v>
      </c>
    </row>
    <row r="1094" spans="1:45" customFormat="1" ht="62.4">
      <c r="A1094">
        <v>2021</v>
      </c>
      <c r="B1094">
        <v>910</v>
      </c>
      <c r="C1094" t="s">
        <v>1294</v>
      </c>
      <c r="D1094" t="s">
        <v>1221</v>
      </c>
      <c r="E1094" t="s">
        <v>1227</v>
      </c>
      <c r="F1094" t="s">
        <v>2660</v>
      </c>
      <c r="G1094" t="s">
        <v>2661</v>
      </c>
      <c r="H1094">
        <v>11</v>
      </c>
      <c r="I1094" t="s">
        <v>25</v>
      </c>
      <c r="J1094">
        <v>1</v>
      </c>
      <c r="K1094" t="s">
        <v>2634</v>
      </c>
      <c r="L1094">
        <v>0</v>
      </c>
      <c r="M1094" t="s">
        <v>2149</v>
      </c>
      <c r="N1094">
        <v>0</v>
      </c>
      <c r="O1094" t="s">
        <v>2149</v>
      </c>
      <c r="P1094">
        <v>0</v>
      </c>
      <c r="Q1094" t="s">
        <v>2149</v>
      </c>
      <c r="R1094">
        <v>10</v>
      </c>
      <c r="S1094" t="s">
        <v>2150</v>
      </c>
      <c r="T1094">
        <v>17</v>
      </c>
      <c r="U1094" t="s">
        <v>2182</v>
      </c>
      <c r="V1094">
        <v>0</v>
      </c>
      <c r="W1094" t="s">
        <v>79</v>
      </c>
      <c r="X1094">
        <v>1</v>
      </c>
      <c r="Y1094" t="s">
        <v>2662</v>
      </c>
      <c r="Z1094" t="s">
        <v>2663</v>
      </c>
      <c r="AA1094" t="s">
        <v>2664</v>
      </c>
      <c r="AB1094" t="s">
        <v>2667</v>
      </c>
      <c r="AC1094" t="s">
        <v>2668</v>
      </c>
      <c r="AD1094" t="s">
        <v>26</v>
      </c>
      <c r="AE1094" t="s">
        <v>27</v>
      </c>
      <c r="AF1094" s="115">
        <v>1131652</v>
      </c>
      <c r="AG1094" s="36" t="s">
        <v>1683</v>
      </c>
      <c r="AH1094" s="127" t="s">
        <v>25</v>
      </c>
      <c r="AI1094" s="172">
        <v>5</v>
      </c>
      <c r="AJ1094" s="173" t="s">
        <v>1221</v>
      </c>
      <c r="AL1094" t="str">
        <f t="shared" si="76"/>
        <v>01.00.00.00</v>
      </c>
      <c r="AM1094">
        <f t="shared" si="77"/>
        <v>910</v>
      </c>
      <c r="AN1094">
        <f t="shared" si="78"/>
        <v>11</v>
      </c>
      <c r="AO1094" s="118">
        <v>1</v>
      </c>
      <c r="AP1094" s="118">
        <v>0</v>
      </c>
      <c r="AQ1094" s="118">
        <v>0</v>
      </c>
      <c r="AR1094" s="118">
        <v>0</v>
      </c>
      <c r="AS1094" t="str">
        <f t="shared" si="79"/>
        <v>1.01.04.00</v>
      </c>
    </row>
    <row r="1095" spans="1:45" customFormat="1" ht="62.4">
      <c r="A1095">
        <v>2021</v>
      </c>
      <c r="B1095">
        <v>910</v>
      </c>
      <c r="C1095" t="s">
        <v>1294</v>
      </c>
      <c r="D1095" t="s">
        <v>1221</v>
      </c>
      <c r="E1095" t="s">
        <v>1227</v>
      </c>
      <c r="F1095" t="s">
        <v>2660</v>
      </c>
      <c r="G1095" t="s">
        <v>2661</v>
      </c>
      <c r="H1095">
        <v>11</v>
      </c>
      <c r="I1095" t="s">
        <v>25</v>
      </c>
      <c r="J1095">
        <v>1</v>
      </c>
      <c r="K1095" t="s">
        <v>2634</v>
      </c>
      <c r="L1095">
        <v>0</v>
      </c>
      <c r="M1095" t="s">
        <v>2149</v>
      </c>
      <c r="N1095">
        <v>0</v>
      </c>
      <c r="O1095" t="s">
        <v>2149</v>
      </c>
      <c r="P1095">
        <v>0</v>
      </c>
      <c r="Q1095" t="s">
        <v>2149</v>
      </c>
      <c r="R1095">
        <v>10</v>
      </c>
      <c r="S1095" t="s">
        <v>2150</v>
      </c>
      <c r="T1095">
        <v>17</v>
      </c>
      <c r="U1095" t="s">
        <v>2182</v>
      </c>
      <c r="V1095">
        <v>0</v>
      </c>
      <c r="W1095" t="s">
        <v>79</v>
      </c>
      <c r="X1095">
        <v>1</v>
      </c>
      <c r="Y1095" t="s">
        <v>2662</v>
      </c>
      <c r="Z1095" t="s">
        <v>2663</v>
      </c>
      <c r="AA1095" t="s">
        <v>2664</v>
      </c>
      <c r="AB1095" t="s">
        <v>2669</v>
      </c>
      <c r="AC1095" t="s">
        <v>2670</v>
      </c>
      <c r="AD1095" t="s">
        <v>28</v>
      </c>
      <c r="AE1095" t="s">
        <v>29</v>
      </c>
      <c r="AF1095" s="115">
        <v>3045558</v>
      </c>
      <c r="AG1095" s="36" t="s">
        <v>1683</v>
      </c>
      <c r="AH1095" s="127" t="s">
        <v>25</v>
      </c>
      <c r="AI1095" s="172">
        <v>5</v>
      </c>
      <c r="AJ1095" s="173" t="s">
        <v>1221</v>
      </c>
      <c r="AL1095" t="str">
        <f t="shared" si="76"/>
        <v>01.00.00.00</v>
      </c>
      <c r="AM1095">
        <f t="shared" si="77"/>
        <v>910</v>
      </c>
      <c r="AN1095">
        <f t="shared" si="78"/>
        <v>11</v>
      </c>
      <c r="AO1095" s="118">
        <v>1</v>
      </c>
      <c r="AP1095" s="118">
        <v>0</v>
      </c>
      <c r="AQ1095" s="118">
        <v>0</v>
      </c>
      <c r="AR1095" s="118">
        <v>0</v>
      </c>
      <c r="AS1095" t="str">
        <f t="shared" si="79"/>
        <v>1.01.06.00</v>
      </c>
    </row>
    <row r="1096" spans="1:45" customFormat="1" ht="62.4">
      <c r="A1096">
        <v>2021</v>
      </c>
      <c r="B1096">
        <v>910</v>
      </c>
      <c r="C1096" t="s">
        <v>1294</v>
      </c>
      <c r="D1096" t="s">
        <v>1221</v>
      </c>
      <c r="E1096" t="s">
        <v>1227</v>
      </c>
      <c r="F1096" t="s">
        <v>2660</v>
      </c>
      <c r="G1096" t="s">
        <v>2661</v>
      </c>
      <c r="H1096">
        <v>11</v>
      </c>
      <c r="I1096" t="s">
        <v>25</v>
      </c>
      <c r="J1096">
        <v>1</v>
      </c>
      <c r="K1096" t="s">
        <v>2634</v>
      </c>
      <c r="L1096">
        <v>0</v>
      </c>
      <c r="M1096" t="s">
        <v>2149</v>
      </c>
      <c r="N1096">
        <v>0</v>
      </c>
      <c r="O1096" t="s">
        <v>2149</v>
      </c>
      <c r="P1096">
        <v>0</v>
      </c>
      <c r="Q1096" t="s">
        <v>2149</v>
      </c>
      <c r="R1096">
        <v>10</v>
      </c>
      <c r="S1096" t="s">
        <v>2150</v>
      </c>
      <c r="T1096">
        <v>17</v>
      </c>
      <c r="U1096" t="s">
        <v>2182</v>
      </c>
      <c r="V1096">
        <v>0</v>
      </c>
      <c r="W1096" t="s">
        <v>79</v>
      </c>
      <c r="X1096">
        <v>1</v>
      </c>
      <c r="Y1096" t="s">
        <v>2662</v>
      </c>
      <c r="Z1096" t="s">
        <v>2663</v>
      </c>
      <c r="AA1096" t="s">
        <v>2664</v>
      </c>
      <c r="AB1096" t="s">
        <v>2671</v>
      </c>
      <c r="AC1096" t="s">
        <v>31</v>
      </c>
      <c r="AD1096" t="s">
        <v>30</v>
      </c>
      <c r="AE1096" t="s">
        <v>31</v>
      </c>
      <c r="AF1096" s="115">
        <v>3918510</v>
      </c>
      <c r="AG1096" s="36" t="s">
        <v>1683</v>
      </c>
      <c r="AH1096" s="127" t="s">
        <v>25</v>
      </c>
      <c r="AI1096" s="172">
        <v>5</v>
      </c>
      <c r="AJ1096" s="173" t="s">
        <v>1221</v>
      </c>
      <c r="AL1096" t="str">
        <f t="shared" si="76"/>
        <v>01.00.00.00</v>
      </c>
      <c r="AM1096">
        <f t="shared" si="77"/>
        <v>910</v>
      </c>
      <c r="AN1096">
        <f t="shared" si="78"/>
        <v>11</v>
      </c>
      <c r="AO1096" s="118">
        <v>1</v>
      </c>
      <c r="AP1096" s="118">
        <v>0</v>
      </c>
      <c r="AQ1096" s="118">
        <v>0</v>
      </c>
      <c r="AR1096" s="118">
        <v>0</v>
      </c>
      <c r="AS1096" t="str">
        <f t="shared" si="79"/>
        <v>1.01.07.00</v>
      </c>
    </row>
    <row r="1097" spans="1:45" customFormat="1" ht="62.4">
      <c r="A1097">
        <v>2021</v>
      </c>
      <c r="B1097">
        <v>910</v>
      </c>
      <c r="C1097" t="s">
        <v>1294</v>
      </c>
      <c r="D1097" t="s">
        <v>1221</v>
      </c>
      <c r="E1097" t="s">
        <v>1227</v>
      </c>
      <c r="F1097" t="s">
        <v>2660</v>
      </c>
      <c r="G1097" t="s">
        <v>2661</v>
      </c>
      <c r="H1097">
        <v>11</v>
      </c>
      <c r="I1097" t="s">
        <v>25</v>
      </c>
      <c r="J1097">
        <v>1</v>
      </c>
      <c r="K1097" t="s">
        <v>2634</v>
      </c>
      <c r="L1097">
        <v>0</v>
      </c>
      <c r="M1097" t="s">
        <v>2149</v>
      </c>
      <c r="N1097">
        <v>0</v>
      </c>
      <c r="O1097" t="s">
        <v>2149</v>
      </c>
      <c r="P1097">
        <v>0</v>
      </c>
      <c r="Q1097" t="s">
        <v>2149</v>
      </c>
      <c r="R1097">
        <v>10</v>
      </c>
      <c r="S1097" t="s">
        <v>2150</v>
      </c>
      <c r="T1097">
        <v>17</v>
      </c>
      <c r="U1097" t="s">
        <v>2182</v>
      </c>
      <c r="V1097">
        <v>0</v>
      </c>
      <c r="W1097" t="s">
        <v>79</v>
      </c>
      <c r="X1097">
        <v>1</v>
      </c>
      <c r="Y1097" t="s">
        <v>2662</v>
      </c>
      <c r="Z1097" t="s">
        <v>2677</v>
      </c>
      <c r="AA1097" t="s">
        <v>2678</v>
      </c>
      <c r="AB1097" t="s">
        <v>2679</v>
      </c>
      <c r="AC1097" t="s">
        <v>2678</v>
      </c>
      <c r="AD1097" t="s">
        <v>35</v>
      </c>
      <c r="AE1097" t="s">
        <v>36</v>
      </c>
      <c r="AF1097" s="115">
        <v>177076</v>
      </c>
      <c r="AG1097" s="36" t="s">
        <v>1683</v>
      </c>
      <c r="AH1097" s="127" t="s">
        <v>25</v>
      </c>
      <c r="AI1097" s="172">
        <v>5</v>
      </c>
      <c r="AJ1097" s="173" t="s">
        <v>1221</v>
      </c>
      <c r="AL1097" t="str">
        <f t="shared" si="76"/>
        <v>01.00.00.00</v>
      </c>
      <c r="AM1097">
        <f t="shared" si="77"/>
        <v>910</v>
      </c>
      <c r="AN1097">
        <f t="shared" si="78"/>
        <v>11</v>
      </c>
      <c r="AO1097" s="118">
        <v>1</v>
      </c>
      <c r="AP1097" s="118">
        <v>0</v>
      </c>
      <c r="AQ1097" s="118">
        <v>0</v>
      </c>
      <c r="AR1097" s="118">
        <v>0</v>
      </c>
      <c r="AS1097" t="str">
        <f t="shared" si="79"/>
        <v>1.04.00.00</v>
      </c>
    </row>
    <row r="1098" spans="1:45" customFormat="1" ht="62.4">
      <c r="A1098">
        <v>2021</v>
      </c>
      <c r="B1098">
        <v>910</v>
      </c>
      <c r="C1098" t="s">
        <v>1294</v>
      </c>
      <c r="D1098" t="s">
        <v>1221</v>
      </c>
      <c r="E1098" t="s">
        <v>1227</v>
      </c>
      <c r="F1098" t="s">
        <v>2660</v>
      </c>
      <c r="G1098" t="s">
        <v>2661</v>
      </c>
      <c r="H1098">
        <v>11</v>
      </c>
      <c r="I1098" t="s">
        <v>25</v>
      </c>
      <c r="J1098">
        <v>1</v>
      </c>
      <c r="K1098" t="s">
        <v>2634</v>
      </c>
      <c r="L1098">
        <v>0</v>
      </c>
      <c r="M1098" t="s">
        <v>2149</v>
      </c>
      <c r="N1098">
        <v>0</v>
      </c>
      <c r="O1098" t="s">
        <v>2149</v>
      </c>
      <c r="P1098">
        <v>0</v>
      </c>
      <c r="Q1098" t="s">
        <v>2149</v>
      </c>
      <c r="R1098">
        <v>10</v>
      </c>
      <c r="S1098" t="s">
        <v>2150</v>
      </c>
      <c r="T1098">
        <v>17</v>
      </c>
      <c r="U1098" t="s">
        <v>2182</v>
      </c>
      <c r="V1098">
        <v>0</v>
      </c>
      <c r="W1098" t="s">
        <v>79</v>
      </c>
      <c r="X1098">
        <v>1</v>
      </c>
      <c r="Y1098" t="s">
        <v>2662</v>
      </c>
      <c r="Z1098" t="s">
        <v>2684</v>
      </c>
      <c r="AA1098" t="s">
        <v>2685</v>
      </c>
      <c r="AB1098" t="s">
        <v>2686</v>
      </c>
      <c r="AC1098" t="s">
        <v>2685</v>
      </c>
      <c r="AD1098" t="s">
        <v>2235</v>
      </c>
      <c r="AE1098" t="s">
        <v>2236</v>
      </c>
      <c r="AF1098" s="115">
        <v>95809</v>
      </c>
      <c r="AG1098" s="36" t="s">
        <v>1683</v>
      </c>
      <c r="AH1098" s="127" t="s">
        <v>25</v>
      </c>
      <c r="AI1098" s="172">
        <v>5</v>
      </c>
      <c r="AJ1098" s="173" t="s">
        <v>1221</v>
      </c>
      <c r="AL1098" t="str">
        <f t="shared" si="76"/>
        <v>01.00.00.00</v>
      </c>
      <c r="AM1098">
        <f t="shared" si="77"/>
        <v>910</v>
      </c>
      <c r="AN1098">
        <f t="shared" si="78"/>
        <v>11</v>
      </c>
      <c r="AO1098" s="118">
        <v>1</v>
      </c>
      <c r="AP1098" s="118">
        <v>0</v>
      </c>
      <c r="AQ1098" s="118">
        <v>0</v>
      </c>
      <c r="AR1098" s="118">
        <v>0</v>
      </c>
      <c r="AS1098" t="str">
        <f t="shared" si="79"/>
        <v>1.06.00.00</v>
      </c>
    </row>
    <row r="1099" spans="1:45" customFormat="1" ht="62.4">
      <c r="A1099">
        <v>2021</v>
      </c>
      <c r="B1099">
        <v>910</v>
      </c>
      <c r="C1099" t="s">
        <v>1294</v>
      </c>
      <c r="D1099" t="s">
        <v>1221</v>
      </c>
      <c r="E1099" t="s">
        <v>1227</v>
      </c>
      <c r="F1099" t="s">
        <v>2660</v>
      </c>
      <c r="G1099" t="s">
        <v>2661</v>
      </c>
      <c r="H1099">
        <v>11</v>
      </c>
      <c r="I1099" t="s">
        <v>25</v>
      </c>
      <c r="J1099">
        <v>1</v>
      </c>
      <c r="K1099" t="s">
        <v>2634</v>
      </c>
      <c r="L1099">
        <v>0</v>
      </c>
      <c r="M1099" t="s">
        <v>2149</v>
      </c>
      <c r="N1099">
        <v>0</v>
      </c>
      <c r="O1099" t="s">
        <v>2149</v>
      </c>
      <c r="P1099">
        <v>0</v>
      </c>
      <c r="Q1099" t="s">
        <v>2149</v>
      </c>
      <c r="R1099">
        <v>10</v>
      </c>
      <c r="S1099" t="s">
        <v>2150</v>
      </c>
      <c r="T1099">
        <v>17</v>
      </c>
      <c r="U1099" t="s">
        <v>2182</v>
      </c>
      <c r="V1099">
        <v>0</v>
      </c>
      <c r="W1099" t="s">
        <v>79</v>
      </c>
      <c r="X1099">
        <v>2</v>
      </c>
      <c r="Y1099" t="s">
        <v>2687</v>
      </c>
      <c r="Z1099" t="s">
        <v>2688</v>
      </c>
      <c r="AA1099" t="s">
        <v>2687</v>
      </c>
      <c r="AB1099" t="s">
        <v>2689</v>
      </c>
      <c r="AC1099" t="s">
        <v>2687</v>
      </c>
      <c r="AD1099" t="s">
        <v>39</v>
      </c>
      <c r="AE1099" t="s">
        <v>40</v>
      </c>
      <c r="AF1099" s="115">
        <v>276009</v>
      </c>
      <c r="AG1099" s="36" t="s">
        <v>1683</v>
      </c>
      <c r="AH1099" s="127" t="s">
        <v>25</v>
      </c>
      <c r="AI1099" s="172">
        <v>5</v>
      </c>
      <c r="AJ1099" s="173" t="s">
        <v>1221</v>
      </c>
      <c r="AL1099" t="str">
        <f t="shared" si="76"/>
        <v>01.00.00.00</v>
      </c>
      <c r="AM1099">
        <f t="shared" si="77"/>
        <v>910</v>
      </c>
      <c r="AN1099">
        <f t="shared" si="78"/>
        <v>11</v>
      </c>
      <c r="AO1099" s="118">
        <v>1</v>
      </c>
      <c r="AP1099" s="118">
        <v>0</v>
      </c>
      <c r="AQ1099" s="118">
        <v>0</v>
      </c>
      <c r="AR1099" s="118">
        <v>0</v>
      </c>
      <c r="AS1099" t="str">
        <f t="shared" si="79"/>
        <v>2.00.00.00</v>
      </c>
    </row>
    <row r="1100" spans="1:45" customFormat="1" ht="62.4">
      <c r="A1100">
        <v>2021</v>
      </c>
      <c r="B1100">
        <v>910</v>
      </c>
      <c r="C1100" t="s">
        <v>1294</v>
      </c>
      <c r="D1100" t="s">
        <v>1221</v>
      </c>
      <c r="E1100" t="s">
        <v>1227</v>
      </c>
      <c r="F1100" t="s">
        <v>2660</v>
      </c>
      <c r="G1100" t="s">
        <v>2661</v>
      </c>
      <c r="H1100">
        <v>11</v>
      </c>
      <c r="I1100" t="s">
        <v>25</v>
      </c>
      <c r="J1100">
        <v>1</v>
      </c>
      <c r="K1100" t="s">
        <v>2634</v>
      </c>
      <c r="L1100">
        <v>0</v>
      </c>
      <c r="M1100" t="s">
        <v>2149</v>
      </c>
      <c r="N1100">
        <v>0</v>
      </c>
      <c r="O1100" t="s">
        <v>2149</v>
      </c>
      <c r="P1100">
        <v>0</v>
      </c>
      <c r="Q1100" t="s">
        <v>2149</v>
      </c>
      <c r="R1100">
        <v>10</v>
      </c>
      <c r="S1100" t="s">
        <v>2150</v>
      </c>
      <c r="T1100">
        <v>17</v>
      </c>
      <c r="U1100" t="s">
        <v>2182</v>
      </c>
      <c r="V1100">
        <v>0</v>
      </c>
      <c r="W1100" t="s">
        <v>79</v>
      </c>
      <c r="X1100">
        <v>3</v>
      </c>
      <c r="Y1100" t="s">
        <v>2690</v>
      </c>
      <c r="Z1100" t="s">
        <v>2691</v>
      </c>
      <c r="AA1100" t="s">
        <v>2690</v>
      </c>
      <c r="AB1100" t="s">
        <v>2692</v>
      </c>
      <c r="AC1100" t="s">
        <v>2690</v>
      </c>
      <c r="AD1100" t="s">
        <v>41</v>
      </c>
      <c r="AE1100" t="s">
        <v>42</v>
      </c>
      <c r="AF1100" s="115">
        <v>3107514</v>
      </c>
      <c r="AG1100" s="36" t="s">
        <v>1683</v>
      </c>
      <c r="AH1100" s="127" t="s">
        <v>25</v>
      </c>
      <c r="AI1100" s="172">
        <v>5</v>
      </c>
      <c r="AJ1100" s="173" t="s">
        <v>1221</v>
      </c>
      <c r="AL1100" t="str">
        <f t="shared" si="76"/>
        <v>01.00.00.00</v>
      </c>
      <c r="AM1100">
        <f t="shared" si="77"/>
        <v>910</v>
      </c>
      <c r="AN1100">
        <f t="shared" si="78"/>
        <v>11</v>
      </c>
      <c r="AO1100" s="118">
        <v>1</v>
      </c>
      <c r="AP1100" s="118">
        <v>0</v>
      </c>
      <c r="AQ1100" s="118">
        <v>0</v>
      </c>
      <c r="AR1100" s="118">
        <v>0</v>
      </c>
      <c r="AS1100" t="str">
        <f t="shared" si="79"/>
        <v>3.00.00.00</v>
      </c>
    </row>
    <row r="1101" spans="1:45" customFormat="1" ht="62.4">
      <c r="A1101">
        <v>2021</v>
      </c>
      <c r="B1101">
        <v>910</v>
      </c>
      <c r="C1101" t="s">
        <v>1294</v>
      </c>
      <c r="D1101" t="s">
        <v>1221</v>
      </c>
      <c r="E1101" t="s">
        <v>1227</v>
      </c>
      <c r="F1101" t="s">
        <v>2693</v>
      </c>
      <c r="G1101" t="s">
        <v>2694</v>
      </c>
      <c r="H1101">
        <v>11</v>
      </c>
      <c r="I1101" t="s">
        <v>25</v>
      </c>
      <c r="J1101">
        <v>1</v>
      </c>
      <c r="K1101" t="s">
        <v>2634</v>
      </c>
      <c r="L1101">
        <v>0</v>
      </c>
      <c r="M1101" t="s">
        <v>2149</v>
      </c>
      <c r="N1101">
        <v>1</v>
      </c>
      <c r="O1101" t="s">
        <v>43</v>
      </c>
      <c r="P1101">
        <v>0</v>
      </c>
      <c r="Q1101" t="s">
        <v>2149</v>
      </c>
      <c r="R1101">
        <v>10</v>
      </c>
      <c r="S1101" t="s">
        <v>2150</v>
      </c>
      <c r="T1101">
        <v>17</v>
      </c>
      <c r="U1101" t="s">
        <v>2182</v>
      </c>
      <c r="V1101">
        <v>0</v>
      </c>
      <c r="W1101" t="s">
        <v>79</v>
      </c>
      <c r="X1101">
        <v>4</v>
      </c>
      <c r="Y1101" t="s">
        <v>2695</v>
      </c>
      <c r="Z1101" t="s">
        <v>2696</v>
      </c>
      <c r="AA1101" t="s">
        <v>2697</v>
      </c>
      <c r="AB1101" t="s">
        <v>2698</v>
      </c>
      <c r="AC1101" t="s">
        <v>2697</v>
      </c>
      <c r="AD1101" t="s">
        <v>44</v>
      </c>
      <c r="AE1101" t="s">
        <v>43</v>
      </c>
      <c r="AF1101" s="115">
        <v>135230</v>
      </c>
      <c r="AG1101" s="36" t="s">
        <v>1683</v>
      </c>
      <c r="AH1101" s="127" t="s">
        <v>25</v>
      </c>
      <c r="AI1101" s="172">
        <v>5</v>
      </c>
      <c r="AJ1101" s="173" t="s">
        <v>1221</v>
      </c>
      <c r="AL1101" t="str">
        <f t="shared" si="76"/>
        <v>01.00.01.00</v>
      </c>
      <c r="AM1101">
        <f t="shared" si="77"/>
        <v>910</v>
      </c>
      <c r="AN1101">
        <f t="shared" si="78"/>
        <v>11</v>
      </c>
      <c r="AO1101" s="118">
        <v>1</v>
      </c>
      <c r="AP1101" s="118">
        <v>0</v>
      </c>
      <c r="AQ1101" s="118">
        <v>1</v>
      </c>
      <c r="AR1101" s="118">
        <v>0</v>
      </c>
      <c r="AS1101" t="str">
        <f t="shared" si="79"/>
        <v>4.03.00.00</v>
      </c>
    </row>
    <row r="1102" spans="1:45" customFormat="1" ht="46.8">
      <c r="A1102">
        <v>2021</v>
      </c>
      <c r="B1102">
        <v>1010</v>
      </c>
      <c r="C1102" t="s">
        <v>1295</v>
      </c>
      <c r="D1102" t="s">
        <v>1222</v>
      </c>
      <c r="E1102" t="s">
        <v>1227</v>
      </c>
      <c r="F1102" t="s">
        <v>2660</v>
      </c>
      <c r="G1102" t="s">
        <v>2661</v>
      </c>
      <c r="H1102">
        <v>11</v>
      </c>
      <c r="I1102" t="s">
        <v>25</v>
      </c>
      <c r="J1102">
        <v>1</v>
      </c>
      <c r="K1102" t="s">
        <v>2634</v>
      </c>
      <c r="L1102">
        <v>0</v>
      </c>
      <c r="M1102" t="s">
        <v>2149</v>
      </c>
      <c r="N1102">
        <v>0</v>
      </c>
      <c r="O1102" t="s">
        <v>2149</v>
      </c>
      <c r="P1102">
        <v>0</v>
      </c>
      <c r="Q1102" t="s">
        <v>2149</v>
      </c>
      <c r="R1102">
        <v>10</v>
      </c>
      <c r="S1102" t="s">
        <v>2150</v>
      </c>
      <c r="T1102">
        <v>11</v>
      </c>
      <c r="U1102" t="s">
        <v>2151</v>
      </c>
      <c r="V1102">
        <v>0</v>
      </c>
      <c r="W1102" t="s">
        <v>79</v>
      </c>
      <c r="X1102">
        <v>1</v>
      </c>
      <c r="Y1102" t="s">
        <v>2662</v>
      </c>
      <c r="Z1102" t="s">
        <v>2663</v>
      </c>
      <c r="AA1102" t="s">
        <v>2664</v>
      </c>
      <c r="AB1102" t="s">
        <v>2665</v>
      </c>
      <c r="AC1102" t="s">
        <v>2666</v>
      </c>
      <c r="AD1102" t="s">
        <v>23</v>
      </c>
      <c r="AE1102" t="s">
        <v>24</v>
      </c>
      <c r="AF1102" s="115">
        <v>746545118</v>
      </c>
      <c r="AG1102" s="36" t="s">
        <v>1683</v>
      </c>
      <c r="AH1102" s="127" t="s">
        <v>25</v>
      </c>
      <c r="AI1102" s="172">
        <v>1</v>
      </c>
      <c r="AJ1102" s="173" t="s">
        <v>1222</v>
      </c>
      <c r="AL1102" t="str">
        <f t="shared" si="76"/>
        <v>01.00.00.00</v>
      </c>
      <c r="AM1102">
        <f t="shared" si="77"/>
        <v>1010</v>
      </c>
      <c r="AN1102">
        <f t="shared" si="78"/>
        <v>11</v>
      </c>
      <c r="AO1102" s="118">
        <v>1</v>
      </c>
      <c r="AP1102" s="118">
        <v>0</v>
      </c>
      <c r="AQ1102" s="118">
        <v>0</v>
      </c>
      <c r="AR1102" s="118">
        <v>0</v>
      </c>
      <c r="AS1102" t="str">
        <f t="shared" si="79"/>
        <v>1.01.01.00</v>
      </c>
    </row>
    <row r="1103" spans="1:45" customFormat="1" ht="46.8">
      <c r="A1103">
        <v>2021</v>
      </c>
      <c r="B1103">
        <v>1010</v>
      </c>
      <c r="C1103" t="s">
        <v>1295</v>
      </c>
      <c r="D1103" t="s">
        <v>1222</v>
      </c>
      <c r="E1103" t="s">
        <v>1227</v>
      </c>
      <c r="F1103" t="s">
        <v>2660</v>
      </c>
      <c r="G1103" t="s">
        <v>2661</v>
      </c>
      <c r="H1103">
        <v>11</v>
      </c>
      <c r="I1103" t="s">
        <v>25</v>
      </c>
      <c r="J1103">
        <v>1</v>
      </c>
      <c r="K1103" t="s">
        <v>2634</v>
      </c>
      <c r="L1103">
        <v>0</v>
      </c>
      <c r="M1103" t="s">
        <v>2149</v>
      </c>
      <c r="N1103">
        <v>0</v>
      </c>
      <c r="O1103" t="s">
        <v>2149</v>
      </c>
      <c r="P1103">
        <v>0</v>
      </c>
      <c r="Q1103" t="s">
        <v>2149</v>
      </c>
      <c r="R1103">
        <v>10</v>
      </c>
      <c r="S1103" t="s">
        <v>2150</v>
      </c>
      <c r="T1103">
        <v>11</v>
      </c>
      <c r="U1103" t="s">
        <v>2151</v>
      </c>
      <c r="V1103">
        <v>0</v>
      </c>
      <c r="W1103" t="s">
        <v>79</v>
      </c>
      <c r="X1103">
        <v>1</v>
      </c>
      <c r="Y1103" t="s">
        <v>2662</v>
      </c>
      <c r="Z1103" t="s">
        <v>2663</v>
      </c>
      <c r="AA1103" t="s">
        <v>2664</v>
      </c>
      <c r="AB1103" t="s">
        <v>2667</v>
      </c>
      <c r="AC1103" t="s">
        <v>2668</v>
      </c>
      <c r="AD1103" t="s">
        <v>26</v>
      </c>
      <c r="AE1103" t="s">
        <v>27</v>
      </c>
      <c r="AF1103" s="115">
        <v>62212093</v>
      </c>
      <c r="AG1103" s="36" t="s">
        <v>1683</v>
      </c>
      <c r="AH1103" s="127" t="s">
        <v>25</v>
      </c>
      <c r="AI1103" s="172">
        <v>1</v>
      </c>
      <c r="AJ1103" s="173" t="s">
        <v>1222</v>
      </c>
      <c r="AL1103" t="str">
        <f t="shared" si="76"/>
        <v>01.00.00.00</v>
      </c>
      <c r="AM1103">
        <f t="shared" si="77"/>
        <v>1010</v>
      </c>
      <c r="AN1103">
        <f t="shared" si="78"/>
        <v>11</v>
      </c>
      <c r="AO1103" s="118">
        <v>1</v>
      </c>
      <c r="AP1103" s="118">
        <v>0</v>
      </c>
      <c r="AQ1103" s="118">
        <v>0</v>
      </c>
      <c r="AR1103" s="118">
        <v>0</v>
      </c>
      <c r="AS1103" t="str">
        <f t="shared" si="79"/>
        <v>1.01.04.00</v>
      </c>
    </row>
    <row r="1104" spans="1:45" customFormat="1" ht="46.8">
      <c r="A1104">
        <v>2021</v>
      </c>
      <c r="B1104">
        <v>1010</v>
      </c>
      <c r="C1104" t="s">
        <v>1295</v>
      </c>
      <c r="D1104" t="s">
        <v>1222</v>
      </c>
      <c r="E1104" t="s">
        <v>1227</v>
      </c>
      <c r="F1104" t="s">
        <v>2660</v>
      </c>
      <c r="G1104" t="s">
        <v>2661</v>
      </c>
      <c r="H1104">
        <v>11</v>
      </c>
      <c r="I1104" t="s">
        <v>25</v>
      </c>
      <c r="J1104">
        <v>1</v>
      </c>
      <c r="K1104" t="s">
        <v>2634</v>
      </c>
      <c r="L1104">
        <v>0</v>
      </c>
      <c r="M1104" t="s">
        <v>2149</v>
      </c>
      <c r="N1104">
        <v>0</v>
      </c>
      <c r="O1104" t="s">
        <v>2149</v>
      </c>
      <c r="P1104">
        <v>0</v>
      </c>
      <c r="Q1104" t="s">
        <v>2149</v>
      </c>
      <c r="R1104">
        <v>10</v>
      </c>
      <c r="S1104" t="s">
        <v>2150</v>
      </c>
      <c r="T1104">
        <v>11</v>
      </c>
      <c r="U1104" t="s">
        <v>2151</v>
      </c>
      <c r="V1104">
        <v>0</v>
      </c>
      <c r="W1104" t="s">
        <v>79</v>
      </c>
      <c r="X1104">
        <v>1</v>
      </c>
      <c r="Y1104" t="s">
        <v>2662</v>
      </c>
      <c r="Z1104" t="s">
        <v>2663</v>
      </c>
      <c r="AA1104" t="s">
        <v>2664</v>
      </c>
      <c r="AB1104" t="s">
        <v>2669</v>
      </c>
      <c r="AC1104" t="s">
        <v>2670</v>
      </c>
      <c r="AD1104" t="s">
        <v>28</v>
      </c>
      <c r="AE1104" t="s">
        <v>29</v>
      </c>
      <c r="AF1104" s="115">
        <v>178563989</v>
      </c>
      <c r="AG1104" s="36" t="s">
        <v>1683</v>
      </c>
      <c r="AH1104" s="127" t="s">
        <v>25</v>
      </c>
      <c r="AI1104" s="172">
        <v>1</v>
      </c>
      <c r="AJ1104" s="173" t="s">
        <v>1222</v>
      </c>
      <c r="AL1104" t="str">
        <f t="shared" si="76"/>
        <v>01.00.00.00</v>
      </c>
      <c r="AM1104">
        <f t="shared" si="77"/>
        <v>1010</v>
      </c>
      <c r="AN1104">
        <f t="shared" si="78"/>
        <v>11</v>
      </c>
      <c r="AO1104" s="118">
        <v>1</v>
      </c>
      <c r="AP1104" s="118">
        <v>0</v>
      </c>
      <c r="AQ1104" s="118">
        <v>0</v>
      </c>
      <c r="AR1104" s="118">
        <v>0</v>
      </c>
      <c r="AS1104" t="str">
        <f t="shared" si="79"/>
        <v>1.01.06.00</v>
      </c>
    </row>
    <row r="1105" spans="1:45" customFormat="1" ht="46.8">
      <c r="A1105">
        <v>2021</v>
      </c>
      <c r="B1105">
        <v>1010</v>
      </c>
      <c r="C1105" t="s">
        <v>1295</v>
      </c>
      <c r="D1105" t="s">
        <v>1222</v>
      </c>
      <c r="E1105" t="s">
        <v>1227</v>
      </c>
      <c r="F1105" t="s">
        <v>2660</v>
      </c>
      <c r="G1105" t="s">
        <v>2661</v>
      </c>
      <c r="H1105">
        <v>11</v>
      </c>
      <c r="I1105" t="s">
        <v>25</v>
      </c>
      <c r="J1105">
        <v>1</v>
      </c>
      <c r="K1105" t="s">
        <v>2634</v>
      </c>
      <c r="L1105">
        <v>0</v>
      </c>
      <c r="M1105" t="s">
        <v>2149</v>
      </c>
      <c r="N1105">
        <v>0</v>
      </c>
      <c r="O1105" t="s">
        <v>2149</v>
      </c>
      <c r="P1105">
        <v>0</v>
      </c>
      <c r="Q1105" t="s">
        <v>2149</v>
      </c>
      <c r="R1105">
        <v>10</v>
      </c>
      <c r="S1105" t="s">
        <v>2150</v>
      </c>
      <c r="T1105">
        <v>11</v>
      </c>
      <c r="U1105" t="s">
        <v>2151</v>
      </c>
      <c r="V1105">
        <v>0</v>
      </c>
      <c r="W1105" t="s">
        <v>79</v>
      </c>
      <c r="X1105">
        <v>1</v>
      </c>
      <c r="Y1105" t="s">
        <v>2662</v>
      </c>
      <c r="Z1105" t="s">
        <v>2677</v>
      </c>
      <c r="AA1105" t="s">
        <v>2678</v>
      </c>
      <c r="AB1105" t="s">
        <v>2679</v>
      </c>
      <c r="AC1105" t="s">
        <v>2678</v>
      </c>
      <c r="AD1105" t="s">
        <v>35</v>
      </c>
      <c r="AE1105" t="s">
        <v>36</v>
      </c>
      <c r="AF1105" s="115">
        <v>9839262</v>
      </c>
      <c r="AG1105" s="36" t="s">
        <v>1683</v>
      </c>
      <c r="AH1105" s="127" t="s">
        <v>25</v>
      </c>
      <c r="AI1105" s="172">
        <v>1</v>
      </c>
      <c r="AJ1105" s="173" t="s">
        <v>1222</v>
      </c>
      <c r="AL1105" t="str">
        <f t="shared" si="76"/>
        <v>01.00.00.00</v>
      </c>
      <c r="AM1105">
        <f t="shared" si="77"/>
        <v>1010</v>
      </c>
      <c r="AN1105">
        <f t="shared" si="78"/>
        <v>11</v>
      </c>
      <c r="AO1105" s="118">
        <v>1</v>
      </c>
      <c r="AP1105" s="118">
        <v>0</v>
      </c>
      <c r="AQ1105" s="118">
        <v>0</v>
      </c>
      <c r="AR1105" s="118">
        <v>0</v>
      </c>
      <c r="AS1105" t="str">
        <f t="shared" si="79"/>
        <v>1.04.00.00</v>
      </c>
    </row>
    <row r="1106" spans="1:45" customFormat="1" ht="46.8">
      <c r="A1106">
        <v>2021</v>
      </c>
      <c r="B1106">
        <v>1010</v>
      </c>
      <c r="C1106" t="s">
        <v>1295</v>
      </c>
      <c r="D1106" t="s">
        <v>1222</v>
      </c>
      <c r="E1106" t="s">
        <v>1227</v>
      </c>
      <c r="F1106" t="s">
        <v>2660</v>
      </c>
      <c r="G1106" t="s">
        <v>2661</v>
      </c>
      <c r="H1106">
        <v>11</v>
      </c>
      <c r="I1106" t="s">
        <v>25</v>
      </c>
      <c r="J1106">
        <v>1</v>
      </c>
      <c r="K1106" t="s">
        <v>2634</v>
      </c>
      <c r="L1106">
        <v>0</v>
      </c>
      <c r="M1106" t="s">
        <v>2149</v>
      </c>
      <c r="N1106">
        <v>0</v>
      </c>
      <c r="O1106" t="s">
        <v>2149</v>
      </c>
      <c r="P1106">
        <v>0</v>
      </c>
      <c r="Q1106" t="s">
        <v>2149</v>
      </c>
      <c r="R1106">
        <v>10</v>
      </c>
      <c r="S1106" t="s">
        <v>2150</v>
      </c>
      <c r="T1106">
        <v>11</v>
      </c>
      <c r="U1106" t="s">
        <v>2151</v>
      </c>
      <c r="V1106">
        <v>0</v>
      </c>
      <c r="W1106" t="s">
        <v>79</v>
      </c>
      <c r="X1106">
        <v>2</v>
      </c>
      <c r="Y1106" t="s">
        <v>2687</v>
      </c>
      <c r="Z1106" t="s">
        <v>2688</v>
      </c>
      <c r="AA1106" t="s">
        <v>2687</v>
      </c>
      <c r="AB1106" t="s">
        <v>2689</v>
      </c>
      <c r="AC1106" t="s">
        <v>2687</v>
      </c>
      <c r="AD1106" t="s">
        <v>39</v>
      </c>
      <c r="AE1106" t="s">
        <v>40</v>
      </c>
      <c r="AF1106" s="115">
        <v>17950924</v>
      </c>
      <c r="AG1106" s="36" t="s">
        <v>1683</v>
      </c>
      <c r="AH1106" s="127" t="s">
        <v>25</v>
      </c>
      <c r="AI1106" s="172">
        <v>1</v>
      </c>
      <c r="AJ1106" s="173" t="s">
        <v>1222</v>
      </c>
      <c r="AL1106" t="str">
        <f t="shared" si="76"/>
        <v>01.00.00.00</v>
      </c>
      <c r="AM1106">
        <f t="shared" si="77"/>
        <v>1010</v>
      </c>
      <c r="AN1106">
        <f t="shared" si="78"/>
        <v>11</v>
      </c>
      <c r="AO1106" s="118">
        <v>1</v>
      </c>
      <c r="AP1106" s="118">
        <v>0</v>
      </c>
      <c r="AQ1106" s="118">
        <v>0</v>
      </c>
      <c r="AR1106" s="118">
        <v>0</v>
      </c>
      <c r="AS1106" t="str">
        <f t="shared" si="79"/>
        <v>2.00.00.00</v>
      </c>
    </row>
    <row r="1107" spans="1:45" customFormat="1" ht="46.8">
      <c r="A1107">
        <v>2021</v>
      </c>
      <c r="B1107">
        <v>1010</v>
      </c>
      <c r="C1107" t="s">
        <v>1295</v>
      </c>
      <c r="D1107" t="s">
        <v>1222</v>
      </c>
      <c r="E1107" t="s">
        <v>1227</v>
      </c>
      <c r="F1107" t="s">
        <v>2660</v>
      </c>
      <c r="G1107" t="s">
        <v>2661</v>
      </c>
      <c r="H1107">
        <v>11</v>
      </c>
      <c r="I1107" t="s">
        <v>25</v>
      </c>
      <c r="J1107">
        <v>1</v>
      </c>
      <c r="K1107" t="s">
        <v>2634</v>
      </c>
      <c r="L1107">
        <v>0</v>
      </c>
      <c r="M1107" t="s">
        <v>2149</v>
      </c>
      <c r="N1107">
        <v>0</v>
      </c>
      <c r="O1107" t="s">
        <v>2149</v>
      </c>
      <c r="P1107">
        <v>0</v>
      </c>
      <c r="Q1107" t="s">
        <v>2149</v>
      </c>
      <c r="R1107">
        <v>10</v>
      </c>
      <c r="S1107" t="s">
        <v>2150</v>
      </c>
      <c r="T1107">
        <v>11</v>
      </c>
      <c r="U1107" t="s">
        <v>2151</v>
      </c>
      <c r="V1107">
        <v>0</v>
      </c>
      <c r="W1107" t="s">
        <v>79</v>
      </c>
      <c r="X1107">
        <v>3</v>
      </c>
      <c r="Y1107" t="s">
        <v>2690</v>
      </c>
      <c r="Z1107" t="s">
        <v>2691</v>
      </c>
      <c r="AA1107" t="s">
        <v>2690</v>
      </c>
      <c r="AB1107" t="s">
        <v>2692</v>
      </c>
      <c r="AC1107" t="s">
        <v>2690</v>
      </c>
      <c r="AD1107" t="s">
        <v>41</v>
      </c>
      <c r="AE1107" t="s">
        <v>42</v>
      </c>
      <c r="AF1107" s="115">
        <v>55113560</v>
      </c>
      <c r="AG1107" s="36" t="s">
        <v>1683</v>
      </c>
      <c r="AH1107" s="127" t="s">
        <v>25</v>
      </c>
      <c r="AI1107" s="172">
        <v>1</v>
      </c>
      <c r="AJ1107" s="173" t="s">
        <v>1222</v>
      </c>
      <c r="AL1107" t="str">
        <f t="shared" si="76"/>
        <v>01.00.00.00</v>
      </c>
      <c r="AM1107">
        <f t="shared" si="77"/>
        <v>1010</v>
      </c>
      <c r="AN1107">
        <f t="shared" si="78"/>
        <v>11</v>
      </c>
      <c r="AO1107" s="118">
        <v>1</v>
      </c>
      <c r="AP1107" s="118">
        <v>0</v>
      </c>
      <c r="AQ1107" s="118">
        <v>0</v>
      </c>
      <c r="AR1107" s="118">
        <v>0</v>
      </c>
      <c r="AS1107" t="str">
        <f t="shared" si="79"/>
        <v>3.00.00.00</v>
      </c>
    </row>
    <row r="1108" spans="1:45" customFormat="1" ht="46.8">
      <c r="A1108">
        <v>2021</v>
      </c>
      <c r="B1108">
        <v>1010</v>
      </c>
      <c r="C1108" t="s">
        <v>1295</v>
      </c>
      <c r="D1108" t="s">
        <v>1222</v>
      </c>
      <c r="E1108" t="s">
        <v>1227</v>
      </c>
      <c r="F1108" t="s">
        <v>2693</v>
      </c>
      <c r="G1108" t="s">
        <v>2694</v>
      </c>
      <c r="H1108">
        <v>11</v>
      </c>
      <c r="I1108" t="s">
        <v>25</v>
      </c>
      <c r="J1108">
        <v>1</v>
      </c>
      <c r="K1108" t="s">
        <v>2634</v>
      </c>
      <c r="L1108">
        <v>0</v>
      </c>
      <c r="M1108" t="s">
        <v>2149</v>
      </c>
      <c r="N1108">
        <v>2</v>
      </c>
      <c r="O1108" t="s">
        <v>2250</v>
      </c>
      <c r="P1108">
        <v>1</v>
      </c>
      <c r="Q1108" t="s">
        <v>2149</v>
      </c>
      <c r="R1108">
        <v>10</v>
      </c>
      <c r="S1108" t="s">
        <v>2150</v>
      </c>
      <c r="T1108">
        <v>11</v>
      </c>
      <c r="U1108" t="s">
        <v>2151</v>
      </c>
      <c r="V1108">
        <v>0</v>
      </c>
      <c r="W1108" t="s">
        <v>79</v>
      </c>
      <c r="X1108">
        <v>4</v>
      </c>
      <c r="Y1108" t="s">
        <v>2695</v>
      </c>
      <c r="Z1108" t="s">
        <v>2764</v>
      </c>
      <c r="AA1108" t="s">
        <v>2257</v>
      </c>
      <c r="AB1108" t="s">
        <v>2765</v>
      </c>
      <c r="AC1108" t="s">
        <v>2257</v>
      </c>
      <c r="AD1108" t="s">
        <v>2256</v>
      </c>
      <c r="AE1108" t="s">
        <v>2257</v>
      </c>
      <c r="AF1108" s="115">
        <v>153595</v>
      </c>
      <c r="AG1108" s="36" t="s">
        <v>1683</v>
      </c>
      <c r="AH1108" s="127" t="s">
        <v>25</v>
      </c>
      <c r="AI1108" s="172">
        <v>1</v>
      </c>
      <c r="AJ1108" s="173" t="s">
        <v>1222</v>
      </c>
      <c r="AL1108" t="str">
        <f t="shared" si="76"/>
        <v>01.00.02.01</v>
      </c>
      <c r="AM1108">
        <f t="shared" si="77"/>
        <v>1010</v>
      </c>
      <c r="AN1108">
        <f t="shared" si="78"/>
        <v>11</v>
      </c>
      <c r="AO1108" s="118">
        <v>1</v>
      </c>
      <c r="AP1108" s="118">
        <v>0</v>
      </c>
      <c r="AQ1108" s="118">
        <v>2</v>
      </c>
      <c r="AR1108" s="118">
        <v>1</v>
      </c>
      <c r="AS1108" t="str">
        <f t="shared" si="79"/>
        <v>4.02.00.00</v>
      </c>
    </row>
    <row r="1109" spans="1:45" customFormat="1" ht="46.8">
      <c r="A1109">
        <v>2021</v>
      </c>
      <c r="B1109">
        <v>1010</v>
      </c>
      <c r="C1109" t="s">
        <v>1295</v>
      </c>
      <c r="D1109" t="s">
        <v>1222</v>
      </c>
      <c r="E1109" t="s">
        <v>1227</v>
      </c>
      <c r="F1109" t="s">
        <v>2693</v>
      </c>
      <c r="G1109" t="s">
        <v>2694</v>
      </c>
      <c r="H1109">
        <v>11</v>
      </c>
      <c r="I1109" t="s">
        <v>25</v>
      </c>
      <c r="J1109">
        <v>1</v>
      </c>
      <c r="K1109" t="s">
        <v>2634</v>
      </c>
      <c r="L1109">
        <v>0</v>
      </c>
      <c r="M1109" t="s">
        <v>2149</v>
      </c>
      <c r="N1109">
        <v>1</v>
      </c>
      <c r="O1109" t="s">
        <v>43</v>
      </c>
      <c r="P1109">
        <v>0</v>
      </c>
      <c r="Q1109" t="s">
        <v>2149</v>
      </c>
      <c r="R1109">
        <v>10</v>
      </c>
      <c r="S1109" t="s">
        <v>2150</v>
      </c>
      <c r="T1109">
        <v>11</v>
      </c>
      <c r="U1109" t="s">
        <v>2151</v>
      </c>
      <c r="V1109">
        <v>0</v>
      </c>
      <c r="W1109" t="s">
        <v>79</v>
      </c>
      <c r="X1109">
        <v>4</v>
      </c>
      <c r="Y1109" t="s">
        <v>2695</v>
      </c>
      <c r="Z1109" t="s">
        <v>2696</v>
      </c>
      <c r="AA1109" t="s">
        <v>2697</v>
      </c>
      <c r="AB1109" t="s">
        <v>2698</v>
      </c>
      <c r="AC1109" t="s">
        <v>2697</v>
      </c>
      <c r="AD1109" t="s">
        <v>44</v>
      </c>
      <c r="AE1109" t="s">
        <v>43</v>
      </c>
      <c r="AF1109" s="115">
        <v>849331</v>
      </c>
      <c r="AG1109" s="36" t="s">
        <v>1683</v>
      </c>
      <c r="AH1109" s="127" t="s">
        <v>25</v>
      </c>
      <c r="AI1109" s="172">
        <v>1</v>
      </c>
      <c r="AJ1109" s="173" t="s">
        <v>1222</v>
      </c>
      <c r="AL1109" t="str">
        <f t="shared" si="76"/>
        <v>01.00.01.00</v>
      </c>
      <c r="AM1109">
        <f t="shared" si="77"/>
        <v>1010</v>
      </c>
      <c r="AN1109">
        <f t="shared" si="78"/>
        <v>11</v>
      </c>
      <c r="AO1109" s="118">
        <v>1</v>
      </c>
      <c r="AP1109" s="118">
        <v>0</v>
      </c>
      <c r="AQ1109" s="118">
        <v>1</v>
      </c>
      <c r="AR1109" s="118">
        <v>0</v>
      </c>
      <c r="AS1109" t="str">
        <f t="shared" si="79"/>
        <v>4.03.00.00</v>
      </c>
    </row>
    <row r="1110" spans="1:45" customFormat="1" ht="46.8">
      <c r="A1110">
        <v>2021</v>
      </c>
      <c r="B1110">
        <v>1010</v>
      </c>
      <c r="C1110" t="s">
        <v>1295</v>
      </c>
      <c r="D1110" t="s">
        <v>1222</v>
      </c>
      <c r="E1110" t="s">
        <v>1227</v>
      </c>
      <c r="F1110" t="s">
        <v>2660</v>
      </c>
      <c r="G1110" t="s">
        <v>2699</v>
      </c>
      <c r="H1110">
        <v>11</v>
      </c>
      <c r="I1110" t="s">
        <v>25</v>
      </c>
      <c r="J1110">
        <v>1</v>
      </c>
      <c r="K1110" t="s">
        <v>2634</v>
      </c>
      <c r="L1110">
        <v>0</v>
      </c>
      <c r="M1110" t="s">
        <v>2149</v>
      </c>
      <c r="N1110">
        <v>0</v>
      </c>
      <c r="O1110" t="s">
        <v>2149</v>
      </c>
      <c r="P1110">
        <v>0</v>
      </c>
      <c r="Q1110" t="s">
        <v>2149</v>
      </c>
      <c r="R1110">
        <v>10</v>
      </c>
      <c r="S1110" t="s">
        <v>2150</v>
      </c>
      <c r="T1110">
        <v>11</v>
      </c>
      <c r="U1110" t="s">
        <v>2151</v>
      </c>
      <c r="V1110">
        <v>0</v>
      </c>
      <c r="W1110" t="s">
        <v>79</v>
      </c>
      <c r="X1110">
        <v>5</v>
      </c>
      <c r="Y1110" t="s">
        <v>2700</v>
      </c>
      <c r="Z1110" t="s">
        <v>2701</v>
      </c>
      <c r="AA1110" t="s">
        <v>2702</v>
      </c>
      <c r="AB1110" t="s">
        <v>2719</v>
      </c>
      <c r="AC1110" t="s">
        <v>2720</v>
      </c>
      <c r="AD1110" t="s">
        <v>2291</v>
      </c>
      <c r="AE1110" t="s">
        <v>2292</v>
      </c>
      <c r="AF1110" s="115">
        <v>2037051</v>
      </c>
      <c r="AG1110" s="36" t="s">
        <v>1683</v>
      </c>
      <c r="AH1110" s="127" t="s">
        <v>25</v>
      </c>
      <c r="AI1110" s="172">
        <v>1</v>
      </c>
      <c r="AJ1110" s="173" t="s">
        <v>1222</v>
      </c>
      <c r="AL1110" t="str">
        <f t="shared" si="76"/>
        <v>01.00.00.00</v>
      </c>
      <c r="AM1110">
        <f t="shared" si="77"/>
        <v>1010</v>
      </c>
      <c r="AN1110">
        <f t="shared" si="78"/>
        <v>11</v>
      </c>
      <c r="AO1110" s="118">
        <v>1</v>
      </c>
      <c r="AP1110" s="118">
        <v>0</v>
      </c>
      <c r="AQ1110" s="118">
        <v>0</v>
      </c>
      <c r="AR1110" s="118">
        <v>0</v>
      </c>
      <c r="AS1110" t="str">
        <f t="shared" si="79"/>
        <v>5.01.04.00</v>
      </c>
    </row>
    <row r="1111" spans="1:45" customFormat="1" ht="46.8">
      <c r="A1111">
        <v>2021</v>
      </c>
      <c r="B1111">
        <v>1010</v>
      </c>
      <c r="C1111" t="s">
        <v>1295</v>
      </c>
      <c r="D1111" t="s">
        <v>1222</v>
      </c>
      <c r="E1111" t="s">
        <v>1227</v>
      </c>
      <c r="F1111" t="s">
        <v>2660</v>
      </c>
      <c r="G1111" t="s">
        <v>2699</v>
      </c>
      <c r="H1111">
        <v>11</v>
      </c>
      <c r="I1111" t="s">
        <v>25</v>
      </c>
      <c r="J1111">
        <v>1</v>
      </c>
      <c r="K1111" t="s">
        <v>2634</v>
      </c>
      <c r="L1111">
        <v>0</v>
      </c>
      <c r="M1111" t="s">
        <v>2149</v>
      </c>
      <c r="N1111">
        <v>0</v>
      </c>
      <c r="O1111" t="s">
        <v>2149</v>
      </c>
      <c r="P1111">
        <v>0</v>
      </c>
      <c r="Q1111" t="s">
        <v>2149</v>
      </c>
      <c r="R1111">
        <v>10</v>
      </c>
      <c r="S1111" t="s">
        <v>2150</v>
      </c>
      <c r="T1111">
        <v>11</v>
      </c>
      <c r="U1111" t="s">
        <v>2151</v>
      </c>
      <c r="V1111">
        <v>0</v>
      </c>
      <c r="W1111" t="s">
        <v>79</v>
      </c>
      <c r="X1111">
        <v>5</v>
      </c>
      <c r="Y1111" t="s">
        <v>2700</v>
      </c>
      <c r="Z1111" t="s">
        <v>2701</v>
      </c>
      <c r="AA1111" t="s">
        <v>2702</v>
      </c>
      <c r="AB1111" t="s">
        <v>2750</v>
      </c>
      <c r="AC1111" t="s">
        <v>2751</v>
      </c>
      <c r="AD1111" t="s">
        <v>2383</v>
      </c>
      <c r="AE1111" t="s">
        <v>2384</v>
      </c>
      <c r="AF1111" s="115">
        <v>16296405</v>
      </c>
      <c r="AG1111" s="36" t="s">
        <v>1683</v>
      </c>
      <c r="AH1111" s="127" t="s">
        <v>25</v>
      </c>
      <c r="AI1111" s="172">
        <v>1</v>
      </c>
      <c r="AJ1111" s="173" t="s">
        <v>1222</v>
      </c>
      <c r="AL1111" t="str">
        <f t="shared" si="76"/>
        <v>01.00.00.00</v>
      </c>
      <c r="AM1111">
        <f t="shared" si="77"/>
        <v>1010</v>
      </c>
      <c r="AN1111">
        <f t="shared" si="78"/>
        <v>11</v>
      </c>
      <c r="AO1111" s="118">
        <v>1</v>
      </c>
      <c r="AP1111" s="118">
        <v>0</v>
      </c>
      <c r="AQ1111" s="118">
        <v>0</v>
      </c>
      <c r="AR1111" s="118">
        <v>0</v>
      </c>
      <c r="AS1111" t="str">
        <f t="shared" si="79"/>
        <v>5.01.05.99</v>
      </c>
    </row>
    <row r="1112" spans="1:45" customFormat="1" ht="46.8">
      <c r="A1112">
        <v>2021</v>
      </c>
      <c r="B1112">
        <v>1010</v>
      </c>
      <c r="C1112" t="s">
        <v>1295</v>
      </c>
      <c r="D1112" t="s">
        <v>1222</v>
      </c>
      <c r="E1112" t="s">
        <v>1227</v>
      </c>
      <c r="F1112" t="s">
        <v>2660</v>
      </c>
      <c r="G1112" t="s">
        <v>2699</v>
      </c>
      <c r="H1112">
        <v>11</v>
      </c>
      <c r="I1112" t="s">
        <v>25</v>
      </c>
      <c r="J1112">
        <v>1</v>
      </c>
      <c r="K1112" t="s">
        <v>2634</v>
      </c>
      <c r="L1112">
        <v>0</v>
      </c>
      <c r="M1112" t="s">
        <v>2149</v>
      </c>
      <c r="N1112">
        <v>0</v>
      </c>
      <c r="O1112" t="s">
        <v>2149</v>
      </c>
      <c r="P1112">
        <v>0</v>
      </c>
      <c r="Q1112" t="s">
        <v>2149</v>
      </c>
      <c r="R1112">
        <v>10</v>
      </c>
      <c r="S1112" t="s">
        <v>2150</v>
      </c>
      <c r="T1112">
        <v>11</v>
      </c>
      <c r="U1112" t="s">
        <v>2151</v>
      </c>
      <c r="V1112">
        <v>0</v>
      </c>
      <c r="W1112" t="s">
        <v>79</v>
      </c>
      <c r="X1112">
        <v>5</v>
      </c>
      <c r="Y1112" t="s">
        <v>2700</v>
      </c>
      <c r="Z1112" t="s">
        <v>2701</v>
      </c>
      <c r="AA1112" t="s">
        <v>2702</v>
      </c>
      <c r="AB1112" t="s">
        <v>2711</v>
      </c>
      <c r="AC1112" t="s">
        <v>54</v>
      </c>
      <c r="AD1112" t="s">
        <v>2399</v>
      </c>
      <c r="AE1112" t="s">
        <v>54</v>
      </c>
      <c r="AF1112" s="115">
        <v>4960924</v>
      </c>
      <c r="AG1112" s="36" t="s">
        <v>1683</v>
      </c>
      <c r="AH1112" s="127" t="s">
        <v>25</v>
      </c>
      <c r="AI1112" s="172">
        <v>1</v>
      </c>
      <c r="AJ1112" s="173" t="s">
        <v>1222</v>
      </c>
      <c r="AL1112" t="str">
        <f t="shared" si="76"/>
        <v>01.00.00.00</v>
      </c>
      <c r="AM1112">
        <f t="shared" si="77"/>
        <v>1010</v>
      </c>
      <c r="AN1112">
        <f t="shared" si="78"/>
        <v>11</v>
      </c>
      <c r="AO1112" s="118">
        <v>1</v>
      </c>
      <c r="AP1112" s="118">
        <v>0</v>
      </c>
      <c r="AQ1112" s="118">
        <v>0</v>
      </c>
      <c r="AR1112" s="118">
        <v>0</v>
      </c>
      <c r="AS1112" t="str">
        <f t="shared" si="79"/>
        <v>5.01.07.00</v>
      </c>
    </row>
    <row r="1113" spans="1:45" customFormat="1" ht="46.8">
      <c r="A1113">
        <v>2021</v>
      </c>
      <c r="B1113">
        <v>1010</v>
      </c>
      <c r="C1113" t="s">
        <v>1295</v>
      </c>
      <c r="D1113" t="s">
        <v>1222</v>
      </c>
      <c r="E1113" t="s">
        <v>1227</v>
      </c>
      <c r="F1113" t="s">
        <v>2693</v>
      </c>
      <c r="G1113" t="s">
        <v>2728</v>
      </c>
      <c r="H1113">
        <v>11</v>
      </c>
      <c r="I1113" t="s">
        <v>25</v>
      </c>
      <c r="J1113">
        <v>1</v>
      </c>
      <c r="K1113" t="s">
        <v>2634</v>
      </c>
      <c r="L1113">
        <v>0</v>
      </c>
      <c r="M1113" t="s">
        <v>2149</v>
      </c>
      <c r="N1113">
        <v>0</v>
      </c>
      <c r="O1113" t="s">
        <v>2149</v>
      </c>
      <c r="P1113">
        <v>0</v>
      </c>
      <c r="Q1113" t="s">
        <v>2149</v>
      </c>
      <c r="R1113">
        <v>10</v>
      </c>
      <c r="S1113" t="s">
        <v>2150</v>
      </c>
      <c r="T1113">
        <v>11</v>
      </c>
      <c r="U1113" t="s">
        <v>2151</v>
      </c>
      <c r="V1113">
        <v>0</v>
      </c>
      <c r="W1113" t="s">
        <v>79</v>
      </c>
      <c r="X1113">
        <v>5</v>
      </c>
      <c r="Y1113" t="s">
        <v>2700</v>
      </c>
      <c r="Z1113" t="s">
        <v>2729</v>
      </c>
      <c r="AA1113" t="s">
        <v>2730</v>
      </c>
      <c r="AB1113" t="s">
        <v>2927</v>
      </c>
      <c r="AC1113" t="s">
        <v>2751</v>
      </c>
      <c r="AD1113" t="s">
        <v>2451</v>
      </c>
      <c r="AE1113" t="s">
        <v>2452</v>
      </c>
      <c r="AF1113" s="115">
        <v>482459</v>
      </c>
      <c r="AG1113" s="36" t="s">
        <v>1683</v>
      </c>
      <c r="AH1113" s="127" t="s">
        <v>25</v>
      </c>
      <c r="AI1113" s="172">
        <v>1</v>
      </c>
      <c r="AJ1113" s="173" t="s">
        <v>1222</v>
      </c>
      <c r="AL1113" t="str">
        <f t="shared" si="76"/>
        <v>01.00.00.00</v>
      </c>
      <c r="AM1113">
        <f t="shared" si="77"/>
        <v>1010</v>
      </c>
      <c r="AN1113">
        <f t="shared" si="78"/>
        <v>11</v>
      </c>
      <c r="AO1113" s="118">
        <v>1</v>
      </c>
      <c r="AP1113" s="118">
        <v>0</v>
      </c>
      <c r="AQ1113" s="118">
        <v>0</v>
      </c>
      <c r="AR1113" s="118">
        <v>0</v>
      </c>
      <c r="AS1113" t="str">
        <f t="shared" si="79"/>
        <v>5.02.02.00</v>
      </c>
    </row>
    <row r="1114" spans="1:45" customFormat="1" ht="46.8">
      <c r="A1114">
        <v>2021</v>
      </c>
      <c r="B1114">
        <v>1010</v>
      </c>
      <c r="C1114" t="s">
        <v>1295</v>
      </c>
      <c r="D1114" t="s">
        <v>1222</v>
      </c>
      <c r="E1114" t="s">
        <v>1227</v>
      </c>
      <c r="F1114" t="s">
        <v>2693</v>
      </c>
      <c r="G1114" t="s">
        <v>2728</v>
      </c>
      <c r="H1114">
        <v>11</v>
      </c>
      <c r="I1114" t="s">
        <v>25</v>
      </c>
      <c r="J1114">
        <v>1</v>
      </c>
      <c r="K1114" t="s">
        <v>2634</v>
      </c>
      <c r="L1114">
        <v>0</v>
      </c>
      <c r="M1114" t="s">
        <v>2149</v>
      </c>
      <c r="N1114">
        <v>0</v>
      </c>
      <c r="O1114" t="s">
        <v>2149</v>
      </c>
      <c r="P1114">
        <v>0</v>
      </c>
      <c r="Q1114" t="s">
        <v>2149</v>
      </c>
      <c r="R1114">
        <v>10</v>
      </c>
      <c r="S1114" t="s">
        <v>2150</v>
      </c>
      <c r="T1114">
        <v>11</v>
      </c>
      <c r="U1114" t="s">
        <v>2151</v>
      </c>
      <c r="V1114">
        <v>0</v>
      </c>
      <c r="W1114" t="s">
        <v>79</v>
      </c>
      <c r="X1114">
        <v>5</v>
      </c>
      <c r="Y1114" t="s">
        <v>2700</v>
      </c>
      <c r="Z1114" t="s">
        <v>2729</v>
      </c>
      <c r="AA1114" t="s">
        <v>2730</v>
      </c>
      <c r="AB1114" t="s">
        <v>2731</v>
      </c>
      <c r="AC1114" t="s">
        <v>2732</v>
      </c>
      <c r="AD1114" t="s">
        <v>53</v>
      </c>
      <c r="AE1114" t="s">
        <v>54</v>
      </c>
      <c r="AF1114" s="115">
        <v>578951</v>
      </c>
      <c r="AG1114" s="36" t="s">
        <v>1683</v>
      </c>
      <c r="AH1114" s="127" t="s">
        <v>25</v>
      </c>
      <c r="AI1114" s="172">
        <v>1</v>
      </c>
      <c r="AJ1114" s="173" t="s">
        <v>1222</v>
      </c>
      <c r="AL1114" t="str">
        <f t="shared" si="76"/>
        <v>01.00.00.00</v>
      </c>
      <c r="AM1114">
        <f t="shared" si="77"/>
        <v>1010</v>
      </c>
      <c r="AN1114">
        <f t="shared" si="78"/>
        <v>11</v>
      </c>
      <c r="AO1114" s="118">
        <v>1</v>
      </c>
      <c r="AP1114" s="118">
        <v>0</v>
      </c>
      <c r="AQ1114" s="118">
        <v>0</v>
      </c>
      <c r="AR1114" s="118">
        <v>0</v>
      </c>
      <c r="AS1114" t="str">
        <f t="shared" si="79"/>
        <v>5.02.04.00</v>
      </c>
    </row>
    <row r="1115" spans="1:45" customFormat="1">
      <c r="A1115">
        <v>2021</v>
      </c>
      <c r="B1115">
        <v>1050</v>
      </c>
      <c r="C1115" t="s">
        <v>1296</v>
      </c>
      <c r="D1115" t="s">
        <v>1297</v>
      </c>
      <c r="E1115" t="s">
        <v>2157</v>
      </c>
      <c r="F1115" t="s">
        <v>2660</v>
      </c>
      <c r="G1115" t="s">
        <v>2661</v>
      </c>
      <c r="H1115">
        <v>12</v>
      </c>
      <c r="I1115" t="s">
        <v>2153</v>
      </c>
      <c r="J1115">
        <v>1</v>
      </c>
      <c r="K1115" t="s">
        <v>2634</v>
      </c>
      <c r="L1115">
        <v>0</v>
      </c>
      <c r="M1115" t="s">
        <v>2149</v>
      </c>
      <c r="N1115">
        <v>0</v>
      </c>
      <c r="O1115" t="s">
        <v>2149</v>
      </c>
      <c r="P1115">
        <v>0</v>
      </c>
      <c r="Q1115" t="s">
        <v>2149</v>
      </c>
      <c r="R1115">
        <v>30</v>
      </c>
      <c r="S1115" t="s">
        <v>2163</v>
      </c>
      <c r="T1115">
        <v>33</v>
      </c>
      <c r="U1115" t="s">
        <v>2204</v>
      </c>
      <c r="V1115">
        <v>0</v>
      </c>
      <c r="W1115" t="s">
        <v>79</v>
      </c>
      <c r="X1115">
        <v>1</v>
      </c>
      <c r="Y1115" t="s">
        <v>2662</v>
      </c>
      <c r="Z1115" t="s">
        <v>2663</v>
      </c>
      <c r="AA1115" t="s">
        <v>2664</v>
      </c>
      <c r="AB1115" t="s">
        <v>2665</v>
      </c>
      <c r="AC1115" t="s">
        <v>2666</v>
      </c>
      <c r="AD1115" t="s">
        <v>23</v>
      </c>
      <c r="AE1115" t="s">
        <v>24</v>
      </c>
      <c r="AF1115" s="115">
        <v>119986308</v>
      </c>
      <c r="AG1115" s="167" t="s">
        <v>1626</v>
      </c>
      <c r="AH1115" s="168" t="s">
        <v>1625</v>
      </c>
      <c r="AI1115" s="187">
        <v>15</v>
      </c>
      <c r="AJ1115" t="s">
        <v>566</v>
      </c>
      <c r="AL1115" t="str">
        <f t="shared" si="76"/>
        <v>01.00.00.00</v>
      </c>
      <c r="AM1115">
        <f t="shared" si="77"/>
        <v>1050</v>
      </c>
      <c r="AN1115">
        <f t="shared" si="78"/>
        <v>12</v>
      </c>
      <c r="AO1115" s="118">
        <v>1</v>
      </c>
      <c r="AP1115" s="118">
        <v>0</v>
      </c>
      <c r="AQ1115" s="118">
        <v>0</v>
      </c>
      <c r="AR1115" s="118">
        <v>0</v>
      </c>
      <c r="AS1115" t="str">
        <f t="shared" si="79"/>
        <v>1.01.01.00</v>
      </c>
    </row>
    <row r="1116" spans="1:45" customFormat="1">
      <c r="A1116">
        <v>2021</v>
      </c>
      <c r="B1116">
        <v>1050</v>
      </c>
      <c r="C1116" t="s">
        <v>1296</v>
      </c>
      <c r="D1116" t="s">
        <v>1297</v>
      </c>
      <c r="E1116" t="s">
        <v>2157</v>
      </c>
      <c r="F1116" t="s">
        <v>2660</v>
      </c>
      <c r="G1116" t="s">
        <v>2661</v>
      </c>
      <c r="H1116">
        <v>12</v>
      </c>
      <c r="I1116" t="s">
        <v>2153</v>
      </c>
      <c r="J1116">
        <v>1</v>
      </c>
      <c r="K1116" t="s">
        <v>2634</v>
      </c>
      <c r="L1116">
        <v>0</v>
      </c>
      <c r="M1116" t="s">
        <v>2149</v>
      </c>
      <c r="N1116">
        <v>0</v>
      </c>
      <c r="O1116" t="s">
        <v>2149</v>
      </c>
      <c r="P1116">
        <v>0</v>
      </c>
      <c r="Q1116" t="s">
        <v>2149</v>
      </c>
      <c r="R1116">
        <v>30</v>
      </c>
      <c r="S1116" t="s">
        <v>2163</v>
      </c>
      <c r="T1116">
        <v>33</v>
      </c>
      <c r="U1116" t="s">
        <v>2204</v>
      </c>
      <c r="V1116">
        <v>0</v>
      </c>
      <c r="W1116" t="s">
        <v>79</v>
      </c>
      <c r="X1116">
        <v>1</v>
      </c>
      <c r="Y1116" t="s">
        <v>2662</v>
      </c>
      <c r="Z1116" t="s">
        <v>2663</v>
      </c>
      <c r="AA1116" t="s">
        <v>2664</v>
      </c>
      <c r="AB1116" t="s">
        <v>2667</v>
      </c>
      <c r="AC1116" t="s">
        <v>2668</v>
      </c>
      <c r="AD1116" t="s">
        <v>26</v>
      </c>
      <c r="AE1116" t="s">
        <v>27</v>
      </c>
      <c r="AF1116" s="115">
        <v>9424492</v>
      </c>
      <c r="AG1116" s="167" t="s">
        <v>1626</v>
      </c>
      <c r="AH1116" s="168" t="s">
        <v>1625</v>
      </c>
      <c r="AI1116" s="187">
        <v>15</v>
      </c>
      <c r="AJ1116" t="s">
        <v>566</v>
      </c>
      <c r="AL1116" t="str">
        <f t="shared" si="76"/>
        <v>01.00.00.00</v>
      </c>
      <c r="AM1116">
        <f t="shared" si="77"/>
        <v>1050</v>
      </c>
      <c r="AN1116">
        <f t="shared" si="78"/>
        <v>12</v>
      </c>
      <c r="AO1116" s="118">
        <v>1</v>
      </c>
      <c r="AP1116" s="118">
        <v>0</v>
      </c>
      <c r="AQ1116" s="118">
        <v>0</v>
      </c>
      <c r="AR1116" s="118">
        <v>0</v>
      </c>
      <c r="AS1116" t="str">
        <f t="shared" si="79"/>
        <v>1.01.04.00</v>
      </c>
    </row>
    <row r="1117" spans="1:45" customFormat="1">
      <c r="A1117">
        <v>2021</v>
      </c>
      <c r="B1117">
        <v>1050</v>
      </c>
      <c r="C1117" t="s">
        <v>1296</v>
      </c>
      <c r="D1117" t="s">
        <v>1297</v>
      </c>
      <c r="E1117" t="s">
        <v>2157</v>
      </c>
      <c r="F1117" t="s">
        <v>2660</v>
      </c>
      <c r="G1117" t="s">
        <v>2661</v>
      </c>
      <c r="H1117">
        <v>12</v>
      </c>
      <c r="I1117" t="s">
        <v>2153</v>
      </c>
      <c r="J1117">
        <v>1</v>
      </c>
      <c r="K1117" t="s">
        <v>2634</v>
      </c>
      <c r="L1117">
        <v>0</v>
      </c>
      <c r="M1117" t="s">
        <v>2149</v>
      </c>
      <c r="N1117">
        <v>0</v>
      </c>
      <c r="O1117" t="s">
        <v>2149</v>
      </c>
      <c r="P1117">
        <v>0</v>
      </c>
      <c r="Q1117" t="s">
        <v>2149</v>
      </c>
      <c r="R1117">
        <v>30</v>
      </c>
      <c r="S1117" t="s">
        <v>2163</v>
      </c>
      <c r="T1117">
        <v>33</v>
      </c>
      <c r="U1117" t="s">
        <v>2204</v>
      </c>
      <c r="V1117">
        <v>0</v>
      </c>
      <c r="W1117" t="s">
        <v>79</v>
      </c>
      <c r="X1117">
        <v>1</v>
      </c>
      <c r="Y1117" t="s">
        <v>2662</v>
      </c>
      <c r="Z1117" t="s">
        <v>2663</v>
      </c>
      <c r="AA1117" t="s">
        <v>2664</v>
      </c>
      <c r="AB1117" t="s">
        <v>2667</v>
      </c>
      <c r="AC1117" t="s">
        <v>2668</v>
      </c>
      <c r="AD1117" t="s">
        <v>26</v>
      </c>
      <c r="AE1117" t="s">
        <v>27</v>
      </c>
      <c r="AF1117" s="115">
        <v>574367</v>
      </c>
      <c r="AG1117" s="167" t="s">
        <v>1621</v>
      </c>
      <c r="AH1117" s="168" t="s">
        <v>2928</v>
      </c>
      <c r="AI1117" s="187">
        <v>15</v>
      </c>
      <c r="AJ1117" t="s">
        <v>566</v>
      </c>
      <c r="AL1117" t="str">
        <f t="shared" si="76"/>
        <v>01.00.00.00</v>
      </c>
      <c r="AM1117">
        <f t="shared" si="77"/>
        <v>1050</v>
      </c>
      <c r="AN1117">
        <f t="shared" si="78"/>
        <v>12</v>
      </c>
      <c r="AO1117" s="118">
        <v>1</v>
      </c>
      <c r="AP1117" s="118">
        <v>0</v>
      </c>
      <c r="AQ1117" s="118">
        <v>0</v>
      </c>
      <c r="AR1117" s="118">
        <v>0</v>
      </c>
      <c r="AS1117" t="str">
        <f t="shared" si="79"/>
        <v>1.01.04.00</v>
      </c>
    </row>
    <row r="1118" spans="1:45" customFormat="1">
      <c r="A1118">
        <v>2021</v>
      </c>
      <c r="B1118">
        <v>1050</v>
      </c>
      <c r="C1118" t="s">
        <v>1296</v>
      </c>
      <c r="D1118" t="s">
        <v>1297</v>
      </c>
      <c r="E1118" t="s">
        <v>2157</v>
      </c>
      <c r="F1118" t="s">
        <v>2660</v>
      </c>
      <c r="G1118" t="s">
        <v>2661</v>
      </c>
      <c r="H1118">
        <v>12</v>
      </c>
      <c r="I1118" t="s">
        <v>2153</v>
      </c>
      <c r="J1118">
        <v>1</v>
      </c>
      <c r="K1118" t="s">
        <v>2634</v>
      </c>
      <c r="L1118">
        <v>0</v>
      </c>
      <c r="M1118" t="s">
        <v>2149</v>
      </c>
      <c r="N1118">
        <v>0</v>
      </c>
      <c r="O1118" t="s">
        <v>2149</v>
      </c>
      <c r="P1118">
        <v>0</v>
      </c>
      <c r="Q1118" t="s">
        <v>2149</v>
      </c>
      <c r="R1118">
        <v>30</v>
      </c>
      <c r="S1118" t="s">
        <v>2163</v>
      </c>
      <c r="T1118">
        <v>33</v>
      </c>
      <c r="U1118" t="s">
        <v>2204</v>
      </c>
      <c r="V1118">
        <v>0</v>
      </c>
      <c r="W1118" t="s">
        <v>79</v>
      </c>
      <c r="X1118">
        <v>1</v>
      </c>
      <c r="Y1118" t="s">
        <v>2662</v>
      </c>
      <c r="Z1118" t="s">
        <v>2663</v>
      </c>
      <c r="AA1118" t="s">
        <v>2664</v>
      </c>
      <c r="AB1118" t="s">
        <v>2669</v>
      </c>
      <c r="AC1118" t="s">
        <v>2670</v>
      </c>
      <c r="AD1118" t="s">
        <v>28</v>
      </c>
      <c r="AE1118" t="s">
        <v>29</v>
      </c>
      <c r="AF1118" s="115">
        <v>29179835</v>
      </c>
      <c r="AG1118" s="167" t="s">
        <v>1621</v>
      </c>
      <c r="AH1118" s="168" t="s">
        <v>2928</v>
      </c>
      <c r="AI1118" s="187">
        <v>15</v>
      </c>
      <c r="AJ1118" t="s">
        <v>566</v>
      </c>
      <c r="AL1118" t="str">
        <f t="shared" si="76"/>
        <v>01.00.00.00</v>
      </c>
      <c r="AM1118">
        <f t="shared" si="77"/>
        <v>1050</v>
      </c>
      <c r="AN1118">
        <f t="shared" si="78"/>
        <v>12</v>
      </c>
      <c r="AO1118" s="118">
        <v>1</v>
      </c>
      <c r="AP1118" s="118">
        <v>0</v>
      </c>
      <c r="AQ1118" s="118">
        <v>0</v>
      </c>
      <c r="AR1118" s="118">
        <v>0</v>
      </c>
      <c r="AS1118" t="str">
        <f t="shared" si="79"/>
        <v>1.01.06.00</v>
      </c>
    </row>
    <row r="1119" spans="1:45" customFormat="1">
      <c r="A1119">
        <v>2021</v>
      </c>
      <c r="B1119">
        <v>1050</v>
      </c>
      <c r="C1119" t="s">
        <v>1296</v>
      </c>
      <c r="D1119" t="s">
        <v>1297</v>
      </c>
      <c r="E1119" t="s">
        <v>2157</v>
      </c>
      <c r="F1119" t="s">
        <v>2660</v>
      </c>
      <c r="G1119" t="s">
        <v>2661</v>
      </c>
      <c r="H1119">
        <v>12</v>
      </c>
      <c r="I1119" t="s">
        <v>2153</v>
      </c>
      <c r="J1119">
        <v>1</v>
      </c>
      <c r="K1119" t="s">
        <v>2634</v>
      </c>
      <c r="L1119">
        <v>0</v>
      </c>
      <c r="M1119" t="s">
        <v>2149</v>
      </c>
      <c r="N1119">
        <v>0</v>
      </c>
      <c r="O1119" t="s">
        <v>2149</v>
      </c>
      <c r="P1119">
        <v>0</v>
      </c>
      <c r="Q1119" t="s">
        <v>2149</v>
      </c>
      <c r="R1119">
        <v>30</v>
      </c>
      <c r="S1119" t="s">
        <v>2163</v>
      </c>
      <c r="T1119">
        <v>33</v>
      </c>
      <c r="U1119" t="s">
        <v>2204</v>
      </c>
      <c r="V1119">
        <v>0</v>
      </c>
      <c r="W1119" t="s">
        <v>79</v>
      </c>
      <c r="X1119">
        <v>1</v>
      </c>
      <c r="Y1119" t="s">
        <v>2662</v>
      </c>
      <c r="Z1119" t="s">
        <v>2663</v>
      </c>
      <c r="AA1119" t="s">
        <v>2664</v>
      </c>
      <c r="AB1119" t="s">
        <v>2671</v>
      </c>
      <c r="AC1119" t="s">
        <v>31</v>
      </c>
      <c r="AD1119" t="s">
        <v>30</v>
      </c>
      <c r="AE1119" t="s">
        <v>31</v>
      </c>
      <c r="AF1119" s="115">
        <v>25971970</v>
      </c>
      <c r="AG1119" s="167" t="s">
        <v>1621</v>
      </c>
      <c r="AH1119" s="168" t="s">
        <v>2928</v>
      </c>
      <c r="AI1119" s="187">
        <v>15</v>
      </c>
      <c r="AJ1119" t="s">
        <v>566</v>
      </c>
      <c r="AL1119" t="str">
        <f t="shared" si="76"/>
        <v>01.00.00.00</v>
      </c>
      <c r="AM1119">
        <f t="shared" si="77"/>
        <v>1050</v>
      </c>
      <c r="AN1119">
        <f t="shared" si="78"/>
        <v>12</v>
      </c>
      <c r="AO1119" s="118">
        <v>1</v>
      </c>
      <c r="AP1119" s="118">
        <v>0</v>
      </c>
      <c r="AQ1119" s="118">
        <v>0</v>
      </c>
      <c r="AR1119" s="118">
        <v>0</v>
      </c>
      <c r="AS1119" t="str">
        <f t="shared" si="79"/>
        <v>1.01.07.00</v>
      </c>
    </row>
    <row r="1120" spans="1:45" customFormat="1">
      <c r="A1120">
        <v>2021</v>
      </c>
      <c r="B1120">
        <v>1050</v>
      </c>
      <c r="C1120" t="s">
        <v>1296</v>
      </c>
      <c r="D1120" t="s">
        <v>1297</v>
      </c>
      <c r="E1120" t="s">
        <v>2157</v>
      </c>
      <c r="F1120" t="s">
        <v>2660</v>
      </c>
      <c r="G1120" t="s">
        <v>2661</v>
      </c>
      <c r="H1120">
        <v>12</v>
      </c>
      <c r="I1120" t="s">
        <v>2153</v>
      </c>
      <c r="J1120">
        <v>1</v>
      </c>
      <c r="K1120" t="s">
        <v>2634</v>
      </c>
      <c r="L1120">
        <v>0</v>
      </c>
      <c r="M1120" t="s">
        <v>2149</v>
      </c>
      <c r="N1120">
        <v>0</v>
      </c>
      <c r="O1120" t="s">
        <v>2149</v>
      </c>
      <c r="P1120">
        <v>0</v>
      </c>
      <c r="Q1120" t="s">
        <v>2149</v>
      </c>
      <c r="R1120">
        <v>30</v>
      </c>
      <c r="S1120" t="s">
        <v>2163</v>
      </c>
      <c r="T1120">
        <v>33</v>
      </c>
      <c r="U1120" t="s">
        <v>2204</v>
      </c>
      <c r="V1120">
        <v>0</v>
      </c>
      <c r="W1120" t="s">
        <v>79</v>
      </c>
      <c r="X1120">
        <v>1</v>
      </c>
      <c r="Y1120" t="s">
        <v>2662</v>
      </c>
      <c r="Z1120" t="s">
        <v>2677</v>
      </c>
      <c r="AA1120" t="s">
        <v>2678</v>
      </c>
      <c r="AB1120" t="s">
        <v>2679</v>
      </c>
      <c r="AC1120" t="s">
        <v>2678</v>
      </c>
      <c r="AD1120" t="s">
        <v>35</v>
      </c>
      <c r="AE1120" t="s">
        <v>36</v>
      </c>
      <c r="AF1120" s="115">
        <v>3667391</v>
      </c>
      <c r="AG1120" s="167" t="s">
        <v>1621</v>
      </c>
      <c r="AH1120" s="168" t="s">
        <v>2928</v>
      </c>
      <c r="AI1120" s="187">
        <v>15</v>
      </c>
      <c r="AJ1120" t="s">
        <v>566</v>
      </c>
      <c r="AL1120" t="str">
        <f t="shared" si="76"/>
        <v>01.00.00.00</v>
      </c>
      <c r="AM1120">
        <f t="shared" si="77"/>
        <v>1050</v>
      </c>
      <c r="AN1120">
        <f t="shared" si="78"/>
        <v>12</v>
      </c>
      <c r="AO1120" s="118">
        <v>1</v>
      </c>
      <c r="AP1120" s="118">
        <v>0</v>
      </c>
      <c r="AQ1120" s="118">
        <v>0</v>
      </c>
      <c r="AR1120" s="118">
        <v>0</v>
      </c>
      <c r="AS1120" t="str">
        <f t="shared" si="79"/>
        <v>1.04.00.00</v>
      </c>
    </row>
    <row r="1121" spans="1:45" customFormat="1">
      <c r="A1121">
        <v>2021</v>
      </c>
      <c r="B1121">
        <v>1050</v>
      </c>
      <c r="C1121" t="s">
        <v>1296</v>
      </c>
      <c r="D1121" t="s">
        <v>1297</v>
      </c>
      <c r="E1121" t="s">
        <v>2157</v>
      </c>
      <c r="F1121" t="s">
        <v>2660</v>
      </c>
      <c r="G1121" t="s">
        <v>2661</v>
      </c>
      <c r="H1121">
        <v>12</v>
      </c>
      <c r="I1121" t="s">
        <v>2153</v>
      </c>
      <c r="J1121">
        <v>1</v>
      </c>
      <c r="K1121" t="s">
        <v>2634</v>
      </c>
      <c r="L1121">
        <v>0</v>
      </c>
      <c r="M1121" t="s">
        <v>2149</v>
      </c>
      <c r="N1121">
        <v>0</v>
      </c>
      <c r="O1121" t="s">
        <v>2149</v>
      </c>
      <c r="P1121">
        <v>0</v>
      </c>
      <c r="Q1121" t="s">
        <v>2149</v>
      </c>
      <c r="R1121">
        <v>30</v>
      </c>
      <c r="S1121" t="s">
        <v>2163</v>
      </c>
      <c r="T1121">
        <v>33</v>
      </c>
      <c r="U1121" t="s">
        <v>2204</v>
      </c>
      <c r="V1121">
        <v>0</v>
      </c>
      <c r="W1121" t="s">
        <v>79</v>
      </c>
      <c r="X1121">
        <v>2</v>
      </c>
      <c r="Y1121" t="s">
        <v>2687</v>
      </c>
      <c r="Z1121" t="s">
        <v>2688</v>
      </c>
      <c r="AA1121" t="s">
        <v>2687</v>
      </c>
      <c r="AB1121" t="s">
        <v>2689</v>
      </c>
      <c r="AC1121" t="s">
        <v>2687</v>
      </c>
      <c r="AD1121" t="s">
        <v>39</v>
      </c>
      <c r="AE1121" t="s">
        <v>40</v>
      </c>
      <c r="AF1121" s="115">
        <v>7119912</v>
      </c>
      <c r="AG1121" s="167" t="s">
        <v>1621</v>
      </c>
      <c r="AH1121" s="168" t="s">
        <v>2928</v>
      </c>
      <c r="AI1121" s="187">
        <v>15</v>
      </c>
      <c r="AJ1121" t="s">
        <v>566</v>
      </c>
      <c r="AL1121" t="str">
        <f t="shared" si="76"/>
        <v>01.00.00.00</v>
      </c>
      <c r="AM1121">
        <f t="shared" si="77"/>
        <v>1050</v>
      </c>
      <c r="AN1121">
        <f t="shared" si="78"/>
        <v>12</v>
      </c>
      <c r="AO1121" s="118">
        <v>1</v>
      </c>
      <c r="AP1121" s="118">
        <v>0</v>
      </c>
      <c r="AQ1121" s="118">
        <v>0</v>
      </c>
      <c r="AR1121" s="118">
        <v>0</v>
      </c>
      <c r="AS1121" t="str">
        <f t="shared" si="79"/>
        <v>2.00.00.00</v>
      </c>
    </row>
    <row r="1122" spans="1:45" customFormat="1">
      <c r="A1122">
        <v>2021</v>
      </c>
      <c r="B1122">
        <v>1050</v>
      </c>
      <c r="C1122" t="s">
        <v>1296</v>
      </c>
      <c r="D1122" t="s">
        <v>1297</v>
      </c>
      <c r="E1122" t="s">
        <v>2157</v>
      </c>
      <c r="F1122" t="s">
        <v>2660</v>
      </c>
      <c r="G1122" t="s">
        <v>2661</v>
      </c>
      <c r="H1122">
        <v>12</v>
      </c>
      <c r="I1122" t="s">
        <v>2153</v>
      </c>
      <c r="J1122">
        <v>1</v>
      </c>
      <c r="K1122" t="s">
        <v>2634</v>
      </c>
      <c r="L1122">
        <v>0</v>
      </c>
      <c r="M1122" t="s">
        <v>2149</v>
      </c>
      <c r="N1122">
        <v>0</v>
      </c>
      <c r="O1122" t="s">
        <v>2149</v>
      </c>
      <c r="P1122">
        <v>0</v>
      </c>
      <c r="Q1122" t="s">
        <v>2149</v>
      </c>
      <c r="R1122">
        <v>30</v>
      </c>
      <c r="S1122" t="s">
        <v>2163</v>
      </c>
      <c r="T1122">
        <v>33</v>
      </c>
      <c r="U1122" t="s">
        <v>2204</v>
      </c>
      <c r="V1122">
        <v>0</v>
      </c>
      <c r="W1122" t="s">
        <v>79</v>
      </c>
      <c r="X1122">
        <v>3</v>
      </c>
      <c r="Y1122" t="s">
        <v>2690</v>
      </c>
      <c r="Z1122" t="s">
        <v>2691</v>
      </c>
      <c r="AA1122" t="s">
        <v>2690</v>
      </c>
      <c r="AB1122" t="s">
        <v>2692</v>
      </c>
      <c r="AC1122" t="s">
        <v>2690</v>
      </c>
      <c r="AD1122" t="s">
        <v>41</v>
      </c>
      <c r="AE1122" t="s">
        <v>42</v>
      </c>
      <c r="AF1122" s="115">
        <v>29869707</v>
      </c>
      <c r="AG1122" s="167" t="s">
        <v>1621</v>
      </c>
      <c r="AH1122" s="168" t="s">
        <v>2928</v>
      </c>
      <c r="AI1122" s="187">
        <v>15</v>
      </c>
      <c r="AJ1122" t="s">
        <v>566</v>
      </c>
      <c r="AL1122" t="str">
        <f t="shared" si="76"/>
        <v>01.00.00.00</v>
      </c>
      <c r="AM1122">
        <f t="shared" si="77"/>
        <v>1050</v>
      </c>
      <c r="AN1122">
        <f t="shared" si="78"/>
        <v>12</v>
      </c>
      <c r="AO1122" s="118">
        <v>1</v>
      </c>
      <c r="AP1122" s="118">
        <v>0</v>
      </c>
      <c r="AQ1122" s="118">
        <v>0</v>
      </c>
      <c r="AR1122" s="118">
        <v>0</v>
      </c>
      <c r="AS1122" t="str">
        <f t="shared" si="79"/>
        <v>3.00.00.00</v>
      </c>
    </row>
    <row r="1123" spans="1:45" customFormat="1">
      <c r="A1123">
        <v>2021</v>
      </c>
      <c r="B1123">
        <v>1050</v>
      </c>
      <c r="C1123" t="s">
        <v>1296</v>
      </c>
      <c r="D1123" t="s">
        <v>1297</v>
      </c>
      <c r="E1123" t="s">
        <v>2157</v>
      </c>
      <c r="F1123" t="s">
        <v>2693</v>
      </c>
      <c r="G1123" t="s">
        <v>2694</v>
      </c>
      <c r="H1123">
        <v>12</v>
      </c>
      <c r="I1123" t="s">
        <v>2153</v>
      </c>
      <c r="J1123">
        <v>1</v>
      </c>
      <c r="K1123" t="s">
        <v>2634</v>
      </c>
      <c r="L1123">
        <v>0</v>
      </c>
      <c r="M1123" t="s">
        <v>2149</v>
      </c>
      <c r="N1123">
        <v>1</v>
      </c>
      <c r="O1123" t="s">
        <v>43</v>
      </c>
      <c r="P1123">
        <v>0</v>
      </c>
      <c r="Q1123" t="s">
        <v>2149</v>
      </c>
      <c r="R1123">
        <v>30</v>
      </c>
      <c r="S1123" t="s">
        <v>2163</v>
      </c>
      <c r="T1123">
        <v>33</v>
      </c>
      <c r="U1123" t="s">
        <v>2204</v>
      </c>
      <c r="V1123">
        <v>0</v>
      </c>
      <c r="W1123" t="s">
        <v>79</v>
      </c>
      <c r="X1123">
        <v>4</v>
      </c>
      <c r="Y1123" t="s">
        <v>2695</v>
      </c>
      <c r="Z1123" t="s">
        <v>2696</v>
      </c>
      <c r="AA1123" t="s">
        <v>2697</v>
      </c>
      <c r="AB1123" t="s">
        <v>2698</v>
      </c>
      <c r="AC1123" t="s">
        <v>2697</v>
      </c>
      <c r="AD1123" t="s">
        <v>44</v>
      </c>
      <c r="AE1123" t="s">
        <v>43</v>
      </c>
      <c r="AF1123" s="115">
        <v>15249554</v>
      </c>
      <c r="AG1123" s="167" t="s">
        <v>1621</v>
      </c>
      <c r="AH1123" s="168" t="s">
        <v>2928</v>
      </c>
      <c r="AI1123" s="187">
        <v>15</v>
      </c>
      <c r="AJ1123" t="s">
        <v>566</v>
      </c>
      <c r="AL1123" t="str">
        <f t="shared" si="76"/>
        <v>01.00.01.00</v>
      </c>
      <c r="AM1123">
        <f t="shared" si="77"/>
        <v>1050</v>
      </c>
      <c r="AN1123">
        <f t="shared" si="78"/>
        <v>12</v>
      </c>
      <c r="AO1123" s="118">
        <v>1</v>
      </c>
      <c r="AP1123" s="118">
        <v>0</v>
      </c>
      <c r="AQ1123" s="118">
        <v>1</v>
      </c>
      <c r="AR1123" s="118">
        <v>0</v>
      </c>
      <c r="AS1123" t="str">
        <f t="shared" si="79"/>
        <v>4.03.00.00</v>
      </c>
    </row>
    <row r="1124" spans="1:45" customFormat="1">
      <c r="A1124">
        <v>2021</v>
      </c>
      <c r="B1124">
        <v>1050</v>
      </c>
      <c r="C1124" t="s">
        <v>1296</v>
      </c>
      <c r="D1124" t="s">
        <v>1297</v>
      </c>
      <c r="E1124" t="s">
        <v>2157</v>
      </c>
      <c r="F1124" t="s">
        <v>2660</v>
      </c>
      <c r="G1124" t="s">
        <v>2747</v>
      </c>
      <c r="H1124">
        <v>11</v>
      </c>
      <c r="I1124" t="s">
        <v>25</v>
      </c>
      <c r="J1124">
        <v>20</v>
      </c>
      <c r="K1124" t="s">
        <v>2579</v>
      </c>
      <c r="L1124">
        <v>0</v>
      </c>
      <c r="M1124" t="s">
        <v>2149</v>
      </c>
      <c r="N1124">
        <v>0</v>
      </c>
      <c r="O1124" t="s">
        <v>2149</v>
      </c>
      <c r="P1124">
        <v>0</v>
      </c>
      <c r="Q1124" t="s">
        <v>2149</v>
      </c>
      <c r="R1124">
        <v>30</v>
      </c>
      <c r="S1124" t="s">
        <v>2163</v>
      </c>
      <c r="T1124">
        <v>33</v>
      </c>
      <c r="U1124" t="s">
        <v>2204</v>
      </c>
      <c r="V1124">
        <v>0</v>
      </c>
      <c r="W1124" t="s">
        <v>79</v>
      </c>
      <c r="X1124">
        <v>5</v>
      </c>
      <c r="Y1124" t="s">
        <v>2700</v>
      </c>
      <c r="Z1124" t="s">
        <v>2701</v>
      </c>
      <c r="AA1124" t="s">
        <v>2702</v>
      </c>
      <c r="AB1124" t="s">
        <v>2929</v>
      </c>
      <c r="AC1124" t="s">
        <v>2930</v>
      </c>
      <c r="AD1124" t="s">
        <v>2269</v>
      </c>
      <c r="AE1124" t="s">
        <v>2270</v>
      </c>
      <c r="AF1124" s="115">
        <v>7335389239</v>
      </c>
      <c r="AG1124" s="167" t="s">
        <v>1606</v>
      </c>
      <c r="AH1124" s="168" t="s">
        <v>1369</v>
      </c>
      <c r="AI1124" s="187">
        <v>15</v>
      </c>
      <c r="AJ1124" t="s">
        <v>566</v>
      </c>
      <c r="AL1124" t="str">
        <f t="shared" si="76"/>
        <v>20.00.00.00</v>
      </c>
      <c r="AM1124">
        <f t="shared" si="77"/>
        <v>1050</v>
      </c>
      <c r="AN1124">
        <f t="shared" si="78"/>
        <v>11</v>
      </c>
      <c r="AO1124" s="118">
        <v>20</v>
      </c>
      <c r="AP1124" s="118">
        <v>0</v>
      </c>
      <c r="AQ1124" s="118">
        <v>0</v>
      </c>
      <c r="AR1124" s="118">
        <v>0</v>
      </c>
      <c r="AS1124" t="str">
        <f t="shared" si="79"/>
        <v>5.01.01.00</v>
      </c>
    </row>
    <row r="1125" spans="1:45" customFormat="1">
      <c r="A1125">
        <v>2021</v>
      </c>
      <c r="B1125">
        <v>1050</v>
      </c>
      <c r="C1125" t="s">
        <v>1296</v>
      </c>
      <c r="D1125" t="s">
        <v>1297</v>
      </c>
      <c r="E1125" t="s">
        <v>2157</v>
      </c>
      <c r="F1125" t="s">
        <v>2660</v>
      </c>
      <c r="G1125" t="s">
        <v>2747</v>
      </c>
      <c r="H1125">
        <v>12</v>
      </c>
      <c r="I1125" t="s">
        <v>2153</v>
      </c>
      <c r="J1125">
        <v>20</v>
      </c>
      <c r="K1125" t="s">
        <v>2579</v>
      </c>
      <c r="L1125">
        <v>0</v>
      </c>
      <c r="M1125" t="s">
        <v>2149</v>
      </c>
      <c r="N1125">
        <v>0</v>
      </c>
      <c r="O1125" t="s">
        <v>2149</v>
      </c>
      <c r="P1125">
        <v>0</v>
      </c>
      <c r="Q1125" t="s">
        <v>2149</v>
      </c>
      <c r="R1125">
        <v>30</v>
      </c>
      <c r="S1125" t="s">
        <v>2163</v>
      </c>
      <c r="T1125">
        <v>33</v>
      </c>
      <c r="U1125" t="s">
        <v>2204</v>
      </c>
      <c r="V1125">
        <v>0</v>
      </c>
      <c r="W1125" t="s">
        <v>79</v>
      </c>
      <c r="X1125">
        <v>5</v>
      </c>
      <c r="Y1125" t="s">
        <v>2700</v>
      </c>
      <c r="Z1125" t="s">
        <v>2701</v>
      </c>
      <c r="AA1125" t="s">
        <v>2702</v>
      </c>
      <c r="AB1125" t="s">
        <v>2929</v>
      </c>
      <c r="AC1125" t="s">
        <v>2930</v>
      </c>
      <c r="AD1125" t="s">
        <v>2269</v>
      </c>
      <c r="AE1125" t="s">
        <v>2270</v>
      </c>
      <c r="AF1125" s="115">
        <v>3168103115</v>
      </c>
      <c r="AG1125" s="167" t="s">
        <v>1585</v>
      </c>
      <c r="AH1125" s="168" t="s">
        <v>132</v>
      </c>
      <c r="AI1125" s="187">
        <v>15</v>
      </c>
      <c r="AJ1125" t="s">
        <v>566</v>
      </c>
      <c r="AL1125" t="str">
        <f t="shared" si="76"/>
        <v>20.00.00.00</v>
      </c>
      <c r="AM1125">
        <f t="shared" si="77"/>
        <v>1050</v>
      </c>
      <c r="AN1125">
        <f t="shared" si="78"/>
        <v>12</v>
      </c>
      <c r="AO1125" s="118">
        <v>20</v>
      </c>
      <c r="AP1125" s="118">
        <v>0</v>
      </c>
      <c r="AQ1125" s="118">
        <v>0</v>
      </c>
      <c r="AR1125" s="118">
        <v>0</v>
      </c>
      <c r="AS1125" t="str">
        <f t="shared" si="79"/>
        <v>5.01.01.00</v>
      </c>
    </row>
    <row r="1126" spans="1:45" customFormat="1">
      <c r="A1126">
        <v>2021</v>
      </c>
      <c r="B1126">
        <v>1050</v>
      </c>
      <c r="C1126" t="s">
        <v>1296</v>
      </c>
      <c r="D1126" t="s">
        <v>1297</v>
      </c>
      <c r="E1126" t="s">
        <v>2157</v>
      </c>
      <c r="F1126" t="s">
        <v>2660</v>
      </c>
      <c r="G1126" t="s">
        <v>2747</v>
      </c>
      <c r="H1126">
        <v>12</v>
      </c>
      <c r="I1126" t="s">
        <v>2153</v>
      </c>
      <c r="J1126">
        <v>20</v>
      </c>
      <c r="K1126" t="s">
        <v>2579</v>
      </c>
      <c r="L1126">
        <v>0</v>
      </c>
      <c r="M1126" t="s">
        <v>2149</v>
      </c>
      <c r="N1126">
        <v>0</v>
      </c>
      <c r="O1126" t="s">
        <v>2149</v>
      </c>
      <c r="P1126">
        <v>0</v>
      </c>
      <c r="Q1126" t="s">
        <v>2149</v>
      </c>
      <c r="R1126">
        <v>30</v>
      </c>
      <c r="S1126" t="s">
        <v>2163</v>
      </c>
      <c r="T1126">
        <v>33</v>
      </c>
      <c r="U1126" t="s">
        <v>2204</v>
      </c>
      <c r="V1126">
        <v>0</v>
      </c>
      <c r="W1126" t="s">
        <v>79</v>
      </c>
      <c r="X1126">
        <v>5</v>
      </c>
      <c r="Y1126" t="s">
        <v>2700</v>
      </c>
      <c r="Z1126" t="s">
        <v>2701</v>
      </c>
      <c r="AA1126" t="s">
        <v>2702</v>
      </c>
      <c r="AB1126" t="s">
        <v>2929</v>
      </c>
      <c r="AC1126" t="s">
        <v>2930</v>
      </c>
      <c r="AD1126" t="s">
        <v>2269</v>
      </c>
      <c r="AE1126" t="s">
        <v>2270</v>
      </c>
      <c r="AF1126" s="115">
        <v>144000000</v>
      </c>
      <c r="AG1126" s="167" t="s">
        <v>1586</v>
      </c>
      <c r="AH1126" s="168" t="s">
        <v>142</v>
      </c>
      <c r="AI1126" s="187">
        <v>15</v>
      </c>
      <c r="AJ1126" t="s">
        <v>566</v>
      </c>
      <c r="AL1126" t="str">
        <f t="shared" si="76"/>
        <v>20.00.00.00</v>
      </c>
      <c r="AM1126">
        <f t="shared" si="77"/>
        <v>1050</v>
      </c>
      <c r="AN1126">
        <f t="shared" si="78"/>
        <v>12</v>
      </c>
      <c r="AO1126" s="118">
        <v>20</v>
      </c>
      <c r="AP1126" s="118">
        <v>0</v>
      </c>
      <c r="AQ1126" s="118">
        <v>0</v>
      </c>
      <c r="AR1126" s="118">
        <v>0</v>
      </c>
      <c r="AS1126" t="str">
        <f t="shared" si="79"/>
        <v>5.01.01.00</v>
      </c>
    </row>
    <row r="1127" spans="1:45" customFormat="1">
      <c r="A1127">
        <v>2021</v>
      </c>
      <c r="B1127">
        <v>1050</v>
      </c>
      <c r="C1127" t="s">
        <v>1296</v>
      </c>
      <c r="D1127" t="s">
        <v>1297</v>
      </c>
      <c r="E1127" t="s">
        <v>2157</v>
      </c>
      <c r="F1127" t="s">
        <v>2660</v>
      </c>
      <c r="G1127" t="s">
        <v>2747</v>
      </c>
      <c r="H1127">
        <v>12</v>
      </c>
      <c r="I1127" t="s">
        <v>2153</v>
      </c>
      <c r="J1127">
        <v>20</v>
      </c>
      <c r="K1127" t="s">
        <v>2579</v>
      </c>
      <c r="L1127">
        <v>0</v>
      </c>
      <c r="M1127" t="s">
        <v>2149</v>
      </c>
      <c r="N1127">
        <v>0</v>
      </c>
      <c r="O1127" t="s">
        <v>2149</v>
      </c>
      <c r="P1127">
        <v>0</v>
      </c>
      <c r="Q1127" t="s">
        <v>2149</v>
      </c>
      <c r="R1127">
        <v>30</v>
      </c>
      <c r="S1127" t="s">
        <v>2163</v>
      </c>
      <c r="T1127">
        <v>33</v>
      </c>
      <c r="U1127" t="s">
        <v>2204</v>
      </c>
      <c r="V1127">
        <v>0</v>
      </c>
      <c r="W1127" t="s">
        <v>79</v>
      </c>
      <c r="X1127">
        <v>5</v>
      </c>
      <c r="Y1127" t="s">
        <v>2700</v>
      </c>
      <c r="Z1127" t="s">
        <v>2701</v>
      </c>
      <c r="AA1127" t="s">
        <v>2702</v>
      </c>
      <c r="AB1127" t="s">
        <v>2929</v>
      </c>
      <c r="AC1127" t="s">
        <v>2930</v>
      </c>
      <c r="AD1127" t="s">
        <v>2269</v>
      </c>
      <c r="AE1127" t="s">
        <v>2270</v>
      </c>
      <c r="AF1127" s="115">
        <v>561146</v>
      </c>
      <c r="AG1127" s="167" t="s">
        <v>1587</v>
      </c>
      <c r="AH1127" s="168" t="s">
        <v>154</v>
      </c>
      <c r="AI1127" s="187">
        <v>15</v>
      </c>
      <c r="AJ1127" t="s">
        <v>566</v>
      </c>
      <c r="AL1127" t="str">
        <f t="shared" si="76"/>
        <v>20.00.00.00</v>
      </c>
      <c r="AM1127">
        <f t="shared" si="77"/>
        <v>1050</v>
      </c>
      <c r="AN1127">
        <f t="shared" si="78"/>
        <v>12</v>
      </c>
      <c r="AO1127" s="118">
        <v>20</v>
      </c>
      <c r="AP1127" s="118">
        <v>0</v>
      </c>
      <c r="AQ1127" s="118">
        <v>0</v>
      </c>
      <c r="AR1127" s="118">
        <v>0</v>
      </c>
      <c r="AS1127" t="str">
        <f t="shared" si="79"/>
        <v>5.01.01.00</v>
      </c>
    </row>
    <row r="1128" spans="1:45" customFormat="1">
      <c r="A1128">
        <v>2021</v>
      </c>
      <c r="B1128">
        <v>1050</v>
      </c>
      <c r="C1128" t="s">
        <v>1296</v>
      </c>
      <c r="D1128" t="s">
        <v>1297</v>
      </c>
      <c r="E1128" t="s">
        <v>2157</v>
      </c>
      <c r="F1128" t="s">
        <v>2660</v>
      </c>
      <c r="G1128" t="s">
        <v>2747</v>
      </c>
      <c r="H1128">
        <v>12</v>
      </c>
      <c r="I1128" t="s">
        <v>2153</v>
      </c>
      <c r="J1128">
        <v>20</v>
      </c>
      <c r="K1128" t="s">
        <v>2579</v>
      </c>
      <c r="L1128">
        <v>0</v>
      </c>
      <c r="M1128" t="s">
        <v>2149</v>
      </c>
      <c r="N1128">
        <v>0</v>
      </c>
      <c r="O1128" t="s">
        <v>2149</v>
      </c>
      <c r="P1128">
        <v>0</v>
      </c>
      <c r="Q1128" t="s">
        <v>2149</v>
      </c>
      <c r="R1128">
        <v>30</v>
      </c>
      <c r="S1128" t="s">
        <v>2163</v>
      </c>
      <c r="T1128">
        <v>33</v>
      </c>
      <c r="U1128" t="s">
        <v>2204</v>
      </c>
      <c r="V1128">
        <v>0</v>
      </c>
      <c r="W1128" t="s">
        <v>79</v>
      </c>
      <c r="X1128">
        <v>5</v>
      </c>
      <c r="Y1128" t="s">
        <v>2700</v>
      </c>
      <c r="Z1128" t="s">
        <v>2701</v>
      </c>
      <c r="AA1128" t="s">
        <v>2702</v>
      </c>
      <c r="AB1128" t="s">
        <v>2929</v>
      </c>
      <c r="AC1128" t="s">
        <v>2930</v>
      </c>
      <c r="AD1128" t="s">
        <v>2269</v>
      </c>
      <c r="AE1128" t="s">
        <v>2270</v>
      </c>
      <c r="AF1128" s="115">
        <v>6140202386</v>
      </c>
      <c r="AG1128" s="167" t="s">
        <v>1611</v>
      </c>
      <c r="AH1128" s="168" t="s">
        <v>447</v>
      </c>
      <c r="AI1128" s="187">
        <v>15</v>
      </c>
      <c r="AJ1128" t="s">
        <v>566</v>
      </c>
      <c r="AL1128" t="str">
        <f t="shared" si="76"/>
        <v>20.00.00.00</v>
      </c>
      <c r="AM1128">
        <f t="shared" si="77"/>
        <v>1050</v>
      </c>
      <c r="AN1128">
        <f t="shared" si="78"/>
        <v>12</v>
      </c>
      <c r="AO1128" s="118">
        <v>20</v>
      </c>
      <c r="AP1128" s="118">
        <v>0</v>
      </c>
      <c r="AQ1128" s="118">
        <v>0</v>
      </c>
      <c r="AR1128" s="118">
        <v>0</v>
      </c>
      <c r="AS1128" t="str">
        <f t="shared" si="79"/>
        <v>5.01.01.00</v>
      </c>
    </row>
    <row r="1129" spans="1:45" customFormat="1">
      <c r="A1129">
        <v>2021</v>
      </c>
      <c r="B1129">
        <v>1050</v>
      </c>
      <c r="C1129" t="s">
        <v>1296</v>
      </c>
      <c r="D1129" t="s">
        <v>1297</v>
      </c>
      <c r="E1129" t="s">
        <v>2157</v>
      </c>
      <c r="F1129" t="s">
        <v>2660</v>
      </c>
      <c r="G1129" t="s">
        <v>2747</v>
      </c>
      <c r="H1129">
        <v>12</v>
      </c>
      <c r="I1129" t="s">
        <v>2153</v>
      </c>
      <c r="J1129">
        <v>20</v>
      </c>
      <c r="K1129" t="s">
        <v>2579</v>
      </c>
      <c r="L1129">
        <v>0</v>
      </c>
      <c r="M1129" t="s">
        <v>2149</v>
      </c>
      <c r="N1129">
        <v>0</v>
      </c>
      <c r="O1129" t="s">
        <v>2149</v>
      </c>
      <c r="P1129">
        <v>0</v>
      </c>
      <c r="Q1129" t="s">
        <v>2149</v>
      </c>
      <c r="R1129">
        <v>30</v>
      </c>
      <c r="S1129" t="s">
        <v>2163</v>
      </c>
      <c r="T1129">
        <v>33</v>
      </c>
      <c r="U1129" t="s">
        <v>2204</v>
      </c>
      <c r="V1129">
        <v>0</v>
      </c>
      <c r="W1129" t="s">
        <v>79</v>
      </c>
      <c r="X1129">
        <v>5</v>
      </c>
      <c r="Y1129" t="s">
        <v>2700</v>
      </c>
      <c r="Z1129" t="s">
        <v>2701</v>
      </c>
      <c r="AA1129" t="s">
        <v>2702</v>
      </c>
      <c r="AB1129" t="s">
        <v>2929</v>
      </c>
      <c r="AC1129" t="s">
        <v>2930</v>
      </c>
      <c r="AD1129" t="s">
        <v>2269</v>
      </c>
      <c r="AE1129" t="s">
        <v>2270</v>
      </c>
      <c r="AF1129" s="115">
        <v>5445085135</v>
      </c>
      <c r="AG1129" s="167" t="s">
        <v>1615</v>
      </c>
      <c r="AH1129" s="168" t="s">
        <v>449</v>
      </c>
      <c r="AI1129" s="187">
        <v>15</v>
      </c>
      <c r="AJ1129" t="s">
        <v>566</v>
      </c>
      <c r="AL1129" t="str">
        <f t="shared" si="76"/>
        <v>20.00.00.00</v>
      </c>
      <c r="AM1129">
        <f t="shared" si="77"/>
        <v>1050</v>
      </c>
      <c r="AN1129">
        <f t="shared" si="78"/>
        <v>12</v>
      </c>
      <c r="AO1129" s="118">
        <v>20</v>
      </c>
      <c r="AP1129" s="118">
        <v>0</v>
      </c>
      <c r="AQ1129" s="118">
        <v>0</v>
      </c>
      <c r="AR1129" s="118">
        <v>0</v>
      </c>
      <c r="AS1129" t="str">
        <f t="shared" si="79"/>
        <v>5.01.01.00</v>
      </c>
    </row>
    <row r="1130" spans="1:45" customFormat="1">
      <c r="A1130">
        <v>2021</v>
      </c>
      <c r="B1130">
        <v>1050</v>
      </c>
      <c r="C1130" t="s">
        <v>1296</v>
      </c>
      <c r="D1130" t="s">
        <v>1297</v>
      </c>
      <c r="E1130" t="s">
        <v>2157</v>
      </c>
      <c r="F1130" t="s">
        <v>2660</v>
      </c>
      <c r="G1130" t="s">
        <v>2747</v>
      </c>
      <c r="H1130">
        <v>12</v>
      </c>
      <c r="I1130" t="s">
        <v>2153</v>
      </c>
      <c r="J1130">
        <v>20</v>
      </c>
      <c r="K1130" t="s">
        <v>2579</v>
      </c>
      <c r="L1130">
        <v>0</v>
      </c>
      <c r="M1130" t="s">
        <v>2149</v>
      </c>
      <c r="N1130">
        <v>0</v>
      </c>
      <c r="O1130" t="s">
        <v>2149</v>
      </c>
      <c r="P1130">
        <v>0</v>
      </c>
      <c r="Q1130" t="s">
        <v>2149</v>
      </c>
      <c r="R1130">
        <v>30</v>
      </c>
      <c r="S1130" t="s">
        <v>2163</v>
      </c>
      <c r="T1130">
        <v>33</v>
      </c>
      <c r="U1130" t="s">
        <v>2204</v>
      </c>
      <c r="V1130">
        <v>0</v>
      </c>
      <c r="W1130" t="s">
        <v>79</v>
      </c>
      <c r="X1130">
        <v>5</v>
      </c>
      <c r="Y1130" t="s">
        <v>2700</v>
      </c>
      <c r="Z1130" t="s">
        <v>2701</v>
      </c>
      <c r="AA1130" t="s">
        <v>2702</v>
      </c>
      <c r="AB1130" t="s">
        <v>2929</v>
      </c>
      <c r="AC1130" t="s">
        <v>2930</v>
      </c>
      <c r="AD1130" t="s">
        <v>2269</v>
      </c>
      <c r="AE1130" t="s">
        <v>2270</v>
      </c>
      <c r="AF1130" s="115">
        <v>109151065</v>
      </c>
      <c r="AG1130" s="167" t="s">
        <v>1621</v>
      </c>
      <c r="AH1130" s="168" t="s">
        <v>2928</v>
      </c>
      <c r="AI1130" s="187">
        <v>15</v>
      </c>
      <c r="AJ1130" t="s">
        <v>566</v>
      </c>
      <c r="AL1130" t="str">
        <f t="shared" si="76"/>
        <v>20.00.00.00</v>
      </c>
      <c r="AM1130">
        <f t="shared" si="77"/>
        <v>1050</v>
      </c>
      <c r="AN1130">
        <f t="shared" si="78"/>
        <v>12</v>
      </c>
      <c r="AO1130" s="118">
        <v>20</v>
      </c>
      <c r="AP1130" s="118">
        <v>0</v>
      </c>
      <c r="AQ1130" s="118">
        <v>0</v>
      </c>
      <c r="AR1130" s="118">
        <v>0</v>
      </c>
      <c r="AS1130" t="str">
        <f t="shared" si="79"/>
        <v>5.01.01.00</v>
      </c>
    </row>
    <row r="1131" spans="1:45" customFormat="1">
      <c r="A1131">
        <v>2021</v>
      </c>
      <c r="B1131">
        <v>1050</v>
      </c>
      <c r="C1131" t="s">
        <v>1296</v>
      </c>
      <c r="D1131" t="s">
        <v>1297</v>
      </c>
      <c r="E1131" t="s">
        <v>2157</v>
      </c>
      <c r="F1131" t="s">
        <v>2907</v>
      </c>
      <c r="G1131" t="s">
        <v>2931</v>
      </c>
      <c r="H1131">
        <v>15</v>
      </c>
      <c r="I1131" t="s">
        <v>2733</v>
      </c>
      <c r="J1131">
        <v>20</v>
      </c>
      <c r="K1131" t="s">
        <v>2579</v>
      </c>
      <c r="L1131">
        <v>0</v>
      </c>
      <c r="N1131">
        <v>0</v>
      </c>
      <c r="P1131">
        <v>0</v>
      </c>
      <c r="R1131">
        <v>90</v>
      </c>
      <c r="S1131" t="s">
        <v>2181</v>
      </c>
      <c r="T1131">
        <v>99</v>
      </c>
      <c r="U1131" t="s">
        <v>2274</v>
      </c>
      <c r="V1131">
        <v>0</v>
      </c>
      <c r="W1131" t="s">
        <v>79</v>
      </c>
      <c r="X1131">
        <v>7</v>
      </c>
      <c r="Y1131" t="s">
        <v>2932</v>
      </c>
      <c r="Z1131" t="s">
        <v>2933</v>
      </c>
      <c r="AA1131" t="s">
        <v>2934</v>
      </c>
      <c r="AB1131" t="s">
        <v>2935</v>
      </c>
      <c r="AC1131" t="s">
        <v>2936</v>
      </c>
      <c r="AD1131" t="s">
        <v>2937</v>
      </c>
      <c r="AE1131" t="s">
        <v>2936</v>
      </c>
      <c r="AF1131" s="115">
        <f>1692782132-AF1137</f>
        <v>1242782132</v>
      </c>
      <c r="AG1131" s="167" t="s">
        <v>1617</v>
      </c>
      <c r="AH1131" s="168" t="s">
        <v>1369</v>
      </c>
      <c r="AI1131" s="187">
        <v>15</v>
      </c>
      <c r="AJ1131" t="s">
        <v>566</v>
      </c>
      <c r="AL1131" t="str">
        <f t="shared" si="76"/>
        <v>20.00.00.00</v>
      </c>
      <c r="AM1131">
        <f t="shared" si="77"/>
        <v>1050</v>
      </c>
      <c r="AN1131">
        <f t="shared" si="78"/>
        <v>15</v>
      </c>
      <c r="AO1131" s="118">
        <v>20</v>
      </c>
      <c r="AP1131" s="118">
        <v>0</v>
      </c>
      <c r="AQ1131" s="118">
        <v>0</v>
      </c>
      <c r="AR1131" s="118">
        <v>0</v>
      </c>
      <c r="AS1131" t="str">
        <f t="shared" si="79"/>
        <v>7.06.02.00</v>
      </c>
    </row>
    <row r="1132" spans="1:45" customFormat="1" ht="46.8">
      <c r="A1132">
        <v>2021</v>
      </c>
      <c r="B1132">
        <v>2050</v>
      </c>
      <c r="C1132" t="s">
        <v>1298</v>
      </c>
      <c r="D1132" t="s">
        <v>1299</v>
      </c>
      <c r="E1132" t="s">
        <v>2157</v>
      </c>
      <c r="F1132" t="s">
        <v>2660</v>
      </c>
      <c r="G1132" t="s">
        <v>2661</v>
      </c>
      <c r="H1132">
        <v>12</v>
      </c>
      <c r="I1132" t="s">
        <v>2153</v>
      </c>
      <c r="J1132">
        <v>1</v>
      </c>
      <c r="K1132" t="s">
        <v>2634</v>
      </c>
      <c r="L1132">
        <v>0</v>
      </c>
      <c r="M1132" t="s">
        <v>2149</v>
      </c>
      <c r="N1132">
        <v>0</v>
      </c>
      <c r="O1132" t="s">
        <v>2149</v>
      </c>
      <c r="P1132">
        <v>0</v>
      </c>
      <c r="Q1132" t="s">
        <v>2149</v>
      </c>
      <c r="R1132">
        <v>30</v>
      </c>
      <c r="S1132" t="s">
        <v>2163</v>
      </c>
      <c r="T1132">
        <v>31</v>
      </c>
      <c r="U1132" t="s">
        <v>22</v>
      </c>
      <c r="V1132">
        <v>0</v>
      </c>
      <c r="W1132" t="s">
        <v>79</v>
      </c>
      <c r="X1132">
        <v>1</v>
      </c>
      <c r="Y1132" t="s">
        <v>2662</v>
      </c>
      <c r="Z1132" t="s">
        <v>2663</v>
      </c>
      <c r="AA1132" t="s">
        <v>2664</v>
      </c>
      <c r="AB1132" t="s">
        <v>2665</v>
      </c>
      <c r="AC1132" t="s">
        <v>2666</v>
      </c>
      <c r="AD1132" t="s">
        <v>23</v>
      </c>
      <c r="AE1132" t="s">
        <v>24</v>
      </c>
      <c r="AF1132" s="115">
        <v>262962801</v>
      </c>
      <c r="AG1132" s="167" t="s">
        <v>1631</v>
      </c>
      <c r="AH1132" s="168" t="s">
        <v>456</v>
      </c>
      <c r="AI1132" s="172">
        <v>16</v>
      </c>
      <c r="AJ1132" s="173" t="s">
        <v>19</v>
      </c>
      <c r="AL1132" t="str">
        <f t="shared" si="76"/>
        <v>01.00.00.00</v>
      </c>
      <c r="AM1132">
        <f t="shared" si="77"/>
        <v>2050</v>
      </c>
      <c r="AN1132">
        <f t="shared" si="78"/>
        <v>12</v>
      </c>
      <c r="AO1132" s="118">
        <v>1</v>
      </c>
      <c r="AP1132" s="118">
        <v>0</v>
      </c>
      <c r="AQ1132" s="118">
        <v>0</v>
      </c>
      <c r="AR1132" s="118">
        <v>0</v>
      </c>
      <c r="AS1132" t="str">
        <f t="shared" si="79"/>
        <v>1.01.01.00</v>
      </c>
    </row>
    <row r="1133" spans="1:45" customFormat="1" ht="46.8">
      <c r="A1133">
        <v>2021</v>
      </c>
      <c r="B1133">
        <v>2050</v>
      </c>
      <c r="C1133" t="s">
        <v>1298</v>
      </c>
      <c r="D1133" t="s">
        <v>1299</v>
      </c>
      <c r="E1133" t="s">
        <v>2157</v>
      </c>
      <c r="F1133" t="s">
        <v>2660</v>
      </c>
      <c r="G1133" t="s">
        <v>2661</v>
      </c>
      <c r="H1133">
        <v>12</v>
      </c>
      <c r="I1133" t="s">
        <v>2153</v>
      </c>
      <c r="J1133">
        <v>1</v>
      </c>
      <c r="K1133" t="s">
        <v>2634</v>
      </c>
      <c r="L1133">
        <v>0</v>
      </c>
      <c r="M1133" t="s">
        <v>2149</v>
      </c>
      <c r="N1133">
        <v>0</v>
      </c>
      <c r="O1133" t="s">
        <v>2149</v>
      </c>
      <c r="P1133">
        <v>0</v>
      </c>
      <c r="Q1133" t="s">
        <v>2149</v>
      </c>
      <c r="R1133">
        <v>30</v>
      </c>
      <c r="S1133" t="s">
        <v>2163</v>
      </c>
      <c r="T1133">
        <v>31</v>
      </c>
      <c r="U1133" t="s">
        <v>22</v>
      </c>
      <c r="V1133">
        <v>0</v>
      </c>
      <c r="W1133" t="s">
        <v>79</v>
      </c>
      <c r="X1133">
        <v>1</v>
      </c>
      <c r="Y1133" t="s">
        <v>2662</v>
      </c>
      <c r="Z1133" t="s">
        <v>2663</v>
      </c>
      <c r="AA1133" t="s">
        <v>2664</v>
      </c>
      <c r="AB1133" t="s">
        <v>2667</v>
      </c>
      <c r="AC1133" t="s">
        <v>2668</v>
      </c>
      <c r="AD1133" t="s">
        <v>26</v>
      </c>
      <c r="AE1133" t="s">
        <v>27</v>
      </c>
      <c r="AF1133" s="115">
        <v>29424276</v>
      </c>
      <c r="AG1133" s="167" t="s">
        <v>1631</v>
      </c>
      <c r="AH1133" s="168" t="s">
        <v>456</v>
      </c>
      <c r="AI1133" s="172">
        <v>16</v>
      </c>
      <c r="AJ1133" s="173" t="s">
        <v>19</v>
      </c>
      <c r="AL1133" t="str">
        <f t="shared" si="76"/>
        <v>01.00.00.00</v>
      </c>
      <c r="AM1133">
        <f t="shared" si="77"/>
        <v>2050</v>
      </c>
      <c r="AN1133">
        <f t="shared" si="78"/>
        <v>12</v>
      </c>
      <c r="AO1133" s="118">
        <v>1</v>
      </c>
      <c r="AP1133" s="118">
        <v>0</v>
      </c>
      <c r="AQ1133" s="118">
        <v>0</v>
      </c>
      <c r="AR1133" s="118">
        <v>0</v>
      </c>
      <c r="AS1133" t="str">
        <f t="shared" si="79"/>
        <v>1.01.04.00</v>
      </c>
    </row>
    <row r="1134" spans="1:45" customFormat="1" ht="46.8">
      <c r="A1134">
        <v>2021</v>
      </c>
      <c r="B1134">
        <v>2050</v>
      </c>
      <c r="C1134" t="s">
        <v>1298</v>
      </c>
      <c r="D1134" t="s">
        <v>1299</v>
      </c>
      <c r="E1134" t="s">
        <v>2157</v>
      </c>
      <c r="F1134" t="s">
        <v>2660</v>
      </c>
      <c r="G1134" t="s">
        <v>2661</v>
      </c>
      <c r="H1134">
        <v>12</v>
      </c>
      <c r="I1134" t="s">
        <v>2153</v>
      </c>
      <c r="J1134">
        <v>1</v>
      </c>
      <c r="K1134" t="s">
        <v>2634</v>
      </c>
      <c r="L1134">
        <v>0</v>
      </c>
      <c r="M1134" t="s">
        <v>2149</v>
      </c>
      <c r="N1134">
        <v>0</v>
      </c>
      <c r="O1134" t="s">
        <v>2149</v>
      </c>
      <c r="P1134">
        <v>0</v>
      </c>
      <c r="Q1134" t="s">
        <v>2149</v>
      </c>
      <c r="R1134">
        <v>30</v>
      </c>
      <c r="S1134" t="s">
        <v>2163</v>
      </c>
      <c r="T1134">
        <v>31</v>
      </c>
      <c r="U1134" t="s">
        <v>22</v>
      </c>
      <c r="V1134">
        <v>0</v>
      </c>
      <c r="W1134" t="s">
        <v>79</v>
      </c>
      <c r="X1134">
        <v>1</v>
      </c>
      <c r="Y1134" t="s">
        <v>2662</v>
      </c>
      <c r="Z1134" t="s">
        <v>2663</v>
      </c>
      <c r="AA1134" t="s">
        <v>2664</v>
      </c>
      <c r="AB1134" t="s">
        <v>2669</v>
      </c>
      <c r="AC1134" t="s">
        <v>2670</v>
      </c>
      <c r="AD1134" t="s">
        <v>28</v>
      </c>
      <c r="AE1134" t="s">
        <v>29</v>
      </c>
      <c r="AF1134" s="115">
        <v>85332623</v>
      </c>
      <c r="AG1134" s="167" t="s">
        <v>1631</v>
      </c>
      <c r="AH1134" s="168" t="s">
        <v>456</v>
      </c>
      <c r="AI1134" s="172">
        <v>16</v>
      </c>
      <c r="AJ1134" s="173" t="s">
        <v>19</v>
      </c>
      <c r="AL1134" t="str">
        <f t="shared" si="76"/>
        <v>01.00.00.00</v>
      </c>
      <c r="AM1134">
        <f t="shared" si="77"/>
        <v>2050</v>
      </c>
      <c r="AN1134">
        <f t="shared" si="78"/>
        <v>12</v>
      </c>
      <c r="AO1134" s="118">
        <v>1</v>
      </c>
      <c r="AP1134" s="118">
        <v>0</v>
      </c>
      <c r="AQ1134" s="118">
        <v>0</v>
      </c>
      <c r="AR1134" s="118">
        <v>0</v>
      </c>
      <c r="AS1134" t="str">
        <f t="shared" si="79"/>
        <v>1.01.06.00</v>
      </c>
    </row>
    <row r="1135" spans="1:45" customFormat="1" ht="46.8">
      <c r="A1135">
        <v>2021</v>
      </c>
      <c r="B1135">
        <v>2050</v>
      </c>
      <c r="C1135" t="s">
        <v>1298</v>
      </c>
      <c r="D1135" t="s">
        <v>1299</v>
      </c>
      <c r="E1135" t="s">
        <v>2157</v>
      </c>
      <c r="F1135" t="s">
        <v>2660</v>
      </c>
      <c r="G1135" t="s">
        <v>2661</v>
      </c>
      <c r="H1135">
        <v>12</v>
      </c>
      <c r="I1135" t="s">
        <v>2153</v>
      </c>
      <c r="J1135">
        <v>1</v>
      </c>
      <c r="K1135" t="s">
        <v>2634</v>
      </c>
      <c r="L1135">
        <v>0</v>
      </c>
      <c r="M1135" t="s">
        <v>2149</v>
      </c>
      <c r="N1135">
        <v>0</v>
      </c>
      <c r="O1135" t="s">
        <v>2149</v>
      </c>
      <c r="P1135">
        <v>0</v>
      </c>
      <c r="Q1135" t="s">
        <v>2149</v>
      </c>
      <c r="R1135">
        <v>30</v>
      </c>
      <c r="S1135" t="s">
        <v>2163</v>
      </c>
      <c r="T1135">
        <v>31</v>
      </c>
      <c r="U1135" t="s">
        <v>22</v>
      </c>
      <c r="V1135">
        <v>0</v>
      </c>
      <c r="W1135" t="s">
        <v>79</v>
      </c>
      <c r="X1135">
        <v>1</v>
      </c>
      <c r="Y1135" t="s">
        <v>2662</v>
      </c>
      <c r="Z1135" t="s">
        <v>2677</v>
      </c>
      <c r="AA1135" t="s">
        <v>2678</v>
      </c>
      <c r="AB1135" t="s">
        <v>2679</v>
      </c>
      <c r="AC1135" t="s">
        <v>2678</v>
      </c>
      <c r="AD1135" t="s">
        <v>35</v>
      </c>
      <c r="AE1135" t="s">
        <v>36</v>
      </c>
      <c r="AF1135" s="115">
        <v>6222657</v>
      </c>
      <c r="AG1135" s="167" t="s">
        <v>1631</v>
      </c>
      <c r="AH1135" s="168" t="s">
        <v>456</v>
      </c>
      <c r="AI1135" s="172">
        <v>16</v>
      </c>
      <c r="AJ1135" s="173" t="s">
        <v>19</v>
      </c>
      <c r="AL1135" t="str">
        <f t="shared" si="76"/>
        <v>01.00.00.00</v>
      </c>
      <c r="AM1135">
        <f t="shared" si="77"/>
        <v>2050</v>
      </c>
      <c r="AN1135">
        <f t="shared" si="78"/>
        <v>12</v>
      </c>
      <c r="AO1135" s="118">
        <v>1</v>
      </c>
      <c r="AP1135" s="118">
        <v>0</v>
      </c>
      <c r="AQ1135" s="118">
        <v>0</v>
      </c>
      <c r="AR1135" s="118">
        <v>0</v>
      </c>
      <c r="AS1135" t="str">
        <f t="shared" si="79"/>
        <v>1.04.00.00</v>
      </c>
    </row>
    <row r="1136" spans="1:45" customFormat="1" ht="46.8">
      <c r="A1136">
        <v>2021</v>
      </c>
      <c r="B1136">
        <v>2050</v>
      </c>
      <c r="C1136" t="s">
        <v>1298</v>
      </c>
      <c r="D1136" t="s">
        <v>1299</v>
      </c>
      <c r="E1136" t="s">
        <v>2157</v>
      </c>
      <c r="F1136" t="s">
        <v>2660</v>
      </c>
      <c r="G1136" t="s">
        <v>2661</v>
      </c>
      <c r="H1136">
        <v>12</v>
      </c>
      <c r="I1136" t="s">
        <v>2153</v>
      </c>
      <c r="J1136">
        <v>1</v>
      </c>
      <c r="K1136" t="s">
        <v>2634</v>
      </c>
      <c r="L1136">
        <v>0</v>
      </c>
      <c r="M1136" t="s">
        <v>2149</v>
      </c>
      <c r="N1136">
        <v>0</v>
      </c>
      <c r="O1136" t="s">
        <v>2149</v>
      </c>
      <c r="P1136">
        <v>0</v>
      </c>
      <c r="Q1136" t="s">
        <v>2149</v>
      </c>
      <c r="R1136">
        <v>30</v>
      </c>
      <c r="S1136" t="s">
        <v>2163</v>
      </c>
      <c r="T1136">
        <v>31</v>
      </c>
      <c r="U1136" t="s">
        <v>22</v>
      </c>
      <c r="V1136">
        <v>0</v>
      </c>
      <c r="W1136" t="s">
        <v>79</v>
      </c>
      <c r="X1136">
        <v>2</v>
      </c>
      <c r="Y1136" t="s">
        <v>2687</v>
      </c>
      <c r="Z1136" t="s">
        <v>2688</v>
      </c>
      <c r="AA1136" t="s">
        <v>2687</v>
      </c>
      <c r="AB1136" t="s">
        <v>2689</v>
      </c>
      <c r="AC1136" t="s">
        <v>2687</v>
      </c>
      <c r="AD1136" t="s">
        <v>39</v>
      </c>
      <c r="AE1136" t="s">
        <v>40</v>
      </c>
      <c r="AF1136" s="115">
        <v>21965538</v>
      </c>
      <c r="AG1136" s="167" t="s">
        <v>1631</v>
      </c>
      <c r="AH1136" s="168" t="s">
        <v>456</v>
      </c>
      <c r="AI1136" s="172">
        <v>16</v>
      </c>
      <c r="AJ1136" s="173" t="s">
        <v>19</v>
      </c>
      <c r="AL1136" t="str">
        <f t="shared" si="76"/>
        <v>01.00.00.00</v>
      </c>
      <c r="AM1136">
        <f t="shared" si="77"/>
        <v>2050</v>
      </c>
      <c r="AN1136">
        <f t="shared" si="78"/>
        <v>12</v>
      </c>
      <c r="AO1136" s="118">
        <v>1</v>
      </c>
      <c r="AP1136" s="118">
        <v>0</v>
      </c>
      <c r="AQ1136" s="118">
        <v>0</v>
      </c>
      <c r="AR1136" s="118">
        <v>0</v>
      </c>
      <c r="AS1136" t="str">
        <f t="shared" si="79"/>
        <v>2.00.00.00</v>
      </c>
    </row>
    <row r="1137" spans="1:45" customFormat="1">
      <c r="A1137">
        <v>2021</v>
      </c>
      <c r="B1137">
        <v>1050</v>
      </c>
      <c r="C1137" t="s">
        <v>1296</v>
      </c>
      <c r="D1137" t="s">
        <v>1297</v>
      </c>
      <c r="E1137" t="s">
        <v>2157</v>
      </c>
      <c r="F1137" t="s">
        <v>2907</v>
      </c>
      <c r="G1137" t="s">
        <v>2931</v>
      </c>
      <c r="H1137">
        <v>11</v>
      </c>
      <c r="I1137" t="s">
        <v>25</v>
      </c>
      <c r="J1137">
        <v>20</v>
      </c>
      <c r="K1137" t="s">
        <v>2579</v>
      </c>
      <c r="L1137">
        <v>0</v>
      </c>
      <c r="N1137">
        <v>0</v>
      </c>
      <c r="P1137">
        <v>0</v>
      </c>
      <c r="R1137">
        <v>90</v>
      </c>
      <c r="S1137" t="s">
        <v>2181</v>
      </c>
      <c r="T1137">
        <v>99</v>
      </c>
      <c r="U1137" t="s">
        <v>2274</v>
      </c>
      <c r="V1137">
        <v>0</v>
      </c>
      <c r="W1137" t="s">
        <v>79</v>
      </c>
      <c r="X1137">
        <v>7</v>
      </c>
      <c r="Y1137" t="s">
        <v>2932</v>
      </c>
      <c r="Z1137" t="s">
        <v>2933</v>
      </c>
      <c r="AA1137" t="s">
        <v>2934</v>
      </c>
      <c r="AB1137" t="s">
        <v>2935</v>
      </c>
      <c r="AC1137" t="s">
        <v>2936</v>
      </c>
      <c r="AD1137" t="s">
        <v>2937</v>
      </c>
      <c r="AE1137" t="s">
        <v>2936</v>
      </c>
      <c r="AF1137" s="115">
        <v>450000000</v>
      </c>
      <c r="AG1137" s="167" t="s">
        <v>1617</v>
      </c>
      <c r="AH1137" s="168" t="s">
        <v>1369</v>
      </c>
      <c r="AI1137" s="187">
        <v>15</v>
      </c>
      <c r="AJ1137" t="s">
        <v>566</v>
      </c>
      <c r="AL1137" t="str">
        <f t="shared" si="76"/>
        <v>20.00.00.00</v>
      </c>
      <c r="AM1137">
        <f t="shared" si="77"/>
        <v>1050</v>
      </c>
      <c r="AN1137">
        <f t="shared" si="78"/>
        <v>11</v>
      </c>
      <c r="AO1137" s="118">
        <v>20</v>
      </c>
      <c r="AP1137" s="118">
        <v>0</v>
      </c>
      <c r="AQ1137" s="118">
        <v>0</v>
      </c>
      <c r="AR1137" s="118">
        <v>0</v>
      </c>
      <c r="AS1137" t="str">
        <f t="shared" si="79"/>
        <v>7.06.02.00</v>
      </c>
    </row>
    <row r="1138" spans="1:45" customFormat="1" ht="46.8">
      <c r="A1138">
        <v>2021</v>
      </c>
      <c r="B1138">
        <v>2050</v>
      </c>
      <c r="C1138" t="s">
        <v>1298</v>
      </c>
      <c r="D1138" t="s">
        <v>1299</v>
      </c>
      <c r="E1138" t="s">
        <v>2157</v>
      </c>
      <c r="F1138" t="s">
        <v>2660</v>
      </c>
      <c r="G1138" t="s">
        <v>2661</v>
      </c>
      <c r="H1138">
        <v>15</v>
      </c>
      <c r="I1138" t="s">
        <v>2733</v>
      </c>
      <c r="J1138">
        <v>1</v>
      </c>
      <c r="K1138" t="s">
        <v>2634</v>
      </c>
      <c r="L1138">
        <v>0</v>
      </c>
      <c r="M1138" t="s">
        <v>2149</v>
      </c>
      <c r="N1138">
        <v>0</v>
      </c>
      <c r="O1138" t="s">
        <v>2149</v>
      </c>
      <c r="P1138">
        <v>0</v>
      </c>
      <c r="Q1138" t="s">
        <v>2149</v>
      </c>
      <c r="R1138">
        <v>30</v>
      </c>
      <c r="S1138" t="s">
        <v>2163</v>
      </c>
      <c r="T1138">
        <v>33</v>
      </c>
      <c r="U1138" t="s">
        <v>2204</v>
      </c>
      <c r="V1138">
        <v>0</v>
      </c>
      <c r="W1138" t="s">
        <v>79</v>
      </c>
      <c r="X1138">
        <v>3</v>
      </c>
      <c r="Y1138" t="s">
        <v>2690</v>
      </c>
      <c r="Z1138" t="s">
        <v>2691</v>
      </c>
      <c r="AA1138" t="s">
        <v>2690</v>
      </c>
      <c r="AB1138" t="s">
        <v>2692</v>
      </c>
      <c r="AC1138" t="s">
        <v>2690</v>
      </c>
      <c r="AD1138" t="s">
        <v>41</v>
      </c>
      <c r="AE1138" t="s">
        <v>42</v>
      </c>
      <c r="AF1138" s="115">
        <v>903516280</v>
      </c>
      <c r="AG1138" s="167" t="s">
        <v>1606</v>
      </c>
      <c r="AH1138" s="168" t="s">
        <v>1369</v>
      </c>
      <c r="AI1138" s="172">
        <v>16</v>
      </c>
      <c r="AJ1138" s="173" t="s">
        <v>19</v>
      </c>
      <c r="AL1138" t="str">
        <f t="shared" si="76"/>
        <v>01.00.00.00</v>
      </c>
      <c r="AM1138">
        <f t="shared" si="77"/>
        <v>2050</v>
      </c>
      <c r="AN1138">
        <f t="shared" si="78"/>
        <v>15</v>
      </c>
      <c r="AO1138" s="118">
        <v>1</v>
      </c>
      <c r="AP1138" s="118">
        <v>0</v>
      </c>
      <c r="AQ1138" s="118">
        <v>0</v>
      </c>
      <c r="AR1138" s="118">
        <v>0</v>
      </c>
      <c r="AS1138" t="str">
        <f t="shared" si="79"/>
        <v>3.00.00.00</v>
      </c>
    </row>
    <row r="1139" spans="1:45" customFormat="1" ht="46.8">
      <c r="A1139">
        <v>2021</v>
      </c>
      <c r="B1139">
        <v>2050</v>
      </c>
      <c r="C1139" t="s">
        <v>1298</v>
      </c>
      <c r="D1139" t="s">
        <v>1299</v>
      </c>
      <c r="E1139" t="s">
        <v>2157</v>
      </c>
      <c r="F1139" t="s">
        <v>2660</v>
      </c>
      <c r="G1139" t="s">
        <v>2661</v>
      </c>
      <c r="H1139">
        <v>12</v>
      </c>
      <c r="I1139" t="s">
        <v>2153</v>
      </c>
      <c r="J1139">
        <v>1</v>
      </c>
      <c r="K1139" t="s">
        <v>2634</v>
      </c>
      <c r="L1139">
        <v>0</v>
      </c>
      <c r="M1139" t="s">
        <v>2149</v>
      </c>
      <c r="N1139">
        <v>0</v>
      </c>
      <c r="O1139" t="s">
        <v>2149</v>
      </c>
      <c r="P1139">
        <v>0</v>
      </c>
      <c r="Q1139" t="s">
        <v>2149</v>
      </c>
      <c r="R1139">
        <v>30</v>
      </c>
      <c r="S1139" t="s">
        <v>2163</v>
      </c>
      <c r="T1139">
        <v>31</v>
      </c>
      <c r="U1139" t="s">
        <v>22</v>
      </c>
      <c r="V1139">
        <v>0</v>
      </c>
      <c r="W1139" t="s">
        <v>79</v>
      </c>
      <c r="X1139">
        <v>3</v>
      </c>
      <c r="Y1139" t="s">
        <v>2690</v>
      </c>
      <c r="Z1139" t="s">
        <v>2691</v>
      </c>
      <c r="AA1139" t="s">
        <v>2690</v>
      </c>
      <c r="AB1139" t="s">
        <v>2692</v>
      </c>
      <c r="AC1139" t="s">
        <v>2690</v>
      </c>
      <c r="AD1139" t="s">
        <v>41</v>
      </c>
      <c r="AE1139" t="s">
        <v>42</v>
      </c>
      <c r="AF1139" s="115">
        <v>4358576287</v>
      </c>
      <c r="AG1139" s="167" t="s">
        <v>1629</v>
      </c>
      <c r="AH1139" s="168" t="s">
        <v>454</v>
      </c>
      <c r="AI1139" s="172">
        <v>16</v>
      </c>
      <c r="AJ1139" s="173" t="s">
        <v>19</v>
      </c>
      <c r="AL1139" t="str">
        <f t="shared" si="76"/>
        <v>01.00.00.00</v>
      </c>
      <c r="AM1139">
        <f t="shared" si="77"/>
        <v>2050</v>
      </c>
      <c r="AN1139">
        <f t="shared" si="78"/>
        <v>12</v>
      </c>
      <c r="AO1139" s="118">
        <v>1</v>
      </c>
      <c r="AP1139" s="118">
        <v>0</v>
      </c>
      <c r="AQ1139" s="118">
        <v>0</v>
      </c>
      <c r="AR1139" s="118">
        <v>0</v>
      </c>
      <c r="AS1139" t="str">
        <f t="shared" si="79"/>
        <v>3.00.00.00</v>
      </c>
    </row>
    <row r="1140" spans="1:45" customFormat="1" ht="46.8">
      <c r="A1140">
        <v>2021</v>
      </c>
      <c r="B1140">
        <v>2050</v>
      </c>
      <c r="C1140" t="s">
        <v>1298</v>
      </c>
      <c r="D1140" t="s">
        <v>1299</v>
      </c>
      <c r="E1140" t="s">
        <v>2157</v>
      </c>
      <c r="F1140" t="s">
        <v>2660</v>
      </c>
      <c r="G1140" t="s">
        <v>2661</v>
      </c>
      <c r="H1140">
        <v>12</v>
      </c>
      <c r="I1140" t="s">
        <v>2153</v>
      </c>
      <c r="J1140">
        <v>1</v>
      </c>
      <c r="K1140" t="s">
        <v>2634</v>
      </c>
      <c r="L1140">
        <v>0</v>
      </c>
      <c r="M1140" t="s">
        <v>2149</v>
      </c>
      <c r="N1140">
        <v>0</v>
      </c>
      <c r="O1140" t="s">
        <v>2149</v>
      </c>
      <c r="P1140">
        <v>0</v>
      </c>
      <c r="Q1140" t="s">
        <v>2149</v>
      </c>
      <c r="R1140">
        <v>30</v>
      </c>
      <c r="S1140" t="s">
        <v>2163</v>
      </c>
      <c r="T1140">
        <v>31</v>
      </c>
      <c r="U1140" t="s">
        <v>22</v>
      </c>
      <c r="V1140">
        <v>0</v>
      </c>
      <c r="W1140" t="s">
        <v>79</v>
      </c>
      <c r="X1140">
        <v>3</v>
      </c>
      <c r="Y1140" t="s">
        <v>2690</v>
      </c>
      <c r="Z1140" t="s">
        <v>2691</v>
      </c>
      <c r="AA1140" t="s">
        <v>2690</v>
      </c>
      <c r="AB1140" t="s">
        <v>2692</v>
      </c>
      <c r="AC1140" t="s">
        <v>2690</v>
      </c>
      <c r="AD1140" t="s">
        <v>41</v>
      </c>
      <c r="AE1140" t="s">
        <v>42</v>
      </c>
      <c r="AF1140" s="115">
        <f>7812621092-AF1139</f>
        <v>3454044805</v>
      </c>
      <c r="AG1140" s="167" t="s">
        <v>1631</v>
      </c>
      <c r="AH1140" s="168" t="s">
        <v>456</v>
      </c>
      <c r="AI1140" s="172">
        <v>16</v>
      </c>
      <c r="AJ1140" s="173" t="s">
        <v>19</v>
      </c>
      <c r="AL1140" t="str">
        <f t="shared" si="76"/>
        <v>01.00.00.00</v>
      </c>
      <c r="AM1140">
        <f t="shared" si="77"/>
        <v>2050</v>
      </c>
      <c r="AN1140">
        <f t="shared" si="78"/>
        <v>12</v>
      </c>
      <c r="AO1140" s="118">
        <v>1</v>
      </c>
      <c r="AP1140" s="118">
        <v>0</v>
      </c>
      <c r="AQ1140" s="118">
        <v>0</v>
      </c>
      <c r="AR1140" s="118">
        <v>0</v>
      </c>
      <c r="AS1140" t="str">
        <f t="shared" si="79"/>
        <v>3.00.00.00</v>
      </c>
    </row>
    <row r="1141" spans="1:45" customFormat="1" ht="46.8">
      <c r="A1141">
        <v>2021</v>
      </c>
      <c r="B1141">
        <v>2050</v>
      </c>
      <c r="C1141" t="s">
        <v>1298</v>
      </c>
      <c r="D1141" t="s">
        <v>1299</v>
      </c>
      <c r="E1141" t="s">
        <v>2157</v>
      </c>
      <c r="F1141" t="s">
        <v>2693</v>
      </c>
      <c r="G1141" t="s">
        <v>2694</v>
      </c>
      <c r="H1141">
        <v>12</v>
      </c>
      <c r="I1141" t="s">
        <v>2153</v>
      </c>
      <c r="J1141">
        <v>1</v>
      </c>
      <c r="K1141" t="s">
        <v>2634</v>
      </c>
      <c r="L1141">
        <v>0</v>
      </c>
      <c r="M1141" t="s">
        <v>2149</v>
      </c>
      <c r="N1141">
        <v>1</v>
      </c>
      <c r="O1141" t="s">
        <v>43</v>
      </c>
      <c r="P1141">
        <v>0</v>
      </c>
      <c r="Q1141" t="s">
        <v>2149</v>
      </c>
      <c r="R1141">
        <v>30</v>
      </c>
      <c r="S1141" t="s">
        <v>2163</v>
      </c>
      <c r="T1141">
        <v>31</v>
      </c>
      <c r="U1141" t="s">
        <v>22</v>
      </c>
      <c r="V1141">
        <v>0</v>
      </c>
      <c r="W1141" t="s">
        <v>79</v>
      </c>
      <c r="X1141">
        <v>4</v>
      </c>
      <c r="Y1141" t="s">
        <v>2695</v>
      </c>
      <c r="Z1141" t="s">
        <v>2696</v>
      </c>
      <c r="AA1141" t="s">
        <v>2697</v>
      </c>
      <c r="AB1141" t="s">
        <v>2698</v>
      </c>
      <c r="AC1141" t="s">
        <v>2697</v>
      </c>
      <c r="AD1141" t="s">
        <v>44</v>
      </c>
      <c r="AE1141" t="s">
        <v>43</v>
      </c>
      <c r="AF1141" s="115">
        <v>2360144</v>
      </c>
      <c r="AG1141" s="167" t="s">
        <v>1631</v>
      </c>
      <c r="AH1141" s="168" t="s">
        <v>456</v>
      </c>
      <c r="AI1141" s="172">
        <v>16</v>
      </c>
      <c r="AJ1141" s="173" t="s">
        <v>19</v>
      </c>
      <c r="AL1141" t="str">
        <f t="shared" si="76"/>
        <v>01.00.01.00</v>
      </c>
      <c r="AM1141">
        <f t="shared" si="77"/>
        <v>2050</v>
      </c>
      <c r="AN1141">
        <f t="shared" si="78"/>
        <v>12</v>
      </c>
      <c r="AO1141" s="118">
        <v>1</v>
      </c>
      <c r="AP1141" s="118">
        <v>0</v>
      </c>
      <c r="AQ1141" s="118">
        <v>1</v>
      </c>
      <c r="AR1141" s="118">
        <v>0</v>
      </c>
      <c r="AS1141" t="str">
        <f t="shared" si="79"/>
        <v>4.03.00.00</v>
      </c>
    </row>
    <row r="1142" spans="1:45" customFormat="1" ht="46.8">
      <c r="A1142">
        <v>2021</v>
      </c>
      <c r="B1142">
        <v>2050</v>
      </c>
      <c r="C1142" t="s">
        <v>1298</v>
      </c>
      <c r="D1142" t="s">
        <v>1299</v>
      </c>
      <c r="E1142" t="s">
        <v>2157</v>
      </c>
      <c r="F1142" t="s">
        <v>2693</v>
      </c>
      <c r="G1142" t="s">
        <v>2694</v>
      </c>
      <c r="H1142">
        <v>12</v>
      </c>
      <c r="I1142" t="s">
        <v>2153</v>
      </c>
      <c r="J1142">
        <v>1</v>
      </c>
      <c r="K1142" t="s">
        <v>2634</v>
      </c>
      <c r="L1142">
        <v>0</v>
      </c>
      <c r="M1142" t="s">
        <v>2149</v>
      </c>
      <c r="N1142">
        <v>1</v>
      </c>
      <c r="O1142" t="s">
        <v>43</v>
      </c>
      <c r="P1142">
        <v>0</v>
      </c>
      <c r="Q1142" t="s">
        <v>2149</v>
      </c>
      <c r="R1142">
        <v>30</v>
      </c>
      <c r="S1142" t="s">
        <v>2163</v>
      </c>
      <c r="T1142">
        <v>31</v>
      </c>
      <c r="U1142" t="s">
        <v>22</v>
      </c>
      <c r="V1142">
        <v>0</v>
      </c>
      <c r="W1142" t="s">
        <v>79</v>
      </c>
      <c r="X1142">
        <v>4</v>
      </c>
      <c r="Y1142" t="s">
        <v>2695</v>
      </c>
      <c r="Z1142" t="s">
        <v>2696</v>
      </c>
      <c r="AA1142" t="s">
        <v>2697</v>
      </c>
      <c r="AB1142" t="s">
        <v>2698</v>
      </c>
      <c r="AC1142" t="s">
        <v>2697</v>
      </c>
      <c r="AD1142" t="s">
        <v>44</v>
      </c>
      <c r="AE1142" t="s">
        <v>43</v>
      </c>
      <c r="AF1142" s="115">
        <f>7560000-AF1141</f>
        <v>5199856</v>
      </c>
      <c r="AG1142" s="167" t="s">
        <v>1633</v>
      </c>
      <c r="AH1142" s="168" t="s">
        <v>493</v>
      </c>
      <c r="AI1142" s="172">
        <v>16</v>
      </c>
      <c r="AJ1142" s="173" t="s">
        <v>19</v>
      </c>
      <c r="AL1142" t="str">
        <f t="shared" si="76"/>
        <v>01.00.01.00</v>
      </c>
      <c r="AM1142">
        <f t="shared" si="77"/>
        <v>2050</v>
      </c>
      <c r="AN1142">
        <f t="shared" si="78"/>
        <v>12</v>
      </c>
      <c r="AO1142" s="118">
        <v>1</v>
      </c>
      <c r="AP1142" s="118">
        <v>0</v>
      </c>
      <c r="AQ1142" s="118">
        <v>1</v>
      </c>
      <c r="AR1142" s="118">
        <v>0</v>
      </c>
      <c r="AS1142" t="str">
        <f t="shared" si="79"/>
        <v>4.03.00.00</v>
      </c>
    </row>
    <row r="1143" spans="1:45" customFormat="1" ht="46.8">
      <c r="A1143">
        <v>2021</v>
      </c>
      <c r="B1143">
        <v>2050</v>
      </c>
      <c r="C1143" t="s">
        <v>1298</v>
      </c>
      <c r="D1143" t="s">
        <v>1299</v>
      </c>
      <c r="E1143" t="s">
        <v>2157</v>
      </c>
      <c r="F1143" t="s">
        <v>2693</v>
      </c>
      <c r="G1143" t="s">
        <v>2694</v>
      </c>
      <c r="H1143">
        <v>12</v>
      </c>
      <c r="I1143" t="s">
        <v>2153</v>
      </c>
      <c r="J1143">
        <v>1</v>
      </c>
      <c r="K1143" t="s">
        <v>2634</v>
      </c>
      <c r="L1143">
        <v>0</v>
      </c>
      <c r="M1143" t="s">
        <v>2149</v>
      </c>
      <c r="N1143">
        <v>2</v>
      </c>
      <c r="O1143" t="s">
        <v>2938</v>
      </c>
      <c r="P1143">
        <v>0</v>
      </c>
      <c r="Q1143" t="s">
        <v>2149</v>
      </c>
      <c r="R1143">
        <v>30</v>
      </c>
      <c r="S1143" t="s">
        <v>2163</v>
      </c>
      <c r="T1143">
        <v>31</v>
      </c>
      <c r="U1143" t="s">
        <v>22</v>
      </c>
      <c r="V1143">
        <v>0</v>
      </c>
      <c r="W1143" t="s">
        <v>79</v>
      </c>
      <c r="X1143">
        <v>4</v>
      </c>
      <c r="Y1143" t="s">
        <v>2695</v>
      </c>
      <c r="Z1143" t="s">
        <v>2761</v>
      </c>
      <c r="AA1143" t="s">
        <v>2762</v>
      </c>
      <c r="AB1143" t="s">
        <v>2763</v>
      </c>
      <c r="AC1143" t="s">
        <v>2762</v>
      </c>
      <c r="AD1143" t="s">
        <v>2265</v>
      </c>
      <c r="AE1143" t="s">
        <v>2196</v>
      </c>
      <c r="AF1143" s="115">
        <v>98081000</v>
      </c>
      <c r="AG1143" s="167" t="s">
        <v>1633</v>
      </c>
      <c r="AH1143" s="168" t="s">
        <v>493</v>
      </c>
      <c r="AI1143" s="172">
        <v>16</v>
      </c>
      <c r="AJ1143" s="173" t="s">
        <v>19</v>
      </c>
      <c r="AL1143" t="str">
        <f t="shared" si="76"/>
        <v>01.00.02.00</v>
      </c>
      <c r="AM1143">
        <f t="shared" si="77"/>
        <v>2050</v>
      </c>
      <c r="AN1143">
        <f t="shared" si="78"/>
        <v>12</v>
      </c>
      <c r="AO1143" s="118">
        <v>1</v>
      </c>
      <c r="AP1143" s="118">
        <v>0</v>
      </c>
      <c r="AQ1143" s="118">
        <v>2</v>
      </c>
      <c r="AR1143" s="118">
        <v>0</v>
      </c>
      <c r="AS1143" t="str">
        <f t="shared" si="79"/>
        <v>4.04.00.00</v>
      </c>
    </row>
  </sheetData>
  <protectedRanges>
    <protectedRange sqref="C1:AF1" name="Filtro anexo II"/>
  </protectedRanges>
  <autoFilter ref="A1:AS1143"/>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L617"/>
  <sheetViews>
    <sheetView zoomScale="70" zoomScaleNormal="70" workbookViewId="0">
      <selection activeCell="A4" sqref="A4"/>
    </sheetView>
  </sheetViews>
  <sheetFormatPr baseColWidth="10" defaultRowHeight="14.4"/>
  <cols>
    <col min="1" max="1" width="14.33203125" style="116" bestFit="1" customWidth="1"/>
    <col min="2" max="2" width="39.44140625" style="36" bestFit="1" customWidth="1"/>
    <col min="3" max="3" width="6" customWidth="1"/>
    <col min="4" max="4" width="30.6640625" style="36" bestFit="1" customWidth="1"/>
    <col min="5" max="5" width="5.6640625" bestFit="1" customWidth="1"/>
    <col min="6" max="6" width="47.6640625" bestFit="1" customWidth="1"/>
    <col min="7" max="7" width="6.6640625" bestFit="1" customWidth="1"/>
    <col min="8" max="8" width="17.5546875" bestFit="1" customWidth="1"/>
    <col min="9" max="9" width="5.44140625" bestFit="1" customWidth="1"/>
    <col min="10" max="10" width="21" bestFit="1" customWidth="1"/>
    <col min="11" max="11" width="6" bestFit="1" customWidth="1"/>
    <col min="12" max="12" width="167.88671875" customWidth="1"/>
  </cols>
  <sheetData>
    <row r="3" spans="1:12">
      <c r="B3" s="116"/>
      <c r="C3" s="116"/>
      <c r="D3" s="116"/>
      <c r="E3" s="116"/>
      <c r="F3" s="116"/>
      <c r="G3" s="116"/>
      <c r="H3" s="116"/>
      <c r="I3" s="116"/>
      <c r="J3" s="116"/>
      <c r="K3" s="116"/>
      <c r="L3" s="116"/>
    </row>
    <row r="4" spans="1:12">
      <c r="A4" s="155" t="s">
        <v>2633</v>
      </c>
      <c r="B4" s="156" t="s">
        <v>2637</v>
      </c>
      <c r="C4" s="156" t="s">
        <v>13</v>
      </c>
      <c r="D4" s="156" t="s">
        <v>2147</v>
      </c>
      <c r="E4" s="156" t="s">
        <v>15</v>
      </c>
      <c r="F4" s="156" t="s">
        <v>0</v>
      </c>
      <c r="G4" s="156" t="s">
        <v>1</v>
      </c>
      <c r="H4" s="156" t="s">
        <v>16</v>
      </c>
      <c r="I4" s="156" t="s">
        <v>3</v>
      </c>
      <c r="J4" s="156" t="s">
        <v>4</v>
      </c>
      <c r="K4" s="156" t="s">
        <v>5</v>
      </c>
      <c r="L4" s="156" t="s">
        <v>17</v>
      </c>
    </row>
    <row r="5" spans="1:12">
      <c r="A5" s="116">
        <v>12</v>
      </c>
      <c r="B5" t="s">
        <v>1206</v>
      </c>
      <c r="C5">
        <v>11</v>
      </c>
      <c r="D5" t="s">
        <v>2150</v>
      </c>
      <c r="E5">
        <v>1</v>
      </c>
      <c r="F5" t="s">
        <v>2634</v>
      </c>
      <c r="G5">
        <v>0</v>
      </c>
      <c r="H5" t="s">
        <v>2149</v>
      </c>
      <c r="I5">
        <v>0</v>
      </c>
      <c r="J5" t="s">
        <v>2149</v>
      </c>
      <c r="K5">
        <v>0</v>
      </c>
      <c r="L5" t="s">
        <v>2149</v>
      </c>
    </row>
    <row r="6" spans="1:12">
      <c r="B6"/>
      <c r="D6"/>
      <c r="I6">
        <v>1</v>
      </c>
      <c r="J6" t="s">
        <v>43</v>
      </c>
      <c r="K6">
        <v>0</v>
      </c>
      <c r="L6" t="s">
        <v>2149</v>
      </c>
    </row>
    <row r="7" spans="1:12">
      <c r="B7"/>
      <c r="D7" t="s">
        <v>2170</v>
      </c>
      <c r="E7">
        <v>2</v>
      </c>
      <c r="F7" t="s">
        <v>2343</v>
      </c>
      <c r="G7">
        <v>0</v>
      </c>
      <c r="H7" t="s">
        <v>2149</v>
      </c>
      <c r="I7">
        <v>0</v>
      </c>
      <c r="J7" t="s">
        <v>2149</v>
      </c>
      <c r="K7">
        <v>0</v>
      </c>
      <c r="L7" t="s">
        <v>2149</v>
      </c>
    </row>
    <row r="8" spans="1:12">
      <c r="B8"/>
      <c r="D8"/>
      <c r="I8">
        <v>1</v>
      </c>
      <c r="J8" t="s">
        <v>43</v>
      </c>
      <c r="K8">
        <v>0</v>
      </c>
      <c r="L8" t="s">
        <v>2149</v>
      </c>
    </row>
    <row r="9" spans="1:12">
      <c r="B9"/>
      <c r="D9"/>
      <c r="E9">
        <v>3</v>
      </c>
      <c r="F9" t="s">
        <v>2255</v>
      </c>
      <c r="G9">
        <v>0</v>
      </c>
      <c r="H9" t="s">
        <v>2149</v>
      </c>
      <c r="I9">
        <v>0</v>
      </c>
      <c r="J9" t="s">
        <v>2149</v>
      </c>
      <c r="K9">
        <v>0</v>
      </c>
      <c r="L9" t="s">
        <v>2149</v>
      </c>
    </row>
    <row r="10" spans="1:12">
      <c r="B10"/>
      <c r="D10"/>
      <c r="I10">
        <v>1</v>
      </c>
      <c r="J10" t="s">
        <v>43</v>
      </c>
      <c r="K10">
        <v>0</v>
      </c>
      <c r="L10" t="s">
        <v>2149</v>
      </c>
    </row>
    <row r="11" spans="1:12">
      <c r="B11"/>
      <c r="D11"/>
      <c r="E11">
        <v>4</v>
      </c>
      <c r="F11" t="s">
        <v>2572</v>
      </c>
      <c r="G11">
        <v>0</v>
      </c>
      <c r="H11" t="s">
        <v>2149</v>
      </c>
      <c r="I11">
        <v>0</v>
      </c>
      <c r="J11" t="s">
        <v>2149</v>
      </c>
      <c r="K11">
        <v>0</v>
      </c>
      <c r="L11" t="s">
        <v>2149</v>
      </c>
    </row>
    <row r="12" spans="1:12">
      <c r="B12"/>
      <c r="D12"/>
      <c r="I12">
        <v>1</v>
      </c>
      <c r="J12" t="s">
        <v>43</v>
      </c>
      <c r="K12">
        <v>0</v>
      </c>
      <c r="L12" t="s">
        <v>2149</v>
      </c>
    </row>
    <row r="13" spans="1:12">
      <c r="B13"/>
      <c r="D13"/>
      <c r="E13">
        <v>6</v>
      </c>
      <c r="F13" t="s">
        <v>2173</v>
      </c>
      <c r="G13">
        <v>0</v>
      </c>
      <c r="H13" t="s">
        <v>2149</v>
      </c>
      <c r="I13">
        <v>0</v>
      </c>
      <c r="J13" t="s">
        <v>2149</v>
      </c>
      <c r="K13">
        <v>0</v>
      </c>
      <c r="L13" t="s">
        <v>2149</v>
      </c>
    </row>
    <row r="14" spans="1:12">
      <c r="B14"/>
      <c r="D14"/>
      <c r="I14">
        <v>1</v>
      </c>
      <c r="J14" t="s">
        <v>43</v>
      </c>
      <c r="K14">
        <v>0</v>
      </c>
      <c r="L14" t="s">
        <v>2149</v>
      </c>
    </row>
    <row r="15" spans="1:12">
      <c r="B15"/>
      <c r="D15"/>
      <c r="E15">
        <v>7</v>
      </c>
      <c r="F15" t="s">
        <v>2500</v>
      </c>
      <c r="G15">
        <v>0</v>
      </c>
      <c r="H15" t="s">
        <v>2149</v>
      </c>
      <c r="I15">
        <v>0</v>
      </c>
      <c r="J15" t="s">
        <v>2149</v>
      </c>
      <c r="K15">
        <v>0</v>
      </c>
      <c r="L15" t="s">
        <v>2149</v>
      </c>
    </row>
    <row r="16" spans="1:12">
      <c r="B16"/>
      <c r="D16"/>
      <c r="E16">
        <v>12</v>
      </c>
      <c r="F16" t="s">
        <v>2568</v>
      </c>
      <c r="G16">
        <v>0</v>
      </c>
      <c r="H16" t="s">
        <v>2149</v>
      </c>
      <c r="I16">
        <v>0</v>
      </c>
      <c r="J16" t="s">
        <v>2149</v>
      </c>
      <c r="K16">
        <v>0</v>
      </c>
      <c r="L16" t="s">
        <v>2149</v>
      </c>
    </row>
    <row r="17" spans="1:12">
      <c r="B17"/>
      <c r="D17"/>
      <c r="E17">
        <v>13</v>
      </c>
      <c r="F17" t="s">
        <v>2570</v>
      </c>
      <c r="G17">
        <v>0</v>
      </c>
      <c r="H17" t="s">
        <v>2149</v>
      </c>
      <c r="I17">
        <v>0</v>
      </c>
      <c r="J17" t="s">
        <v>2149</v>
      </c>
      <c r="K17">
        <v>1</v>
      </c>
      <c r="L17" t="s">
        <v>2282</v>
      </c>
    </row>
    <row r="18" spans="1:12">
      <c r="B18"/>
      <c r="D18"/>
      <c r="K18">
        <v>2</v>
      </c>
      <c r="L18" t="s">
        <v>2175</v>
      </c>
    </row>
    <row r="19" spans="1:12">
      <c r="B19"/>
      <c r="D19"/>
      <c r="E19">
        <v>15</v>
      </c>
      <c r="F19" t="s">
        <v>2635</v>
      </c>
      <c r="G19">
        <v>0</v>
      </c>
      <c r="H19" t="s">
        <v>2149</v>
      </c>
      <c r="I19">
        <v>0</v>
      </c>
      <c r="J19" t="s">
        <v>2149</v>
      </c>
      <c r="K19">
        <v>0</v>
      </c>
      <c r="L19" t="s">
        <v>2149</v>
      </c>
    </row>
    <row r="20" spans="1:12">
      <c r="B20"/>
      <c r="D20" t="s">
        <v>2163</v>
      </c>
      <c r="E20">
        <v>9</v>
      </c>
      <c r="F20" t="s">
        <v>2159</v>
      </c>
      <c r="G20">
        <v>0</v>
      </c>
      <c r="H20" t="s">
        <v>2149</v>
      </c>
      <c r="I20">
        <v>0</v>
      </c>
      <c r="J20" t="s">
        <v>2149</v>
      </c>
      <c r="K20">
        <v>0</v>
      </c>
      <c r="L20" t="s">
        <v>2149</v>
      </c>
    </row>
    <row r="21" spans="1:12">
      <c r="B21"/>
      <c r="D21"/>
      <c r="I21">
        <v>1</v>
      </c>
      <c r="J21" t="s">
        <v>43</v>
      </c>
      <c r="K21">
        <v>0</v>
      </c>
      <c r="L21" t="s">
        <v>2149</v>
      </c>
    </row>
    <row r="22" spans="1:12">
      <c r="B22"/>
      <c r="C22">
        <v>13</v>
      </c>
      <c r="D22" t="s">
        <v>2170</v>
      </c>
      <c r="E22">
        <v>8</v>
      </c>
      <c r="F22" t="s">
        <v>329</v>
      </c>
      <c r="G22">
        <v>0</v>
      </c>
      <c r="H22" t="s">
        <v>2149</v>
      </c>
      <c r="I22">
        <v>0</v>
      </c>
      <c r="J22" t="s">
        <v>2149</v>
      </c>
      <c r="K22">
        <v>0</v>
      </c>
      <c r="L22" t="s">
        <v>2149</v>
      </c>
    </row>
    <row r="23" spans="1:12">
      <c r="B23"/>
      <c r="D23"/>
      <c r="I23">
        <v>1</v>
      </c>
      <c r="J23" t="s">
        <v>43</v>
      </c>
      <c r="K23">
        <v>0</v>
      </c>
      <c r="L23" t="s">
        <v>2149</v>
      </c>
    </row>
    <row r="24" spans="1:12">
      <c r="B24"/>
      <c r="C24">
        <v>14</v>
      </c>
      <c r="D24" t="s">
        <v>2170</v>
      </c>
      <c r="E24">
        <v>12</v>
      </c>
      <c r="F24" t="s">
        <v>2568</v>
      </c>
      <c r="G24">
        <v>0</v>
      </c>
      <c r="H24" t="s">
        <v>2149</v>
      </c>
      <c r="I24">
        <v>0</v>
      </c>
      <c r="J24" t="s">
        <v>2149</v>
      </c>
      <c r="K24">
        <v>0</v>
      </c>
      <c r="L24" t="s">
        <v>2149</v>
      </c>
    </row>
    <row r="25" spans="1:12">
      <c r="B25"/>
      <c r="D25"/>
      <c r="E25">
        <v>13</v>
      </c>
      <c r="F25" t="s">
        <v>2570</v>
      </c>
      <c r="G25">
        <v>0</v>
      </c>
      <c r="H25" t="s">
        <v>2149</v>
      </c>
      <c r="I25">
        <v>0</v>
      </c>
      <c r="J25" t="s">
        <v>2149</v>
      </c>
      <c r="K25">
        <v>1</v>
      </c>
      <c r="L25" t="s">
        <v>2282</v>
      </c>
    </row>
    <row r="26" spans="1:12">
      <c r="B26"/>
      <c r="D26"/>
      <c r="K26">
        <v>2</v>
      </c>
      <c r="L26" t="s">
        <v>2175</v>
      </c>
    </row>
    <row r="27" spans="1:12">
      <c r="B27" t="s">
        <v>3778</v>
      </c>
      <c r="D27"/>
    </row>
    <row r="28" spans="1:12">
      <c r="A28" s="116" t="s">
        <v>3779</v>
      </c>
      <c r="B28" s="116"/>
      <c r="C28" s="116"/>
      <c r="D28" s="116"/>
      <c r="E28" s="116"/>
      <c r="F28" s="116"/>
      <c r="G28" s="116"/>
      <c r="H28" s="116"/>
      <c r="I28" s="116"/>
      <c r="J28" s="116"/>
      <c r="K28" s="116"/>
      <c r="L28" s="116"/>
    </row>
    <row r="29" spans="1:12">
      <c r="A29" s="116">
        <v>13</v>
      </c>
      <c r="B29" t="s">
        <v>1207</v>
      </c>
      <c r="C29">
        <v>11</v>
      </c>
      <c r="D29" t="s">
        <v>2150</v>
      </c>
      <c r="E29">
        <v>1</v>
      </c>
      <c r="F29" t="s">
        <v>2634</v>
      </c>
      <c r="G29">
        <v>0</v>
      </c>
      <c r="H29" t="s">
        <v>2149</v>
      </c>
      <c r="I29">
        <v>0</v>
      </c>
      <c r="J29" t="s">
        <v>2149</v>
      </c>
      <c r="K29">
        <v>0</v>
      </c>
      <c r="L29" t="s">
        <v>2149</v>
      </c>
    </row>
    <row r="30" spans="1:12">
      <c r="B30"/>
      <c r="D30"/>
      <c r="I30">
        <v>1</v>
      </c>
      <c r="J30" t="s">
        <v>43</v>
      </c>
      <c r="K30">
        <v>0</v>
      </c>
      <c r="L30" t="s">
        <v>2149</v>
      </c>
    </row>
    <row r="31" spans="1:12">
      <c r="B31"/>
      <c r="D31"/>
      <c r="E31">
        <v>60</v>
      </c>
      <c r="F31" t="s">
        <v>78</v>
      </c>
      <c r="G31">
        <v>0</v>
      </c>
      <c r="H31" t="s">
        <v>2149</v>
      </c>
      <c r="I31">
        <v>0</v>
      </c>
      <c r="J31" t="s">
        <v>2149</v>
      </c>
      <c r="K31">
        <v>0</v>
      </c>
      <c r="L31" t="s">
        <v>2149</v>
      </c>
    </row>
    <row r="32" spans="1:12">
      <c r="B32"/>
      <c r="D32"/>
      <c r="I32">
        <v>1</v>
      </c>
      <c r="J32" t="s">
        <v>43</v>
      </c>
      <c r="K32">
        <v>0</v>
      </c>
      <c r="L32" t="s">
        <v>2149</v>
      </c>
    </row>
    <row r="33" spans="1:12">
      <c r="B33" t="s">
        <v>3781</v>
      </c>
      <c r="D33"/>
    </row>
    <row r="34" spans="1:12">
      <c r="A34" s="116" t="s">
        <v>3782</v>
      </c>
      <c r="B34" s="116"/>
      <c r="C34" s="116"/>
      <c r="D34" s="116"/>
      <c r="E34" s="116"/>
      <c r="F34" s="116"/>
      <c r="G34" s="116"/>
      <c r="H34" s="116"/>
      <c r="I34" s="116"/>
      <c r="J34" s="116"/>
      <c r="K34" s="116"/>
      <c r="L34" s="116"/>
    </row>
    <row r="35" spans="1:12">
      <c r="A35" s="116">
        <v>14</v>
      </c>
      <c r="B35" t="s">
        <v>19</v>
      </c>
      <c r="C35">
        <v>11</v>
      </c>
      <c r="D35" t="s">
        <v>2163</v>
      </c>
      <c r="E35">
        <v>1</v>
      </c>
      <c r="F35" t="s">
        <v>2634</v>
      </c>
      <c r="G35">
        <v>0</v>
      </c>
      <c r="H35" t="s">
        <v>2149</v>
      </c>
      <c r="I35">
        <v>0</v>
      </c>
      <c r="J35" t="s">
        <v>2149</v>
      </c>
      <c r="K35">
        <v>0</v>
      </c>
      <c r="L35" t="s">
        <v>2149</v>
      </c>
    </row>
    <row r="36" spans="1:12">
      <c r="B36"/>
      <c r="D36"/>
      <c r="I36">
        <v>1</v>
      </c>
      <c r="J36" t="s">
        <v>43</v>
      </c>
      <c r="K36">
        <v>0</v>
      </c>
      <c r="L36" t="s">
        <v>2149</v>
      </c>
    </row>
    <row r="37" spans="1:12">
      <c r="B37"/>
      <c r="D37"/>
      <c r="E37">
        <v>16</v>
      </c>
      <c r="F37" t="s">
        <v>2721</v>
      </c>
      <c r="G37">
        <v>0</v>
      </c>
      <c r="H37" t="s">
        <v>2149</v>
      </c>
      <c r="I37">
        <v>0</v>
      </c>
      <c r="J37" t="s">
        <v>2149</v>
      </c>
      <c r="K37">
        <v>0</v>
      </c>
      <c r="L37" t="s">
        <v>2149</v>
      </c>
    </row>
    <row r="38" spans="1:12">
      <c r="B38"/>
      <c r="D38"/>
      <c r="E38">
        <v>20</v>
      </c>
      <c r="F38" t="s">
        <v>57</v>
      </c>
      <c r="G38">
        <v>0</v>
      </c>
      <c r="H38" t="s">
        <v>2149</v>
      </c>
      <c r="I38">
        <v>0</v>
      </c>
      <c r="J38" t="s">
        <v>2149</v>
      </c>
      <c r="K38">
        <v>0</v>
      </c>
      <c r="L38" t="s">
        <v>2149</v>
      </c>
    </row>
    <row r="39" spans="1:12">
      <c r="B39"/>
      <c r="D39"/>
      <c r="I39">
        <v>1</v>
      </c>
      <c r="J39" t="s">
        <v>43</v>
      </c>
      <c r="K39">
        <v>0</v>
      </c>
      <c r="L39" t="s">
        <v>2149</v>
      </c>
    </row>
    <row r="40" spans="1:12">
      <c r="B40"/>
      <c r="D40"/>
      <c r="E40">
        <v>60</v>
      </c>
      <c r="F40" t="s">
        <v>78</v>
      </c>
      <c r="G40">
        <v>0</v>
      </c>
      <c r="H40" t="s">
        <v>2149</v>
      </c>
      <c r="I40">
        <v>0</v>
      </c>
      <c r="J40" t="s">
        <v>2149</v>
      </c>
      <c r="K40">
        <v>0</v>
      </c>
      <c r="L40" t="s">
        <v>2149</v>
      </c>
    </row>
    <row r="41" spans="1:12">
      <c r="B41"/>
      <c r="D41"/>
      <c r="K41">
        <v>1</v>
      </c>
      <c r="L41" t="s">
        <v>2741</v>
      </c>
    </row>
    <row r="42" spans="1:12">
      <c r="B42"/>
      <c r="D42"/>
      <c r="I42">
        <v>1</v>
      </c>
      <c r="J42" t="s">
        <v>43</v>
      </c>
      <c r="K42">
        <v>0</v>
      </c>
      <c r="L42" t="s">
        <v>2149</v>
      </c>
    </row>
    <row r="43" spans="1:12">
      <c r="B43"/>
      <c r="C43">
        <v>13</v>
      </c>
      <c r="D43" t="s">
        <v>2163</v>
      </c>
      <c r="E43">
        <v>17</v>
      </c>
      <c r="F43" t="s">
        <v>52</v>
      </c>
      <c r="G43">
        <v>0</v>
      </c>
      <c r="H43" t="s">
        <v>2149</v>
      </c>
      <c r="I43">
        <v>0</v>
      </c>
      <c r="J43" t="s">
        <v>2149</v>
      </c>
      <c r="K43">
        <v>0</v>
      </c>
      <c r="L43" t="s">
        <v>2149</v>
      </c>
    </row>
    <row r="44" spans="1:12">
      <c r="B44"/>
      <c r="D44"/>
      <c r="I44">
        <v>1</v>
      </c>
      <c r="J44" t="s">
        <v>43</v>
      </c>
      <c r="K44">
        <v>0</v>
      </c>
      <c r="L44" t="s">
        <v>2149</v>
      </c>
    </row>
    <row r="45" spans="1:12">
      <c r="B45"/>
      <c r="D45"/>
      <c r="E45">
        <v>18</v>
      </c>
      <c r="F45" t="s">
        <v>55</v>
      </c>
      <c r="G45">
        <v>0</v>
      </c>
      <c r="H45" t="s">
        <v>2149</v>
      </c>
      <c r="I45">
        <v>0</v>
      </c>
      <c r="J45" t="s">
        <v>2149</v>
      </c>
      <c r="K45">
        <v>0</v>
      </c>
      <c r="L45" t="s">
        <v>2149</v>
      </c>
    </row>
    <row r="46" spans="1:12">
      <c r="B46"/>
      <c r="D46"/>
      <c r="I46">
        <v>1</v>
      </c>
      <c r="J46" t="s">
        <v>43</v>
      </c>
      <c r="K46">
        <v>0</v>
      </c>
      <c r="L46" t="s">
        <v>2149</v>
      </c>
    </row>
    <row r="47" spans="1:12">
      <c r="B47"/>
      <c r="D47"/>
      <c r="E47">
        <v>19</v>
      </c>
      <c r="F47" t="s">
        <v>56</v>
      </c>
      <c r="G47">
        <v>0</v>
      </c>
      <c r="H47" t="s">
        <v>2149</v>
      </c>
      <c r="I47">
        <v>0</v>
      </c>
      <c r="J47" t="s">
        <v>2149</v>
      </c>
      <c r="K47">
        <v>0</v>
      </c>
      <c r="L47" t="s">
        <v>2149</v>
      </c>
    </row>
    <row r="48" spans="1:12">
      <c r="B48"/>
      <c r="D48"/>
      <c r="I48">
        <v>1</v>
      </c>
      <c r="J48" t="s">
        <v>43</v>
      </c>
      <c r="K48">
        <v>0</v>
      </c>
      <c r="L48" t="s">
        <v>2149</v>
      </c>
    </row>
    <row r="49" spans="2:12">
      <c r="B49"/>
      <c r="D49"/>
      <c r="E49">
        <v>22</v>
      </c>
      <c r="F49" t="s">
        <v>2739</v>
      </c>
      <c r="G49">
        <v>0</v>
      </c>
      <c r="H49" t="s">
        <v>2149</v>
      </c>
      <c r="I49">
        <v>0</v>
      </c>
      <c r="J49" t="s">
        <v>2149</v>
      </c>
      <c r="K49">
        <v>1</v>
      </c>
      <c r="L49" t="s">
        <v>62</v>
      </c>
    </row>
    <row r="50" spans="2:12">
      <c r="B50"/>
      <c r="D50"/>
      <c r="I50">
        <v>1</v>
      </c>
      <c r="J50" t="s">
        <v>43</v>
      </c>
      <c r="K50">
        <v>1</v>
      </c>
      <c r="L50" t="s">
        <v>62</v>
      </c>
    </row>
    <row r="51" spans="2:12">
      <c r="B51"/>
      <c r="D51"/>
      <c r="E51">
        <v>23</v>
      </c>
      <c r="F51" t="s">
        <v>2740</v>
      </c>
      <c r="G51">
        <v>0</v>
      </c>
      <c r="H51" t="s">
        <v>2149</v>
      </c>
      <c r="I51">
        <v>0</v>
      </c>
      <c r="J51" t="s">
        <v>2149</v>
      </c>
      <c r="K51">
        <v>0</v>
      </c>
      <c r="L51" t="s">
        <v>2149</v>
      </c>
    </row>
    <row r="52" spans="2:12">
      <c r="B52"/>
      <c r="D52"/>
      <c r="I52">
        <v>1</v>
      </c>
      <c r="J52" t="s">
        <v>43</v>
      </c>
      <c r="K52">
        <v>0</v>
      </c>
      <c r="L52" t="s">
        <v>2149</v>
      </c>
    </row>
    <row r="53" spans="2:12">
      <c r="B53"/>
      <c r="C53">
        <v>14</v>
      </c>
      <c r="D53" t="s">
        <v>2163</v>
      </c>
      <c r="E53">
        <v>30</v>
      </c>
      <c r="F53" t="s">
        <v>63</v>
      </c>
      <c r="G53">
        <v>0</v>
      </c>
      <c r="H53" t="s">
        <v>2149</v>
      </c>
      <c r="I53">
        <v>0</v>
      </c>
      <c r="J53" t="s">
        <v>2149</v>
      </c>
      <c r="K53">
        <v>0</v>
      </c>
      <c r="L53" t="s">
        <v>2149</v>
      </c>
    </row>
    <row r="54" spans="2:12">
      <c r="B54"/>
      <c r="D54"/>
      <c r="I54">
        <v>1</v>
      </c>
      <c r="J54" t="s">
        <v>43</v>
      </c>
      <c r="K54">
        <v>0</v>
      </c>
      <c r="L54" t="s">
        <v>2149</v>
      </c>
    </row>
    <row r="55" spans="2:12">
      <c r="B55"/>
      <c r="D55"/>
      <c r="E55">
        <v>31</v>
      </c>
      <c r="F55" t="s">
        <v>66</v>
      </c>
      <c r="G55">
        <v>0</v>
      </c>
      <c r="H55" t="s">
        <v>2149</v>
      </c>
      <c r="I55">
        <v>0</v>
      </c>
      <c r="J55" t="s">
        <v>2149</v>
      </c>
      <c r="K55">
        <v>0</v>
      </c>
      <c r="L55" t="s">
        <v>2149</v>
      </c>
    </row>
    <row r="56" spans="2:12">
      <c r="B56"/>
      <c r="D56"/>
      <c r="K56">
        <v>1</v>
      </c>
      <c r="L56" t="s">
        <v>1091</v>
      </c>
    </row>
    <row r="57" spans="2:12">
      <c r="B57"/>
      <c r="D57"/>
      <c r="I57">
        <v>1</v>
      </c>
      <c r="J57" t="s">
        <v>43</v>
      </c>
      <c r="K57">
        <v>0</v>
      </c>
      <c r="L57" t="s">
        <v>2149</v>
      </c>
    </row>
    <row r="58" spans="2:12">
      <c r="B58"/>
      <c r="D58"/>
      <c r="E58">
        <v>32</v>
      </c>
      <c r="F58" t="s">
        <v>67</v>
      </c>
      <c r="G58">
        <v>0</v>
      </c>
      <c r="H58" t="s">
        <v>2149</v>
      </c>
      <c r="I58">
        <v>0</v>
      </c>
      <c r="J58" t="s">
        <v>2149</v>
      </c>
      <c r="K58">
        <v>0</v>
      </c>
      <c r="L58" t="s">
        <v>2149</v>
      </c>
    </row>
    <row r="59" spans="2:12">
      <c r="B59"/>
      <c r="D59"/>
      <c r="E59">
        <v>33</v>
      </c>
      <c r="F59" t="s">
        <v>68</v>
      </c>
      <c r="G59">
        <v>0</v>
      </c>
      <c r="H59" t="s">
        <v>2149</v>
      </c>
      <c r="I59">
        <v>0</v>
      </c>
      <c r="J59" t="s">
        <v>2149</v>
      </c>
      <c r="K59">
        <v>0</v>
      </c>
      <c r="L59" t="s">
        <v>2149</v>
      </c>
    </row>
    <row r="60" spans="2:12">
      <c r="B60"/>
      <c r="D60"/>
      <c r="I60">
        <v>1</v>
      </c>
      <c r="J60" t="s">
        <v>43</v>
      </c>
      <c r="K60">
        <v>0</v>
      </c>
      <c r="L60" t="s">
        <v>2149</v>
      </c>
    </row>
    <row r="61" spans="2:12">
      <c r="B61"/>
      <c r="D61"/>
      <c r="E61">
        <v>34</v>
      </c>
      <c r="F61" t="s">
        <v>69</v>
      </c>
      <c r="G61">
        <v>0</v>
      </c>
      <c r="H61" t="s">
        <v>2149</v>
      </c>
      <c r="I61">
        <v>0</v>
      </c>
      <c r="J61" t="s">
        <v>2149</v>
      </c>
      <c r="K61">
        <v>0</v>
      </c>
      <c r="L61" t="s">
        <v>2149</v>
      </c>
    </row>
    <row r="62" spans="2:12">
      <c r="B62"/>
      <c r="D62"/>
      <c r="I62">
        <v>1</v>
      </c>
      <c r="J62" t="s">
        <v>43</v>
      </c>
      <c r="K62">
        <v>0</v>
      </c>
      <c r="L62" t="s">
        <v>2149</v>
      </c>
    </row>
    <row r="63" spans="2:12">
      <c r="B63"/>
      <c r="D63"/>
      <c r="E63">
        <v>35</v>
      </c>
      <c r="F63" t="s">
        <v>70</v>
      </c>
      <c r="G63">
        <v>0</v>
      </c>
      <c r="H63" t="s">
        <v>2149</v>
      </c>
      <c r="I63">
        <v>0</v>
      </c>
      <c r="J63" t="s">
        <v>2149</v>
      </c>
      <c r="K63">
        <v>0</v>
      </c>
      <c r="L63" t="s">
        <v>2149</v>
      </c>
    </row>
    <row r="64" spans="2:12">
      <c r="B64"/>
      <c r="D64"/>
      <c r="E64">
        <v>36</v>
      </c>
      <c r="F64" t="s">
        <v>71</v>
      </c>
      <c r="G64">
        <v>0</v>
      </c>
      <c r="H64" t="s">
        <v>2149</v>
      </c>
      <c r="I64">
        <v>0</v>
      </c>
      <c r="J64" t="s">
        <v>2149</v>
      </c>
      <c r="K64">
        <v>0</v>
      </c>
      <c r="L64" t="s">
        <v>2149</v>
      </c>
    </row>
    <row r="65" spans="1:12">
      <c r="B65"/>
      <c r="D65"/>
      <c r="I65">
        <v>1</v>
      </c>
      <c r="J65" t="s">
        <v>43</v>
      </c>
      <c r="K65">
        <v>0</v>
      </c>
      <c r="L65" t="s">
        <v>2149</v>
      </c>
    </row>
    <row r="66" spans="1:12">
      <c r="B66"/>
      <c r="D66"/>
      <c r="E66">
        <v>37</v>
      </c>
      <c r="F66" t="s">
        <v>72</v>
      </c>
      <c r="G66">
        <v>0</v>
      </c>
      <c r="H66" t="s">
        <v>2149</v>
      </c>
      <c r="I66">
        <v>0</v>
      </c>
      <c r="J66" t="s">
        <v>2149</v>
      </c>
      <c r="K66">
        <v>1</v>
      </c>
      <c r="L66" t="s">
        <v>73</v>
      </c>
    </row>
    <row r="67" spans="1:12">
      <c r="B67"/>
      <c r="D67"/>
      <c r="K67">
        <v>2</v>
      </c>
      <c r="L67" t="s">
        <v>73</v>
      </c>
    </row>
    <row r="68" spans="1:12">
      <c r="B68"/>
      <c r="D68"/>
      <c r="E68">
        <v>38</v>
      </c>
      <c r="F68" t="s">
        <v>74</v>
      </c>
      <c r="G68">
        <v>0</v>
      </c>
      <c r="H68" t="s">
        <v>2149</v>
      </c>
      <c r="I68">
        <v>0</v>
      </c>
      <c r="J68" t="s">
        <v>2149</v>
      </c>
      <c r="K68">
        <v>1</v>
      </c>
      <c r="L68" t="s">
        <v>75</v>
      </c>
    </row>
    <row r="69" spans="1:12">
      <c r="B69"/>
      <c r="C69">
        <v>15</v>
      </c>
      <c r="D69" t="s">
        <v>2163</v>
      </c>
      <c r="E69">
        <v>20</v>
      </c>
      <c r="F69" t="s">
        <v>57</v>
      </c>
      <c r="G69">
        <v>0</v>
      </c>
      <c r="H69" t="s">
        <v>2149</v>
      </c>
      <c r="I69">
        <v>0</v>
      </c>
      <c r="J69" t="s">
        <v>2149</v>
      </c>
      <c r="K69">
        <v>0</v>
      </c>
      <c r="L69" t="s">
        <v>2149</v>
      </c>
    </row>
    <row r="70" spans="1:12">
      <c r="B70" t="s">
        <v>3783</v>
      </c>
      <c r="D70"/>
    </row>
    <row r="71" spans="1:12">
      <c r="A71" s="116" t="s">
        <v>3784</v>
      </c>
      <c r="B71" s="116"/>
      <c r="C71" s="116"/>
      <c r="D71" s="116"/>
      <c r="E71" s="116"/>
      <c r="F71" s="116"/>
      <c r="G71" s="116"/>
      <c r="H71" s="116"/>
      <c r="I71" s="116"/>
      <c r="J71" s="116"/>
      <c r="K71" s="116"/>
      <c r="L71" s="116"/>
    </row>
    <row r="72" spans="1:12">
      <c r="A72" s="116">
        <v>15</v>
      </c>
      <c r="B72" t="s">
        <v>566</v>
      </c>
      <c r="C72">
        <v>11</v>
      </c>
      <c r="D72" t="s">
        <v>2163</v>
      </c>
      <c r="E72">
        <v>1</v>
      </c>
      <c r="F72" t="s">
        <v>2634</v>
      </c>
      <c r="G72">
        <v>0</v>
      </c>
      <c r="H72" t="s">
        <v>2149</v>
      </c>
      <c r="I72">
        <v>0</v>
      </c>
      <c r="J72" t="s">
        <v>2149</v>
      </c>
      <c r="K72">
        <v>0</v>
      </c>
      <c r="L72" t="s">
        <v>2149</v>
      </c>
    </row>
    <row r="73" spans="1:12">
      <c r="B73"/>
      <c r="D73"/>
      <c r="I73">
        <v>1</v>
      </c>
      <c r="J73" t="s">
        <v>43</v>
      </c>
      <c r="K73">
        <v>0</v>
      </c>
      <c r="L73" t="s">
        <v>2149</v>
      </c>
    </row>
    <row r="74" spans="1:12">
      <c r="B74"/>
      <c r="D74"/>
      <c r="I74">
        <v>2</v>
      </c>
      <c r="J74" t="s">
        <v>2742</v>
      </c>
      <c r="K74">
        <v>0</v>
      </c>
      <c r="L74" t="s">
        <v>79</v>
      </c>
    </row>
    <row r="75" spans="1:12">
      <c r="B75"/>
      <c r="D75"/>
      <c r="E75">
        <v>2</v>
      </c>
      <c r="F75" t="s">
        <v>2328</v>
      </c>
      <c r="G75">
        <v>0</v>
      </c>
      <c r="H75" t="s">
        <v>2149</v>
      </c>
      <c r="I75">
        <v>0</v>
      </c>
      <c r="J75" t="s">
        <v>2149</v>
      </c>
      <c r="K75">
        <v>0</v>
      </c>
      <c r="L75" t="s">
        <v>2149</v>
      </c>
    </row>
    <row r="76" spans="1:12">
      <c r="B76"/>
      <c r="D76"/>
      <c r="I76">
        <v>1</v>
      </c>
      <c r="J76" t="s">
        <v>43</v>
      </c>
      <c r="K76">
        <v>0</v>
      </c>
      <c r="L76" t="s">
        <v>2149</v>
      </c>
    </row>
    <row r="77" spans="1:12">
      <c r="B77"/>
      <c r="D77"/>
      <c r="E77">
        <v>16</v>
      </c>
      <c r="F77" t="s">
        <v>2510</v>
      </c>
      <c r="G77">
        <v>0</v>
      </c>
      <c r="H77" t="s">
        <v>2149</v>
      </c>
      <c r="I77">
        <v>0</v>
      </c>
      <c r="J77" t="s">
        <v>2149</v>
      </c>
      <c r="K77">
        <v>0</v>
      </c>
      <c r="L77" t="s">
        <v>2149</v>
      </c>
    </row>
    <row r="78" spans="1:12">
      <c r="B78"/>
      <c r="C78">
        <v>13</v>
      </c>
      <c r="D78" t="s">
        <v>2163</v>
      </c>
      <c r="E78">
        <v>17</v>
      </c>
      <c r="F78" t="s">
        <v>52</v>
      </c>
      <c r="G78">
        <v>0</v>
      </c>
      <c r="H78" t="s">
        <v>2149</v>
      </c>
      <c r="I78">
        <v>0</v>
      </c>
      <c r="J78" t="s">
        <v>2149</v>
      </c>
      <c r="K78">
        <v>0</v>
      </c>
      <c r="L78" t="s">
        <v>2149</v>
      </c>
    </row>
    <row r="79" spans="1:12">
      <c r="B79"/>
      <c r="D79"/>
      <c r="I79">
        <v>1</v>
      </c>
      <c r="J79" t="s">
        <v>43</v>
      </c>
      <c r="K79">
        <v>0</v>
      </c>
      <c r="L79" t="s">
        <v>2149</v>
      </c>
    </row>
    <row r="80" spans="1:12" ht="57.6">
      <c r="B80"/>
      <c r="D80"/>
      <c r="G80">
        <v>1</v>
      </c>
      <c r="H80" s="122" t="s">
        <v>78</v>
      </c>
      <c r="I80">
        <v>0</v>
      </c>
      <c r="J80" t="s">
        <v>2149</v>
      </c>
      <c r="K80">
        <v>0</v>
      </c>
      <c r="L80" t="s">
        <v>2149</v>
      </c>
    </row>
    <row r="81" spans="1:12">
      <c r="B81"/>
      <c r="D81"/>
      <c r="E81">
        <v>18</v>
      </c>
      <c r="F81" t="s">
        <v>2425</v>
      </c>
      <c r="G81">
        <v>0</v>
      </c>
      <c r="H81" t="s">
        <v>2149</v>
      </c>
      <c r="I81">
        <v>0</v>
      </c>
      <c r="J81" t="s">
        <v>2149</v>
      </c>
      <c r="K81">
        <v>0</v>
      </c>
      <c r="L81" t="s">
        <v>2149</v>
      </c>
    </row>
    <row r="82" spans="1:12">
      <c r="B82"/>
      <c r="D82"/>
      <c r="I82">
        <v>1</v>
      </c>
      <c r="J82" t="s">
        <v>43</v>
      </c>
      <c r="K82">
        <v>0</v>
      </c>
      <c r="L82" t="s">
        <v>2149</v>
      </c>
    </row>
    <row r="83" spans="1:12">
      <c r="B83"/>
      <c r="D83"/>
      <c r="E83">
        <v>23</v>
      </c>
      <c r="F83" t="s">
        <v>2758</v>
      </c>
      <c r="G83">
        <v>0</v>
      </c>
      <c r="H83" t="s">
        <v>2149</v>
      </c>
      <c r="I83">
        <v>0</v>
      </c>
      <c r="J83" t="s">
        <v>2149</v>
      </c>
      <c r="K83">
        <v>0</v>
      </c>
      <c r="L83" t="s">
        <v>2149</v>
      </c>
    </row>
    <row r="84" spans="1:12">
      <c r="B84"/>
      <c r="C84">
        <v>14</v>
      </c>
      <c r="D84" t="s">
        <v>2163</v>
      </c>
      <c r="E84">
        <v>12</v>
      </c>
      <c r="F84" t="s">
        <v>1488</v>
      </c>
      <c r="G84">
        <v>0</v>
      </c>
      <c r="H84" t="s">
        <v>2149</v>
      </c>
      <c r="I84">
        <v>0</v>
      </c>
      <c r="J84" t="s">
        <v>2149</v>
      </c>
      <c r="K84">
        <v>0</v>
      </c>
      <c r="L84" t="s">
        <v>2149</v>
      </c>
    </row>
    <row r="85" spans="1:12">
      <c r="B85"/>
      <c r="D85"/>
      <c r="E85">
        <v>25</v>
      </c>
      <c r="F85" t="s">
        <v>2759</v>
      </c>
      <c r="G85">
        <v>0</v>
      </c>
      <c r="H85" t="s">
        <v>2149</v>
      </c>
      <c r="I85">
        <v>0</v>
      </c>
      <c r="J85" t="s">
        <v>2149</v>
      </c>
      <c r="K85">
        <v>0</v>
      </c>
      <c r="L85" t="s">
        <v>2149</v>
      </c>
    </row>
    <row r="86" spans="1:12">
      <c r="B86"/>
      <c r="D86"/>
      <c r="E86">
        <v>26</v>
      </c>
      <c r="F86" t="s">
        <v>2760</v>
      </c>
      <c r="G86">
        <v>0</v>
      </c>
      <c r="H86" t="s">
        <v>2149</v>
      </c>
      <c r="I86">
        <v>0</v>
      </c>
      <c r="J86" t="s">
        <v>2149</v>
      </c>
      <c r="K86">
        <v>0</v>
      </c>
      <c r="L86" t="s">
        <v>2149</v>
      </c>
    </row>
    <row r="87" spans="1:12">
      <c r="B87" t="s">
        <v>3785</v>
      </c>
      <c r="D87"/>
    </row>
    <row r="88" spans="1:12">
      <c r="A88" s="116" t="s">
        <v>3786</v>
      </c>
      <c r="B88" s="116"/>
      <c r="C88" s="116"/>
      <c r="D88" s="116"/>
      <c r="E88" s="116"/>
      <c r="F88" s="116"/>
      <c r="G88" s="116"/>
      <c r="H88" s="116"/>
      <c r="I88" s="116"/>
      <c r="J88" s="116"/>
      <c r="K88" s="116"/>
      <c r="L88" s="116"/>
    </row>
    <row r="89" spans="1:12">
      <c r="A89" s="116">
        <v>16</v>
      </c>
      <c r="B89" t="s">
        <v>1208</v>
      </c>
      <c r="C89">
        <v>11</v>
      </c>
      <c r="D89" t="s">
        <v>2163</v>
      </c>
      <c r="E89">
        <v>1</v>
      </c>
      <c r="F89" t="s">
        <v>2634</v>
      </c>
      <c r="G89">
        <v>0</v>
      </c>
      <c r="H89" t="s">
        <v>2149</v>
      </c>
      <c r="I89">
        <v>0</v>
      </c>
      <c r="J89" t="s">
        <v>2149</v>
      </c>
      <c r="K89">
        <v>0</v>
      </c>
      <c r="L89" t="s">
        <v>2149</v>
      </c>
    </row>
    <row r="90" spans="1:12">
      <c r="B90"/>
      <c r="C90">
        <v>13</v>
      </c>
      <c r="D90" t="s">
        <v>2163</v>
      </c>
      <c r="E90">
        <v>16</v>
      </c>
      <c r="F90" t="s">
        <v>55</v>
      </c>
      <c r="G90">
        <v>0</v>
      </c>
      <c r="H90" t="s">
        <v>2149</v>
      </c>
      <c r="I90">
        <v>0</v>
      </c>
      <c r="J90" t="s">
        <v>2149</v>
      </c>
      <c r="K90">
        <v>0</v>
      </c>
      <c r="L90" t="s">
        <v>2149</v>
      </c>
    </row>
    <row r="91" spans="1:12">
      <c r="B91"/>
      <c r="D91"/>
      <c r="I91">
        <v>1</v>
      </c>
      <c r="J91" t="s">
        <v>43</v>
      </c>
      <c r="K91">
        <v>0</v>
      </c>
      <c r="L91" t="s">
        <v>2149</v>
      </c>
    </row>
    <row r="92" spans="1:12">
      <c r="B92"/>
      <c r="D92"/>
      <c r="E92">
        <v>17</v>
      </c>
      <c r="F92" t="s">
        <v>56</v>
      </c>
      <c r="G92">
        <v>0</v>
      </c>
      <c r="H92" t="s">
        <v>2149</v>
      </c>
      <c r="I92">
        <v>0</v>
      </c>
      <c r="J92" t="s">
        <v>2149</v>
      </c>
      <c r="K92">
        <v>0</v>
      </c>
      <c r="L92" t="s">
        <v>2149</v>
      </c>
    </row>
    <row r="93" spans="1:12">
      <c r="B93"/>
      <c r="D93"/>
      <c r="E93">
        <v>18</v>
      </c>
      <c r="F93" t="s">
        <v>2425</v>
      </c>
      <c r="G93">
        <v>0</v>
      </c>
      <c r="H93" t="s">
        <v>2149</v>
      </c>
      <c r="I93">
        <v>0</v>
      </c>
      <c r="J93" t="s">
        <v>2149</v>
      </c>
      <c r="K93">
        <v>0</v>
      </c>
      <c r="L93" t="s">
        <v>2149</v>
      </c>
    </row>
    <row r="94" spans="1:12">
      <c r="B94"/>
      <c r="D94"/>
      <c r="E94">
        <v>20</v>
      </c>
      <c r="F94" t="s">
        <v>1516</v>
      </c>
      <c r="G94">
        <v>0</v>
      </c>
      <c r="H94" t="s">
        <v>79</v>
      </c>
      <c r="I94">
        <v>0</v>
      </c>
      <c r="J94" t="s">
        <v>79</v>
      </c>
      <c r="K94">
        <v>0</v>
      </c>
      <c r="L94" t="s">
        <v>79</v>
      </c>
    </row>
    <row r="95" spans="1:12">
      <c r="B95"/>
      <c r="C95">
        <v>14</v>
      </c>
      <c r="D95" t="s">
        <v>2163</v>
      </c>
      <c r="E95">
        <v>19</v>
      </c>
      <c r="F95" t="s">
        <v>1509</v>
      </c>
      <c r="G95">
        <v>0</v>
      </c>
      <c r="H95" t="s">
        <v>2149</v>
      </c>
      <c r="I95">
        <v>0</v>
      </c>
      <c r="J95" t="s">
        <v>2149</v>
      </c>
      <c r="K95">
        <v>0</v>
      </c>
      <c r="L95" t="s">
        <v>2149</v>
      </c>
    </row>
    <row r="96" spans="1:12">
      <c r="B96" t="s">
        <v>3787</v>
      </c>
      <c r="D96"/>
    </row>
    <row r="97" spans="1:12">
      <c r="A97" s="116" t="s">
        <v>3788</v>
      </c>
      <c r="B97" s="116"/>
      <c r="C97" s="116"/>
      <c r="D97" s="116"/>
      <c r="E97" s="116"/>
      <c r="F97" s="116"/>
      <c r="G97" s="116"/>
      <c r="H97" s="116"/>
      <c r="I97" s="116"/>
      <c r="J97" s="116"/>
      <c r="K97" s="116"/>
      <c r="L97" s="116"/>
    </row>
    <row r="98" spans="1:12">
      <c r="A98" s="116">
        <v>17</v>
      </c>
      <c r="B98" t="s">
        <v>588</v>
      </c>
      <c r="C98">
        <v>11</v>
      </c>
      <c r="D98" t="s">
        <v>2155</v>
      </c>
      <c r="E98">
        <v>1</v>
      </c>
      <c r="F98" t="s">
        <v>2634</v>
      </c>
      <c r="G98">
        <v>0</v>
      </c>
      <c r="H98" t="s">
        <v>2149</v>
      </c>
      <c r="I98">
        <v>0</v>
      </c>
      <c r="J98" t="s">
        <v>2149</v>
      </c>
      <c r="K98">
        <v>0</v>
      </c>
      <c r="L98" t="s">
        <v>2149</v>
      </c>
    </row>
    <row r="99" spans="1:12">
      <c r="B99"/>
      <c r="D99"/>
      <c r="I99">
        <v>1</v>
      </c>
      <c r="J99" t="s">
        <v>2243</v>
      </c>
      <c r="K99">
        <v>0</v>
      </c>
      <c r="L99" t="s">
        <v>2149</v>
      </c>
    </row>
    <row r="100" spans="1:12">
      <c r="B100"/>
      <c r="D100"/>
      <c r="I100">
        <v>2</v>
      </c>
      <c r="J100" t="s">
        <v>2196</v>
      </c>
      <c r="K100">
        <v>0</v>
      </c>
      <c r="L100" t="s">
        <v>2149</v>
      </c>
    </row>
    <row r="101" spans="1:12">
      <c r="B101"/>
      <c r="D101"/>
      <c r="E101">
        <v>60</v>
      </c>
      <c r="F101" t="s">
        <v>78</v>
      </c>
      <c r="G101">
        <v>0</v>
      </c>
      <c r="H101" t="s">
        <v>2149</v>
      </c>
      <c r="I101">
        <v>0</v>
      </c>
      <c r="J101" t="s">
        <v>2149</v>
      </c>
      <c r="K101">
        <v>0</v>
      </c>
      <c r="L101" t="s">
        <v>2149</v>
      </c>
    </row>
    <row r="102" spans="1:12">
      <c r="B102" t="s">
        <v>3789</v>
      </c>
      <c r="D102"/>
    </row>
    <row r="103" spans="1:12">
      <c r="A103" s="116" t="s">
        <v>3790</v>
      </c>
      <c r="B103" s="116"/>
      <c r="C103" s="116"/>
      <c r="D103" s="116"/>
      <c r="E103" s="116"/>
      <c r="F103" s="116"/>
      <c r="G103" s="116"/>
      <c r="H103" s="116"/>
      <c r="I103" s="116"/>
      <c r="J103" s="116"/>
      <c r="K103" s="116"/>
      <c r="L103" s="116"/>
    </row>
    <row r="104" spans="1:12">
      <c r="A104" s="116">
        <v>110</v>
      </c>
      <c r="B104" t="s">
        <v>1209</v>
      </c>
      <c r="C104">
        <v>11</v>
      </c>
      <c r="D104" t="s">
        <v>2150</v>
      </c>
      <c r="E104">
        <v>1</v>
      </c>
      <c r="F104" t="s">
        <v>2634</v>
      </c>
      <c r="G104">
        <v>0</v>
      </c>
      <c r="H104" t="s">
        <v>2149</v>
      </c>
      <c r="I104">
        <v>0</v>
      </c>
      <c r="J104" t="s">
        <v>2149</v>
      </c>
      <c r="K104">
        <v>0</v>
      </c>
      <c r="L104" t="s">
        <v>2149</v>
      </c>
    </row>
    <row r="105" spans="1:12">
      <c r="B105"/>
      <c r="D105"/>
      <c r="I105">
        <v>1</v>
      </c>
      <c r="J105" t="s">
        <v>43</v>
      </c>
      <c r="K105">
        <v>0</v>
      </c>
      <c r="L105" t="s">
        <v>2149</v>
      </c>
    </row>
    <row r="106" spans="1:12">
      <c r="B106"/>
      <c r="D106"/>
      <c r="E106">
        <v>16</v>
      </c>
      <c r="F106" t="s">
        <v>2374</v>
      </c>
      <c r="G106">
        <v>0</v>
      </c>
      <c r="H106" t="s">
        <v>2149</v>
      </c>
      <c r="I106">
        <v>0</v>
      </c>
      <c r="J106" t="s">
        <v>2149</v>
      </c>
      <c r="K106">
        <v>0</v>
      </c>
      <c r="L106" t="s">
        <v>2149</v>
      </c>
    </row>
    <row r="107" spans="1:12">
      <c r="B107"/>
      <c r="D107"/>
      <c r="E107">
        <v>60</v>
      </c>
      <c r="F107" t="s">
        <v>78</v>
      </c>
      <c r="G107">
        <v>0</v>
      </c>
      <c r="H107" t="s">
        <v>2149</v>
      </c>
      <c r="I107">
        <v>0</v>
      </c>
      <c r="J107" t="s">
        <v>2149</v>
      </c>
      <c r="K107">
        <v>0</v>
      </c>
      <c r="L107" t="s">
        <v>2149</v>
      </c>
    </row>
    <row r="108" spans="1:12">
      <c r="B108"/>
      <c r="D108"/>
      <c r="I108">
        <v>1</v>
      </c>
      <c r="J108" t="s">
        <v>43</v>
      </c>
      <c r="K108">
        <v>0</v>
      </c>
      <c r="L108" t="s">
        <v>2149</v>
      </c>
    </row>
    <row r="109" spans="1:12">
      <c r="B109"/>
      <c r="C109">
        <v>13</v>
      </c>
      <c r="D109" t="s">
        <v>2150</v>
      </c>
      <c r="E109">
        <v>20</v>
      </c>
      <c r="F109" t="s">
        <v>2339</v>
      </c>
      <c r="G109">
        <v>0</v>
      </c>
      <c r="H109" t="s">
        <v>2149</v>
      </c>
      <c r="I109">
        <v>0</v>
      </c>
      <c r="J109" t="s">
        <v>2149</v>
      </c>
      <c r="K109">
        <v>0</v>
      </c>
      <c r="L109" t="s">
        <v>2149</v>
      </c>
    </row>
    <row r="110" spans="1:12">
      <c r="B110"/>
      <c r="D110"/>
      <c r="I110">
        <v>1</v>
      </c>
      <c r="J110" t="s">
        <v>43</v>
      </c>
      <c r="K110">
        <v>0</v>
      </c>
      <c r="L110" t="s">
        <v>2149</v>
      </c>
    </row>
    <row r="111" spans="1:12">
      <c r="B111" t="s">
        <v>3791</v>
      </c>
      <c r="D111"/>
    </row>
    <row r="112" spans="1:12">
      <c r="A112" s="116" t="s">
        <v>3792</v>
      </c>
      <c r="B112" s="116"/>
      <c r="C112" s="116"/>
      <c r="D112" s="116"/>
      <c r="E112" s="116"/>
      <c r="F112" s="116"/>
      <c r="G112" s="116"/>
      <c r="H112" s="116"/>
      <c r="I112" s="116"/>
      <c r="J112" s="116"/>
      <c r="K112" s="116"/>
      <c r="L112" s="116"/>
    </row>
    <row r="113" spans="1:12">
      <c r="A113" s="116">
        <v>130</v>
      </c>
      <c r="B113" t="s">
        <v>1210</v>
      </c>
      <c r="C113">
        <v>11</v>
      </c>
      <c r="D113" t="s">
        <v>2150</v>
      </c>
      <c r="E113">
        <v>1</v>
      </c>
      <c r="F113" t="s">
        <v>2634</v>
      </c>
      <c r="G113">
        <v>0</v>
      </c>
      <c r="H113" t="s">
        <v>2149</v>
      </c>
      <c r="I113">
        <v>0</v>
      </c>
      <c r="J113" t="s">
        <v>2149</v>
      </c>
      <c r="K113">
        <v>0</v>
      </c>
      <c r="L113" t="s">
        <v>2149</v>
      </c>
    </row>
    <row r="114" spans="1:12">
      <c r="B114"/>
      <c r="D114"/>
      <c r="I114">
        <v>1</v>
      </c>
      <c r="J114" t="s">
        <v>43</v>
      </c>
      <c r="K114">
        <v>0</v>
      </c>
      <c r="L114" t="s">
        <v>2149</v>
      </c>
    </row>
    <row r="115" spans="1:12">
      <c r="B115" t="s">
        <v>3793</v>
      </c>
      <c r="D115"/>
    </row>
    <row r="116" spans="1:12">
      <c r="A116" s="116" t="s">
        <v>3794</v>
      </c>
      <c r="B116" s="116"/>
      <c r="C116" s="116"/>
      <c r="D116" s="116"/>
      <c r="E116" s="116"/>
      <c r="F116" s="116"/>
      <c r="G116" s="116"/>
      <c r="H116" s="116"/>
      <c r="I116" s="116"/>
      <c r="J116" s="116"/>
      <c r="K116" s="116"/>
      <c r="L116" s="116"/>
    </row>
    <row r="117" spans="1:12">
      <c r="A117" s="116">
        <v>134</v>
      </c>
      <c r="B117" t="s">
        <v>1239</v>
      </c>
      <c r="C117">
        <v>11</v>
      </c>
      <c r="D117" t="s">
        <v>2170</v>
      </c>
      <c r="E117">
        <v>1</v>
      </c>
      <c r="F117" t="s">
        <v>2634</v>
      </c>
      <c r="G117">
        <v>0</v>
      </c>
      <c r="H117" t="s">
        <v>2149</v>
      </c>
      <c r="I117">
        <v>0</v>
      </c>
      <c r="J117" t="s">
        <v>2149</v>
      </c>
      <c r="K117">
        <v>0</v>
      </c>
      <c r="L117" t="s">
        <v>2149</v>
      </c>
    </row>
    <row r="118" spans="1:12">
      <c r="B118"/>
      <c r="C118">
        <v>12</v>
      </c>
      <c r="D118" t="s">
        <v>2170</v>
      </c>
      <c r="E118">
        <v>1</v>
      </c>
      <c r="F118" t="s">
        <v>2634</v>
      </c>
      <c r="G118">
        <v>0</v>
      </c>
      <c r="H118" t="s">
        <v>2149</v>
      </c>
      <c r="I118">
        <v>0</v>
      </c>
      <c r="J118" t="s">
        <v>2149</v>
      </c>
      <c r="K118">
        <v>0</v>
      </c>
      <c r="L118" t="s">
        <v>2149</v>
      </c>
    </row>
    <row r="119" spans="1:12">
      <c r="B119"/>
      <c r="D119"/>
      <c r="E119">
        <v>20</v>
      </c>
      <c r="F119" t="s">
        <v>2352</v>
      </c>
      <c r="G119">
        <v>0</v>
      </c>
      <c r="H119" t="s">
        <v>2149</v>
      </c>
      <c r="I119">
        <v>0</v>
      </c>
      <c r="J119" t="s">
        <v>2149</v>
      </c>
      <c r="K119">
        <v>0</v>
      </c>
      <c r="L119" t="s">
        <v>2149</v>
      </c>
    </row>
    <row r="120" spans="1:12">
      <c r="B120"/>
      <c r="D120"/>
      <c r="I120">
        <v>1</v>
      </c>
      <c r="J120" t="s">
        <v>43</v>
      </c>
      <c r="K120">
        <v>0</v>
      </c>
      <c r="L120" t="s">
        <v>2149</v>
      </c>
    </row>
    <row r="121" spans="1:12">
      <c r="B121"/>
      <c r="D121"/>
      <c r="E121">
        <v>21</v>
      </c>
      <c r="F121" t="s">
        <v>2345</v>
      </c>
      <c r="G121">
        <v>0</v>
      </c>
      <c r="H121" t="s">
        <v>2149</v>
      </c>
      <c r="I121">
        <v>0</v>
      </c>
      <c r="J121" t="s">
        <v>2149</v>
      </c>
      <c r="K121">
        <v>0</v>
      </c>
      <c r="L121" t="s">
        <v>2149</v>
      </c>
    </row>
    <row r="122" spans="1:12">
      <c r="B122"/>
      <c r="D122"/>
      <c r="I122">
        <v>1</v>
      </c>
      <c r="J122" t="s">
        <v>43</v>
      </c>
      <c r="K122">
        <v>0</v>
      </c>
      <c r="L122" t="s">
        <v>2149</v>
      </c>
    </row>
    <row r="123" spans="1:12">
      <c r="B123"/>
      <c r="D123"/>
      <c r="E123">
        <v>22</v>
      </c>
      <c r="F123" t="s">
        <v>2167</v>
      </c>
      <c r="G123">
        <v>0</v>
      </c>
      <c r="H123" t="s">
        <v>2149</v>
      </c>
      <c r="I123">
        <v>0</v>
      </c>
      <c r="J123" t="s">
        <v>2149</v>
      </c>
      <c r="K123">
        <v>0</v>
      </c>
      <c r="L123" t="s">
        <v>2149</v>
      </c>
    </row>
    <row r="124" spans="1:12">
      <c r="B124"/>
      <c r="D124"/>
      <c r="I124">
        <v>1</v>
      </c>
      <c r="J124" t="s">
        <v>43</v>
      </c>
      <c r="K124">
        <v>0</v>
      </c>
      <c r="L124" t="s">
        <v>2149</v>
      </c>
    </row>
    <row r="125" spans="1:12">
      <c r="B125" t="s">
        <v>3795</v>
      </c>
      <c r="D125"/>
    </row>
    <row r="126" spans="1:12">
      <c r="A126" s="116" t="s">
        <v>3796</v>
      </c>
      <c r="B126" s="116"/>
      <c r="C126" s="116"/>
      <c r="D126" s="116"/>
      <c r="E126" s="116"/>
      <c r="F126" s="116"/>
      <c r="G126" s="116"/>
      <c r="H126" s="116"/>
      <c r="I126" s="116"/>
      <c r="J126" s="116"/>
      <c r="K126" s="116"/>
      <c r="L126" s="116"/>
    </row>
    <row r="127" spans="1:12">
      <c r="A127" s="116">
        <v>141</v>
      </c>
      <c r="B127" t="s">
        <v>1241</v>
      </c>
      <c r="C127">
        <v>11</v>
      </c>
      <c r="D127" t="s">
        <v>2163</v>
      </c>
      <c r="E127">
        <v>2</v>
      </c>
      <c r="F127" t="s">
        <v>57</v>
      </c>
      <c r="G127">
        <v>0</v>
      </c>
      <c r="H127" t="s">
        <v>2149</v>
      </c>
      <c r="I127">
        <v>0</v>
      </c>
      <c r="J127" t="s">
        <v>2149</v>
      </c>
      <c r="K127">
        <v>1</v>
      </c>
      <c r="L127" t="s">
        <v>1525</v>
      </c>
    </row>
    <row r="128" spans="1:12">
      <c r="B128"/>
      <c r="D128"/>
      <c r="I128">
        <v>1</v>
      </c>
      <c r="J128" t="s">
        <v>43</v>
      </c>
      <c r="K128">
        <v>0</v>
      </c>
      <c r="L128" t="s">
        <v>2149</v>
      </c>
    </row>
    <row r="129" spans="1:12">
      <c r="B129"/>
      <c r="C129">
        <v>13</v>
      </c>
      <c r="D129" t="s">
        <v>2163</v>
      </c>
      <c r="E129">
        <v>21</v>
      </c>
      <c r="F129" t="s">
        <v>1523</v>
      </c>
      <c r="G129">
        <v>0</v>
      </c>
      <c r="H129" t="s">
        <v>2149</v>
      </c>
      <c r="I129">
        <v>0</v>
      </c>
      <c r="J129" t="s">
        <v>2149</v>
      </c>
      <c r="K129">
        <v>0</v>
      </c>
      <c r="L129" t="s">
        <v>2149</v>
      </c>
    </row>
    <row r="130" spans="1:12">
      <c r="B130"/>
      <c r="D130"/>
      <c r="I130">
        <v>1</v>
      </c>
      <c r="J130" t="s">
        <v>43</v>
      </c>
      <c r="K130">
        <v>0</v>
      </c>
      <c r="L130" t="s">
        <v>2149</v>
      </c>
    </row>
    <row r="131" spans="1:12">
      <c r="B131" t="s">
        <v>3797</v>
      </c>
      <c r="D131"/>
    </row>
    <row r="132" spans="1:12">
      <c r="A132" s="116" t="s">
        <v>3798</v>
      </c>
      <c r="B132" s="116"/>
      <c r="C132" s="116"/>
      <c r="D132" s="116"/>
      <c r="E132" s="116"/>
      <c r="F132" s="116"/>
      <c r="G132" s="116"/>
      <c r="H132" s="116"/>
      <c r="I132" s="116"/>
      <c r="J132" s="116"/>
      <c r="K132" s="116"/>
      <c r="L132" s="116"/>
    </row>
    <row r="133" spans="1:12">
      <c r="A133" s="116">
        <v>142</v>
      </c>
      <c r="B133" t="s">
        <v>1243</v>
      </c>
      <c r="C133">
        <v>11</v>
      </c>
      <c r="D133" t="s">
        <v>2163</v>
      </c>
      <c r="E133">
        <v>2</v>
      </c>
      <c r="F133" t="s">
        <v>57</v>
      </c>
      <c r="G133">
        <v>0</v>
      </c>
      <c r="H133" t="s">
        <v>2149</v>
      </c>
      <c r="I133">
        <v>0</v>
      </c>
      <c r="J133" t="s">
        <v>2149</v>
      </c>
      <c r="K133">
        <v>11</v>
      </c>
      <c r="L133" t="s">
        <v>2632</v>
      </c>
    </row>
    <row r="134" spans="1:12">
      <c r="B134"/>
      <c r="C134">
        <v>13</v>
      </c>
      <c r="D134" t="s">
        <v>2163</v>
      </c>
      <c r="E134">
        <v>21</v>
      </c>
      <c r="F134" t="s">
        <v>1523</v>
      </c>
      <c r="G134">
        <v>0</v>
      </c>
      <c r="H134" t="s">
        <v>2149</v>
      </c>
      <c r="I134">
        <v>0</v>
      </c>
      <c r="J134" t="s">
        <v>2149</v>
      </c>
      <c r="K134">
        <v>0</v>
      </c>
      <c r="L134" t="s">
        <v>2149</v>
      </c>
    </row>
    <row r="135" spans="1:12">
      <c r="B135"/>
      <c r="D135"/>
      <c r="I135">
        <v>1</v>
      </c>
      <c r="J135" t="s">
        <v>43</v>
      </c>
      <c r="K135">
        <v>0</v>
      </c>
      <c r="L135" t="s">
        <v>2149</v>
      </c>
    </row>
    <row r="136" spans="1:12">
      <c r="B136" t="s">
        <v>3799</v>
      </c>
      <c r="D136"/>
    </row>
    <row r="137" spans="1:12">
      <c r="A137" s="116" t="s">
        <v>3800</v>
      </c>
      <c r="B137" s="116"/>
      <c r="C137" s="116"/>
      <c r="D137" s="116"/>
      <c r="E137" s="116"/>
      <c r="F137" s="116"/>
      <c r="G137" s="116"/>
      <c r="H137" s="116"/>
      <c r="I137" s="116"/>
      <c r="J137" s="116"/>
      <c r="K137" s="116"/>
      <c r="L137" s="116"/>
    </row>
    <row r="138" spans="1:12">
      <c r="A138" s="116">
        <v>143</v>
      </c>
      <c r="B138" t="s">
        <v>1245</v>
      </c>
      <c r="C138">
        <v>11</v>
      </c>
      <c r="D138" t="s">
        <v>2163</v>
      </c>
      <c r="E138">
        <v>2</v>
      </c>
      <c r="F138" t="s">
        <v>57</v>
      </c>
      <c r="G138">
        <v>0</v>
      </c>
      <c r="H138" t="s">
        <v>2149</v>
      </c>
      <c r="I138">
        <v>0</v>
      </c>
      <c r="J138" t="s">
        <v>2149</v>
      </c>
      <c r="K138">
        <v>5</v>
      </c>
      <c r="L138" t="s">
        <v>2543</v>
      </c>
    </row>
    <row r="139" spans="1:12">
      <c r="B139"/>
      <c r="C139">
        <v>13</v>
      </c>
      <c r="D139" t="s">
        <v>2163</v>
      </c>
      <c r="E139">
        <v>21</v>
      </c>
      <c r="F139" t="s">
        <v>1523</v>
      </c>
      <c r="G139">
        <v>0</v>
      </c>
      <c r="H139" t="s">
        <v>2149</v>
      </c>
      <c r="I139">
        <v>0</v>
      </c>
      <c r="J139" t="s">
        <v>2149</v>
      </c>
      <c r="K139">
        <v>0</v>
      </c>
      <c r="L139" t="s">
        <v>2149</v>
      </c>
    </row>
    <row r="140" spans="1:12">
      <c r="B140"/>
      <c r="D140"/>
      <c r="I140">
        <v>1</v>
      </c>
      <c r="J140" t="s">
        <v>43</v>
      </c>
      <c r="K140">
        <v>0</v>
      </c>
      <c r="L140" t="s">
        <v>2149</v>
      </c>
    </row>
    <row r="141" spans="1:12">
      <c r="B141" t="s">
        <v>3801</v>
      </c>
      <c r="D141"/>
    </row>
    <row r="142" spans="1:12">
      <c r="A142" s="116" t="s">
        <v>3802</v>
      </c>
      <c r="B142" s="116"/>
      <c r="C142" s="116"/>
      <c r="D142" s="116"/>
      <c r="E142" s="116"/>
      <c r="F142" s="116"/>
      <c r="G142" s="116"/>
      <c r="H142" s="116"/>
      <c r="I142" s="116"/>
      <c r="J142" s="116"/>
      <c r="K142" s="116"/>
      <c r="L142" s="116"/>
    </row>
    <row r="143" spans="1:12">
      <c r="A143" s="116">
        <v>144</v>
      </c>
      <c r="B143" t="s">
        <v>1247</v>
      </c>
      <c r="C143">
        <v>11</v>
      </c>
      <c r="D143" t="s">
        <v>2163</v>
      </c>
      <c r="E143">
        <v>2</v>
      </c>
      <c r="F143" t="s">
        <v>57</v>
      </c>
      <c r="G143">
        <v>0</v>
      </c>
      <c r="H143" t="s">
        <v>2149</v>
      </c>
      <c r="I143">
        <v>0</v>
      </c>
      <c r="J143" t="s">
        <v>2149</v>
      </c>
      <c r="K143">
        <v>13</v>
      </c>
      <c r="L143" t="s">
        <v>2503</v>
      </c>
    </row>
    <row r="144" spans="1:12">
      <c r="B144"/>
      <c r="C144">
        <v>13</v>
      </c>
      <c r="D144" t="s">
        <v>2163</v>
      </c>
      <c r="E144">
        <v>21</v>
      </c>
      <c r="F144" t="s">
        <v>1523</v>
      </c>
      <c r="G144">
        <v>0</v>
      </c>
      <c r="H144" t="s">
        <v>2149</v>
      </c>
      <c r="I144">
        <v>0</v>
      </c>
      <c r="J144" t="s">
        <v>2149</v>
      </c>
      <c r="K144">
        <v>0</v>
      </c>
      <c r="L144" t="s">
        <v>2149</v>
      </c>
    </row>
    <row r="145" spans="1:12">
      <c r="B145"/>
      <c r="D145"/>
      <c r="I145">
        <v>1</v>
      </c>
      <c r="J145" t="s">
        <v>43</v>
      </c>
      <c r="K145">
        <v>0</v>
      </c>
      <c r="L145" t="s">
        <v>2149</v>
      </c>
    </row>
    <row r="146" spans="1:12">
      <c r="B146" t="s">
        <v>3803</v>
      </c>
      <c r="D146"/>
    </row>
    <row r="147" spans="1:12">
      <c r="A147" s="116" t="s">
        <v>3804</v>
      </c>
      <c r="B147" s="116"/>
      <c r="C147" s="116"/>
      <c r="D147" s="116"/>
      <c r="E147" s="116"/>
      <c r="F147" s="116"/>
      <c r="G147" s="116"/>
      <c r="H147" s="116"/>
      <c r="I147" s="116"/>
      <c r="J147" s="116"/>
      <c r="K147" s="116"/>
      <c r="L147" s="116"/>
    </row>
    <row r="148" spans="1:12">
      <c r="A148" s="116">
        <v>145</v>
      </c>
      <c r="B148" t="s">
        <v>1249</v>
      </c>
      <c r="C148">
        <v>11</v>
      </c>
      <c r="D148" t="s">
        <v>2163</v>
      </c>
      <c r="E148">
        <v>2</v>
      </c>
      <c r="F148" t="s">
        <v>57</v>
      </c>
      <c r="G148">
        <v>0</v>
      </c>
      <c r="H148" t="s">
        <v>2149</v>
      </c>
      <c r="I148">
        <v>0</v>
      </c>
      <c r="J148" t="s">
        <v>2149</v>
      </c>
      <c r="K148">
        <v>6</v>
      </c>
      <c r="L148" t="s">
        <v>2511</v>
      </c>
    </row>
    <row r="149" spans="1:12">
      <c r="B149"/>
      <c r="C149">
        <v>13</v>
      </c>
      <c r="D149" t="s">
        <v>2163</v>
      </c>
      <c r="E149">
        <v>21</v>
      </c>
      <c r="F149" t="s">
        <v>1523</v>
      </c>
      <c r="G149">
        <v>0</v>
      </c>
      <c r="H149" t="s">
        <v>2149</v>
      </c>
      <c r="I149">
        <v>0</v>
      </c>
      <c r="J149" t="s">
        <v>2149</v>
      </c>
      <c r="K149">
        <v>0</v>
      </c>
      <c r="L149" t="s">
        <v>2149</v>
      </c>
    </row>
    <row r="150" spans="1:12">
      <c r="B150"/>
      <c r="D150"/>
      <c r="I150">
        <v>1</v>
      </c>
      <c r="J150" t="s">
        <v>43</v>
      </c>
      <c r="K150">
        <v>0</v>
      </c>
      <c r="L150" t="s">
        <v>2149</v>
      </c>
    </row>
    <row r="151" spans="1:12">
      <c r="B151" t="s">
        <v>3805</v>
      </c>
      <c r="D151"/>
    </row>
    <row r="152" spans="1:12">
      <c r="A152" s="116" t="s">
        <v>3806</v>
      </c>
      <c r="B152" s="116"/>
      <c r="C152" s="116"/>
      <c r="D152" s="116"/>
      <c r="E152" s="116"/>
      <c r="F152" s="116"/>
      <c r="G152" s="116"/>
      <c r="H152" s="116"/>
      <c r="I152" s="116"/>
      <c r="J152" s="116"/>
      <c r="K152" s="116"/>
      <c r="L152" s="116"/>
    </row>
    <row r="153" spans="1:12">
      <c r="A153" s="116">
        <v>146</v>
      </c>
      <c r="B153" t="s">
        <v>1251</v>
      </c>
      <c r="C153">
        <v>11</v>
      </c>
      <c r="D153" t="s">
        <v>2163</v>
      </c>
      <c r="E153">
        <v>2</v>
      </c>
      <c r="F153" t="s">
        <v>57</v>
      </c>
      <c r="G153">
        <v>0</v>
      </c>
      <c r="H153" t="s">
        <v>2149</v>
      </c>
      <c r="I153">
        <v>0</v>
      </c>
      <c r="J153" t="s">
        <v>2149</v>
      </c>
      <c r="K153">
        <v>9</v>
      </c>
      <c r="L153" t="s">
        <v>2540</v>
      </c>
    </row>
    <row r="154" spans="1:12">
      <c r="B154"/>
      <c r="C154">
        <v>13</v>
      </c>
      <c r="D154" t="s">
        <v>2163</v>
      </c>
      <c r="E154">
        <v>21</v>
      </c>
      <c r="F154" t="s">
        <v>1523</v>
      </c>
      <c r="G154">
        <v>0</v>
      </c>
      <c r="H154" t="s">
        <v>2149</v>
      </c>
      <c r="I154">
        <v>0</v>
      </c>
      <c r="J154" t="s">
        <v>2149</v>
      </c>
      <c r="K154">
        <v>0</v>
      </c>
      <c r="L154" t="s">
        <v>2149</v>
      </c>
    </row>
    <row r="155" spans="1:12">
      <c r="B155"/>
      <c r="D155"/>
      <c r="I155">
        <v>1</v>
      </c>
      <c r="J155" t="s">
        <v>43</v>
      </c>
      <c r="K155">
        <v>0</v>
      </c>
      <c r="L155" t="s">
        <v>2149</v>
      </c>
    </row>
    <row r="156" spans="1:12">
      <c r="B156" t="s">
        <v>3807</v>
      </c>
      <c r="D156"/>
    </row>
    <row r="157" spans="1:12">
      <c r="A157" s="116" t="s">
        <v>3808</v>
      </c>
      <c r="B157" s="116"/>
      <c r="C157" s="116"/>
      <c r="D157" s="116"/>
      <c r="E157" s="116"/>
      <c r="F157" s="116"/>
      <c r="G157" s="116"/>
      <c r="H157" s="116"/>
      <c r="I157" s="116"/>
      <c r="J157" s="116"/>
      <c r="K157" s="116"/>
      <c r="L157" s="116"/>
    </row>
    <row r="158" spans="1:12">
      <c r="A158" s="116">
        <v>147</v>
      </c>
      <c r="B158" t="s">
        <v>1253</v>
      </c>
      <c r="C158">
        <v>11</v>
      </c>
      <c r="D158" t="s">
        <v>2163</v>
      </c>
      <c r="E158">
        <v>2</v>
      </c>
      <c r="F158" t="s">
        <v>57</v>
      </c>
      <c r="G158">
        <v>0</v>
      </c>
      <c r="H158" t="s">
        <v>2149</v>
      </c>
      <c r="I158">
        <v>0</v>
      </c>
      <c r="J158" t="s">
        <v>2149</v>
      </c>
      <c r="K158">
        <v>7</v>
      </c>
      <c r="L158" t="s">
        <v>2536</v>
      </c>
    </row>
    <row r="159" spans="1:12">
      <c r="B159"/>
      <c r="C159">
        <v>13</v>
      </c>
      <c r="D159" t="s">
        <v>2163</v>
      </c>
      <c r="E159">
        <v>21</v>
      </c>
      <c r="F159" t="s">
        <v>1523</v>
      </c>
      <c r="G159">
        <v>0</v>
      </c>
      <c r="H159" t="s">
        <v>2149</v>
      </c>
      <c r="I159">
        <v>0</v>
      </c>
      <c r="J159" t="s">
        <v>2149</v>
      </c>
      <c r="K159">
        <v>0</v>
      </c>
      <c r="L159" t="s">
        <v>2149</v>
      </c>
    </row>
    <row r="160" spans="1:12">
      <c r="B160"/>
      <c r="D160"/>
      <c r="I160">
        <v>1</v>
      </c>
      <c r="J160" t="s">
        <v>43</v>
      </c>
      <c r="K160">
        <v>0</v>
      </c>
      <c r="L160" t="s">
        <v>2149</v>
      </c>
    </row>
    <row r="161" spans="1:12">
      <c r="B161" t="s">
        <v>3809</v>
      </c>
      <c r="D161"/>
    </row>
    <row r="162" spans="1:12">
      <c r="A162" s="116" t="s">
        <v>3810</v>
      </c>
      <c r="B162" s="116"/>
      <c r="C162" s="116"/>
      <c r="D162" s="116"/>
      <c r="E162" s="116"/>
      <c r="F162" s="116"/>
      <c r="G162" s="116"/>
      <c r="H162" s="116"/>
      <c r="I162" s="116"/>
      <c r="J162" s="116"/>
      <c r="K162" s="116"/>
      <c r="L162" s="116"/>
    </row>
    <row r="163" spans="1:12">
      <c r="A163" s="116">
        <v>148</v>
      </c>
      <c r="B163" t="s">
        <v>1255</v>
      </c>
      <c r="C163">
        <v>11</v>
      </c>
      <c r="D163" t="s">
        <v>2163</v>
      </c>
      <c r="E163">
        <v>2</v>
      </c>
      <c r="F163" t="s">
        <v>57</v>
      </c>
      <c r="G163">
        <v>0</v>
      </c>
      <c r="H163" t="s">
        <v>2149</v>
      </c>
      <c r="I163">
        <v>0</v>
      </c>
      <c r="J163" t="s">
        <v>2149</v>
      </c>
      <c r="K163">
        <v>3</v>
      </c>
      <c r="L163" t="s">
        <v>2533</v>
      </c>
    </row>
    <row r="164" spans="1:12">
      <c r="B164"/>
      <c r="C164">
        <v>13</v>
      </c>
      <c r="D164" t="s">
        <v>2163</v>
      </c>
      <c r="E164">
        <v>21</v>
      </c>
      <c r="F164" t="s">
        <v>1523</v>
      </c>
      <c r="G164">
        <v>0</v>
      </c>
      <c r="H164" t="s">
        <v>2149</v>
      </c>
      <c r="I164">
        <v>0</v>
      </c>
      <c r="J164" t="s">
        <v>2149</v>
      </c>
      <c r="K164">
        <v>0</v>
      </c>
      <c r="L164" t="s">
        <v>2149</v>
      </c>
    </row>
    <row r="165" spans="1:12">
      <c r="B165"/>
      <c r="D165"/>
      <c r="I165">
        <v>1</v>
      </c>
      <c r="J165" t="s">
        <v>43</v>
      </c>
      <c r="K165">
        <v>0</v>
      </c>
      <c r="L165" t="s">
        <v>2149</v>
      </c>
    </row>
    <row r="166" spans="1:12">
      <c r="B166" t="s">
        <v>3811</v>
      </c>
      <c r="D166"/>
    </row>
    <row r="167" spans="1:12">
      <c r="A167" s="116" t="s">
        <v>3812</v>
      </c>
      <c r="B167" s="116"/>
      <c r="C167" s="116"/>
      <c r="D167" s="116"/>
      <c r="E167" s="116"/>
      <c r="F167" s="116"/>
      <c r="G167" s="116"/>
      <c r="H167" s="116"/>
      <c r="I167" s="116"/>
      <c r="J167" s="116"/>
      <c r="K167" s="116"/>
      <c r="L167" s="116"/>
    </row>
    <row r="168" spans="1:12">
      <c r="A168" s="116">
        <v>149</v>
      </c>
      <c r="B168" t="s">
        <v>1257</v>
      </c>
      <c r="C168">
        <v>11</v>
      </c>
      <c r="D168" t="s">
        <v>2163</v>
      </c>
      <c r="E168">
        <v>2</v>
      </c>
      <c r="F168" t="s">
        <v>57</v>
      </c>
      <c r="G168">
        <v>0</v>
      </c>
      <c r="H168" t="s">
        <v>2149</v>
      </c>
      <c r="I168">
        <v>0</v>
      </c>
      <c r="J168" t="s">
        <v>2149</v>
      </c>
      <c r="K168">
        <v>2</v>
      </c>
      <c r="L168" t="s">
        <v>2507</v>
      </c>
    </row>
    <row r="169" spans="1:12">
      <c r="B169"/>
      <c r="C169">
        <v>13</v>
      </c>
      <c r="D169" t="s">
        <v>2163</v>
      </c>
      <c r="E169">
        <v>21</v>
      </c>
      <c r="F169" t="s">
        <v>1523</v>
      </c>
      <c r="G169">
        <v>0</v>
      </c>
      <c r="H169" t="s">
        <v>2149</v>
      </c>
      <c r="I169">
        <v>0</v>
      </c>
      <c r="J169" t="s">
        <v>2149</v>
      </c>
      <c r="K169">
        <v>0</v>
      </c>
      <c r="L169" t="s">
        <v>2149</v>
      </c>
    </row>
    <row r="170" spans="1:12">
      <c r="B170"/>
      <c r="D170"/>
      <c r="I170">
        <v>1</v>
      </c>
      <c r="J170" t="s">
        <v>43</v>
      </c>
      <c r="K170">
        <v>0</v>
      </c>
      <c r="L170" t="s">
        <v>2149</v>
      </c>
    </row>
    <row r="171" spans="1:12">
      <c r="B171" t="s">
        <v>3813</v>
      </c>
      <c r="D171"/>
    </row>
    <row r="172" spans="1:12">
      <c r="A172" s="116" t="s">
        <v>3814</v>
      </c>
      <c r="B172" s="116"/>
      <c r="C172" s="116"/>
      <c r="D172" s="116"/>
      <c r="E172" s="116"/>
      <c r="F172" s="116"/>
      <c r="G172" s="116"/>
      <c r="H172" s="116"/>
      <c r="I172" s="116"/>
      <c r="J172" s="116"/>
      <c r="K172" s="116"/>
      <c r="L172" s="116"/>
    </row>
    <row r="173" spans="1:12">
      <c r="A173" s="116">
        <v>150</v>
      </c>
      <c r="B173" t="s">
        <v>1259</v>
      </c>
      <c r="C173">
        <v>11</v>
      </c>
      <c r="D173" t="s">
        <v>2163</v>
      </c>
      <c r="E173">
        <v>2</v>
      </c>
      <c r="F173" t="s">
        <v>57</v>
      </c>
      <c r="G173">
        <v>0</v>
      </c>
      <c r="H173" t="s">
        <v>2149</v>
      </c>
      <c r="I173">
        <v>0</v>
      </c>
      <c r="J173" t="s">
        <v>2149</v>
      </c>
      <c r="K173">
        <v>8</v>
      </c>
      <c r="L173" t="s">
        <v>2529</v>
      </c>
    </row>
    <row r="174" spans="1:12">
      <c r="B174"/>
      <c r="C174">
        <v>13</v>
      </c>
      <c r="D174" t="s">
        <v>2163</v>
      </c>
      <c r="E174">
        <v>21</v>
      </c>
      <c r="F174" t="s">
        <v>1523</v>
      </c>
      <c r="G174">
        <v>0</v>
      </c>
      <c r="H174" t="s">
        <v>2149</v>
      </c>
      <c r="I174">
        <v>0</v>
      </c>
      <c r="J174" t="s">
        <v>2149</v>
      </c>
      <c r="K174">
        <v>0</v>
      </c>
      <c r="L174" t="s">
        <v>2149</v>
      </c>
    </row>
    <row r="175" spans="1:12">
      <c r="B175"/>
      <c r="D175"/>
      <c r="I175">
        <v>1</v>
      </c>
      <c r="J175" t="s">
        <v>43</v>
      </c>
      <c r="K175">
        <v>0</v>
      </c>
      <c r="L175" t="s">
        <v>2149</v>
      </c>
    </row>
    <row r="176" spans="1:12">
      <c r="B176" t="s">
        <v>3815</v>
      </c>
      <c r="D176"/>
    </row>
    <row r="177" spans="1:12">
      <c r="A177" s="116" t="s">
        <v>3816</v>
      </c>
      <c r="B177" s="116"/>
      <c r="C177" s="116"/>
      <c r="D177" s="116"/>
      <c r="E177" s="116"/>
      <c r="F177" s="116"/>
      <c r="G177" s="116"/>
      <c r="H177" s="116"/>
      <c r="I177" s="116"/>
      <c r="J177" s="116"/>
      <c r="K177" s="116"/>
      <c r="L177" s="116"/>
    </row>
    <row r="178" spans="1:12">
      <c r="A178" s="116">
        <v>151</v>
      </c>
      <c r="B178" t="s">
        <v>1261</v>
      </c>
      <c r="C178">
        <v>11</v>
      </c>
      <c r="D178" t="s">
        <v>2163</v>
      </c>
      <c r="E178">
        <v>2</v>
      </c>
      <c r="F178" t="s">
        <v>57</v>
      </c>
      <c r="G178">
        <v>0</v>
      </c>
      <c r="H178" t="s">
        <v>2149</v>
      </c>
      <c r="I178">
        <v>0</v>
      </c>
      <c r="J178" t="s">
        <v>2149</v>
      </c>
      <c r="K178">
        <v>4</v>
      </c>
      <c r="L178" t="s">
        <v>2518</v>
      </c>
    </row>
    <row r="179" spans="1:12">
      <c r="B179"/>
      <c r="C179">
        <v>13</v>
      </c>
      <c r="D179" t="s">
        <v>2163</v>
      </c>
      <c r="E179">
        <v>21</v>
      </c>
      <c r="F179" t="s">
        <v>1523</v>
      </c>
      <c r="G179">
        <v>0</v>
      </c>
      <c r="H179" t="s">
        <v>2149</v>
      </c>
      <c r="I179">
        <v>0</v>
      </c>
      <c r="J179" t="s">
        <v>2149</v>
      </c>
      <c r="K179">
        <v>0</v>
      </c>
      <c r="L179" t="s">
        <v>2149</v>
      </c>
    </row>
    <row r="180" spans="1:12">
      <c r="B180"/>
      <c r="D180"/>
      <c r="I180">
        <v>1</v>
      </c>
      <c r="J180" t="s">
        <v>43</v>
      </c>
      <c r="K180">
        <v>0</v>
      </c>
      <c r="L180" t="s">
        <v>2149</v>
      </c>
    </row>
    <row r="181" spans="1:12">
      <c r="B181" t="s">
        <v>3817</v>
      </c>
      <c r="D181"/>
    </row>
    <row r="182" spans="1:12">
      <c r="A182" s="116" t="s">
        <v>3818</v>
      </c>
      <c r="B182" s="116"/>
      <c r="C182" s="116"/>
      <c r="D182" s="116"/>
      <c r="E182" s="116"/>
      <c r="F182" s="116"/>
      <c r="G182" s="116"/>
      <c r="H182" s="116"/>
      <c r="I182" s="116"/>
      <c r="J182" s="116"/>
      <c r="K182" s="116"/>
      <c r="L182" s="116"/>
    </row>
    <row r="183" spans="1:12">
      <c r="A183" s="116">
        <v>152</v>
      </c>
      <c r="B183" t="s">
        <v>1263</v>
      </c>
      <c r="C183">
        <v>11</v>
      </c>
      <c r="D183" t="s">
        <v>2163</v>
      </c>
      <c r="E183">
        <v>2</v>
      </c>
      <c r="F183" t="s">
        <v>57</v>
      </c>
      <c r="G183">
        <v>0</v>
      </c>
      <c r="H183" t="s">
        <v>2149</v>
      </c>
      <c r="I183">
        <v>0</v>
      </c>
      <c r="J183" t="s">
        <v>2149</v>
      </c>
      <c r="K183">
        <v>14</v>
      </c>
      <c r="L183" t="s">
        <v>2525</v>
      </c>
    </row>
    <row r="184" spans="1:12">
      <c r="B184"/>
      <c r="C184">
        <v>13</v>
      </c>
      <c r="D184" t="s">
        <v>2163</v>
      </c>
      <c r="E184">
        <v>21</v>
      </c>
      <c r="F184" t="s">
        <v>1523</v>
      </c>
      <c r="G184">
        <v>0</v>
      </c>
      <c r="H184" t="s">
        <v>2149</v>
      </c>
      <c r="I184">
        <v>0</v>
      </c>
      <c r="J184" t="s">
        <v>2149</v>
      </c>
      <c r="K184">
        <v>0</v>
      </c>
      <c r="L184" t="s">
        <v>2149</v>
      </c>
    </row>
    <row r="185" spans="1:12">
      <c r="B185"/>
      <c r="D185"/>
      <c r="I185">
        <v>1</v>
      </c>
      <c r="J185" t="s">
        <v>43</v>
      </c>
      <c r="K185">
        <v>0</v>
      </c>
      <c r="L185" t="s">
        <v>2149</v>
      </c>
    </row>
    <row r="186" spans="1:12">
      <c r="B186" t="s">
        <v>3819</v>
      </c>
      <c r="D186"/>
    </row>
    <row r="187" spans="1:12">
      <c r="A187" s="116" t="s">
        <v>3820</v>
      </c>
      <c r="B187" s="116"/>
      <c r="C187" s="116"/>
      <c r="D187" s="116"/>
      <c r="E187" s="116"/>
      <c r="F187" s="116"/>
      <c r="G187" s="116"/>
      <c r="H187" s="116"/>
      <c r="I187" s="116"/>
      <c r="J187" s="116"/>
      <c r="K187" s="116"/>
      <c r="L187" s="116"/>
    </row>
    <row r="188" spans="1:12">
      <c r="A188" s="116">
        <v>153</v>
      </c>
      <c r="B188" t="s">
        <v>1265</v>
      </c>
      <c r="C188">
        <v>11</v>
      </c>
      <c r="D188" t="s">
        <v>2163</v>
      </c>
      <c r="E188">
        <v>2</v>
      </c>
      <c r="F188" t="s">
        <v>57</v>
      </c>
      <c r="G188">
        <v>0</v>
      </c>
      <c r="H188" t="s">
        <v>2149</v>
      </c>
      <c r="I188">
        <v>0</v>
      </c>
      <c r="J188" t="s">
        <v>2149</v>
      </c>
      <c r="K188">
        <v>10</v>
      </c>
      <c r="L188" t="s">
        <v>2522</v>
      </c>
    </row>
    <row r="189" spans="1:12">
      <c r="B189"/>
      <c r="C189">
        <v>13</v>
      </c>
      <c r="D189" t="s">
        <v>2163</v>
      </c>
      <c r="E189">
        <v>21</v>
      </c>
      <c r="F189" t="s">
        <v>1523</v>
      </c>
      <c r="G189">
        <v>0</v>
      </c>
      <c r="H189" t="s">
        <v>2149</v>
      </c>
      <c r="I189">
        <v>0</v>
      </c>
      <c r="J189" t="s">
        <v>2149</v>
      </c>
      <c r="K189">
        <v>0</v>
      </c>
      <c r="L189" t="s">
        <v>2149</v>
      </c>
    </row>
    <row r="190" spans="1:12">
      <c r="B190"/>
      <c r="D190"/>
      <c r="I190">
        <v>1</v>
      </c>
      <c r="J190" t="s">
        <v>43</v>
      </c>
      <c r="K190">
        <v>0</v>
      </c>
      <c r="L190" t="s">
        <v>2149</v>
      </c>
    </row>
    <row r="191" spans="1:12">
      <c r="B191" t="s">
        <v>3821</v>
      </c>
      <c r="D191"/>
    </row>
    <row r="192" spans="1:12">
      <c r="A192" s="116" t="s">
        <v>3822</v>
      </c>
      <c r="B192" s="116"/>
      <c r="C192" s="116"/>
      <c r="D192" s="116"/>
      <c r="E192" s="116"/>
      <c r="F192" s="116"/>
      <c r="G192" s="116"/>
      <c r="H192" s="116"/>
      <c r="I192" s="116"/>
      <c r="J192" s="116"/>
      <c r="K192" s="116"/>
      <c r="L192" s="116"/>
    </row>
    <row r="193" spans="1:12">
      <c r="A193" s="116">
        <v>154</v>
      </c>
      <c r="B193" t="s">
        <v>1267</v>
      </c>
      <c r="C193">
        <v>11</v>
      </c>
      <c r="D193" t="s">
        <v>2163</v>
      </c>
      <c r="E193">
        <v>2</v>
      </c>
      <c r="F193" t="s">
        <v>57</v>
      </c>
      <c r="G193">
        <v>0</v>
      </c>
      <c r="H193" t="s">
        <v>2149</v>
      </c>
      <c r="I193">
        <v>0</v>
      </c>
      <c r="J193" t="s">
        <v>2149</v>
      </c>
      <c r="K193">
        <v>12</v>
      </c>
      <c r="L193" t="s">
        <v>2515</v>
      </c>
    </row>
    <row r="194" spans="1:12">
      <c r="B194"/>
      <c r="C194">
        <v>13</v>
      </c>
      <c r="D194" t="s">
        <v>2163</v>
      </c>
      <c r="E194">
        <v>21</v>
      </c>
      <c r="F194" t="s">
        <v>1523</v>
      </c>
      <c r="G194">
        <v>0</v>
      </c>
      <c r="H194" t="s">
        <v>2149</v>
      </c>
      <c r="I194">
        <v>0</v>
      </c>
      <c r="J194" t="s">
        <v>2149</v>
      </c>
      <c r="K194">
        <v>0</v>
      </c>
      <c r="L194" t="s">
        <v>2149</v>
      </c>
    </row>
    <row r="195" spans="1:12">
      <c r="B195"/>
      <c r="D195"/>
      <c r="I195">
        <v>1</v>
      </c>
      <c r="J195" t="s">
        <v>43</v>
      </c>
      <c r="K195">
        <v>0</v>
      </c>
      <c r="L195" t="s">
        <v>2149</v>
      </c>
    </row>
    <row r="196" spans="1:12">
      <c r="B196" t="s">
        <v>3823</v>
      </c>
      <c r="D196"/>
    </row>
    <row r="197" spans="1:12">
      <c r="A197" s="116" t="s">
        <v>3824</v>
      </c>
      <c r="B197" s="116"/>
      <c r="C197" s="116"/>
      <c r="D197" s="116"/>
      <c r="E197" s="116"/>
      <c r="F197" s="116"/>
      <c r="G197" s="116"/>
      <c r="H197" s="116"/>
      <c r="I197" s="116"/>
      <c r="J197" s="116"/>
      <c r="K197" s="116"/>
      <c r="L197" s="116"/>
    </row>
    <row r="198" spans="1:12">
      <c r="A198" s="116">
        <v>210</v>
      </c>
      <c r="B198" t="s">
        <v>1211</v>
      </c>
      <c r="C198">
        <v>11</v>
      </c>
      <c r="D198" t="s">
        <v>2150</v>
      </c>
      <c r="E198">
        <v>1</v>
      </c>
      <c r="F198" t="s">
        <v>2634</v>
      </c>
      <c r="G198">
        <v>0</v>
      </c>
      <c r="H198" t="s">
        <v>2149</v>
      </c>
      <c r="I198">
        <v>0</v>
      </c>
      <c r="J198" t="s">
        <v>2149</v>
      </c>
      <c r="K198">
        <v>0</v>
      </c>
      <c r="L198" t="s">
        <v>2149</v>
      </c>
    </row>
    <row r="199" spans="1:12">
      <c r="B199"/>
      <c r="D199"/>
      <c r="I199">
        <v>1</v>
      </c>
      <c r="J199" t="s">
        <v>43</v>
      </c>
      <c r="K199">
        <v>0</v>
      </c>
      <c r="L199" t="s">
        <v>2149</v>
      </c>
    </row>
    <row r="200" spans="1:12">
      <c r="B200"/>
      <c r="D200"/>
      <c r="I200">
        <v>2</v>
      </c>
      <c r="J200" t="s">
        <v>2196</v>
      </c>
      <c r="K200">
        <v>0</v>
      </c>
      <c r="L200" t="s">
        <v>2149</v>
      </c>
    </row>
    <row r="201" spans="1:12">
      <c r="B201"/>
      <c r="D201"/>
      <c r="I201">
        <v>3</v>
      </c>
      <c r="J201" t="s">
        <v>2742</v>
      </c>
      <c r="K201">
        <v>0</v>
      </c>
      <c r="L201" t="s">
        <v>2149</v>
      </c>
    </row>
    <row r="202" spans="1:12">
      <c r="B202"/>
      <c r="D202"/>
      <c r="I202">
        <v>4</v>
      </c>
      <c r="J202" t="s">
        <v>2168</v>
      </c>
      <c r="K202">
        <v>0</v>
      </c>
      <c r="L202" t="s">
        <v>2149</v>
      </c>
    </row>
    <row r="203" spans="1:12">
      <c r="B203"/>
      <c r="D203"/>
      <c r="I203">
        <v>5</v>
      </c>
      <c r="J203" t="s">
        <v>2250</v>
      </c>
      <c r="K203">
        <v>1</v>
      </c>
      <c r="L203" t="s">
        <v>2581</v>
      </c>
    </row>
    <row r="204" spans="1:12">
      <c r="B204"/>
      <c r="C204">
        <v>13</v>
      </c>
      <c r="D204" t="s">
        <v>2150</v>
      </c>
      <c r="E204">
        <v>16</v>
      </c>
      <c r="F204" t="s">
        <v>2363</v>
      </c>
      <c r="G204">
        <v>0</v>
      </c>
      <c r="H204" t="s">
        <v>2149</v>
      </c>
      <c r="I204">
        <v>0</v>
      </c>
      <c r="J204" t="s">
        <v>2149</v>
      </c>
      <c r="K204">
        <v>0</v>
      </c>
      <c r="L204" t="s">
        <v>2149</v>
      </c>
    </row>
    <row r="205" spans="1:12">
      <c r="B205"/>
      <c r="D205"/>
      <c r="I205">
        <v>1</v>
      </c>
      <c r="J205" t="s">
        <v>43</v>
      </c>
      <c r="K205">
        <v>0</v>
      </c>
      <c r="L205" t="s">
        <v>2149</v>
      </c>
    </row>
    <row r="206" spans="1:12">
      <c r="B206"/>
      <c r="D206"/>
      <c r="I206">
        <v>2</v>
      </c>
      <c r="J206" t="s">
        <v>2250</v>
      </c>
      <c r="K206">
        <v>1</v>
      </c>
      <c r="L206" t="s">
        <v>2581</v>
      </c>
    </row>
    <row r="207" spans="1:12">
      <c r="B207"/>
      <c r="D207"/>
      <c r="I207">
        <v>3</v>
      </c>
      <c r="J207" t="s">
        <v>2168</v>
      </c>
      <c r="K207">
        <v>0</v>
      </c>
      <c r="L207" t="s">
        <v>2149</v>
      </c>
    </row>
    <row r="208" spans="1:12">
      <c r="B208" t="s">
        <v>3825</v>
      </c>
      <c r="D208"/>
    </row>
    <row r="209" spans="1:12">
      <c r="A209" s="116" t="s">
        <v>3826</v>
      </c>
      <c r="B209" s="116"/>
      <c r="C209" s="116"/>
      <c r="D209" s="116"/>
      <c r="E209" s="116"/>
      <c r="F209" s="116"/>
      <c r="G209" s="116"/>
      <c r="H209" s="116"/>
      <c r="I209" s="116"/>
      <c r="J209" s="116"/>
      <c r="K209" s="116"/>
      <c r="L209" s="116"/>
    </row>
    <row r="210" spans="1:12">
      <c r="A210" s="116">
        <v>220</v>
      </c>
      <c r="B210" t="s">
        <v>1212</v>
      </c>
      <c r="C210">
        <v>11</v>
      </c>
      <c r="D210" t="s">
        <v>2150</v>
      </c>
      <c r="E210">
        <v>1</v>
      </c>
      <c r="F210" t="s">
        <v>2634</v>
      </c>
      <c r="G210">
        <v>0</v>
      </c>
      <c r="H210" t="s">
        <v>2149</v>
      </c>
      <c r="I210">
        <v>0</v>
      </c>
      <c r="J210" t="s">
        <v>2149</v>
      </c>
      <c r="K210">
        <v>0</v>
      </c>
      <c r="L210" t="s">
        <v>2149</v>
      </c>
    </row>
    <row r="211" spans="1:12">
      <c r="B211"/>
      <c r="D211"/>
      <c r="I211">
        <v>1</v>
      </c>
      <c r="J211" t="s">
        <v>43</v>
      </c>
      <c r="K211">
        <v>0</v>
      </c>
      <c r="L211" t="s">
        <v>2149</v>
      </c>
    </row>
    <row r="212" spans="1:12">
      <c r="B212" t="s">
        <v>3827</v>
      </c>
      <c r="D212"/>
    </row>
    <row r="213" spans="1:12">
      <c r="A213" s="116" t="s">
        <v>3828</v>
      </c>
      <c r="B213" s="116"/>
      <c r="C213" s="116"/>
      <c r="D213" s="116"/>
      <c r="E213" s="116"/>
      <c r="F213" s="116"/>
      <c r="G213" s="116"/>
      <c r="H213" s="116"/>
      <c r="I213" s="116"/>
      <c r="J213" s="116"/>
      <c r="K213" s="116"/>
      <c r="L213" s="116"/>
    </row>
    <row r="214" spans="1:12">
      <c r="A214" s="116">
        <v>310</v>
      </c>
      <c r="B214" t="s">
        <v>1213</v>
      </c>
      <c r="C214">
        <v>11</v>
      </c>
      <c r="D214" t="s">
        <v>2150</v>
      </c>
      <c r="E214">
        <v>1</v>
      </c>
      <c r="F214" t="s">
        <v>2634</v>
      </c>
      <c r="G214">
        <v>0</v>
      </c>
      <c r="H214" t="s">
        <v>2149</v>
      </c>
      <c r="I214">
        <v>0</v>
      </c>
      <c r="J214" t="s">
        <v>2149</v>
      </c>
      <c r="K214">
        <v>0</v>
      </c>
      <c r="L214" t="s">
        <v>2149</v>
      </c>
    </row>
    <row r="215" spans="1:12">
      <c r="B215"/>
      <c r="D215"/>
      <c r="I215">
        <v>1</v>
      </c>
      <c r="J215" t="s">
        <v>43</v>
      </c>
      <c r="K215">
        <v>0</v>
      </c>
      <c r="L215" t="s">
        <v>2149</v>
      </c>
    </row>
    <row r="216" spans="1:12">
      <c r="B216"/>
      <c r="C216">
        <v>13</v>
      </c>
      <c r="D216" t="s">
        <v>2150</v>
      </c>
      <c r="E216">
        <v>20</v>
      </c>
      <c r="F216" t="s">
        <v>2359</v>
      </c>
      <c r="G216">
        <v>0</v>
      </c>
      <c r="H216" t="s">
        <v>2149</v>
      </c>
      <c r="I216">
        <v>0</v>
      </c>
      <c r="J216" t="s">
        <v>2149</v>
      </c>
      <c r="K216">
        <v>0</v>
      </c>
      <c r="L216" t="s">
        <v>2149</v>
      </c>
    </row>
    <row r="217" spans="1:12">
      <c r="B217"/>
      <c r="D217"/>
      <c r="I217">
        <v>1</v>
      </c>
      <c r="J217" t="s">
        <v>43</v>
      </c>
      <c r="K217">
        <v>0</v>
      </c>
      <c r="L217" t="s">
        <v>2149</v>
      </c>
    </row>
    <row r="218" spans="1:12">
      <c r="B218" t="s">
        <v>3829</v>
      </c>
      <c r="D218"/>
    </row>
    <row r="219" spans="1:12">
      <c r="A219" s="116" t="s">
        <v>3830</v>
      </c>
      <c r="B219" s="116"/>
      <c r="C219" s="116"/>
      <c r="D219" s="116"/>
      <c r="E219" s="116"/>
      <c r="F219" s="116"/>
      <c r="G219" s="116"/>
      <c r="H219" s="116"/>
      <c r="I219" s="116"/>
      <c r="J219" s="116"/>
      <c r="K219" s="116"/>
      <c r="L219" s="116"/>
    </row>
    <row r="220" spans="1:12">
      <c r="A220" s="116">
        <v>410</v>
      </c>
      <c r="B220" t="s">
        <v>1272</v>
      </c>
      <c r="C220">
        <v>11</v>
      </c>
      <c r="D220" t="s">
        <v>2150</v>
      </c>
      <c r="E220">
        <v>1</v>
      </c>
      <c r="F220" t="s">
        <v>2634</v>
      </c>
      <c r="G220">
        <v>0</v>
      </c>
      <c r="H220" t="s">
        <v>2149</v>
      </c>
      <c r="I220">
        <v>0</v>
      </c>
      <c r="J220" t="s">
        <v>2149</v>
      </c>
      <c r="K220">
        <v>0</v>
      </c>
      <c r="L220" t="s">
        <v>2149</v>
      </c>
    </row>
    <row r="221" spans="1:12">
      <c r="B221"/>
      <c r="D221"/>
      <c r="I221">
        <v>1</v>
      </c>
      <c r="J221" t="s">
        <v>43</v>
      </c>
      <c r="K221">
        <v>0</v>
      </c>
      <c r="L221" t="s">
        <v>2149</v>
      </c>
    </row>
    <row r="222" spans="1:12">
      <c r="B222"/>
      <c r="D222"/>
      <c r="E222">
        <v>20</v>
      </c>
      <c r="F222" t="s">
        <v>2514</v>
      </c>
      <c r="G222">
        <v>0</v>
      </c>
      <c r="H222" t="s">
        <v>2149</v>
      </c>
      <c r="I222">
        <v>0</v>
      </c>
      <c r="J222" t="s">
        <v>2149</v>
      </c>
      <c r="K222">
        <v>0</v>
      </c>
      <c r="L222" t="s">
        <v>2149</v>
      </c>
    </row>
    <row r="223" spans="1:12">
      <c r="B223"/>
      <c r="D223"/>
      <c r="I223">
        <v>1</v>
      </c>
      <c r="J223" t="s">
        <v>43</v>
      </c>
      <c r="K223">
        <v>0</v>
      </c>
      <c r="L223" t="s">
        <v>2149</v>
      </c>
    </row>
    <row r="224" spans="1:12">
      <c r="B224"/>
      <c r="D224"/>
      <c r="E224">
        <v>22</v>
      </c>
      <c r="F224" t="s">
        <v>2201</v>
      </c>
      <c r="G224">
        <v>0</v>
      </c>
      <c r="H224" t="s">
        <v>2149</v>
      </c>
      <c r="I224">
        <v>0</v>
      </c>
      <c r="J224" t="s">
        <v>2149</v>
      </c>
      <c r="K224">
        <v>0</v>
      </c>
      <c r="L224" t="s">
        <v>2149</v>
      </c>
    </row>
    <row r="225" spans="1:12">
      <c r="B225"/>
      <c r="D225"/>
      <c r="E225">
        <v>24</v>
      </c>
      <c r="F225" t="s">
        <v>2777</v>
      </c>
      <c r="G225">
        <v>0</v>
      </c>
      <c r="H225" t="s">
        <v>79</v>
      </c>
      <c r="I225">
        <v>0</v>
      </c>
      <c r="J225" t="s">
        <v>79</v>
      </c>
      <c r="K225">
        <v>0</v>
      </c>
      <c r="L225" t="s">
        <v>79</v>
      </c>
    </row>
    <row r="226" spans="1:12">
      <c r="B226"/>
      <c r="D226"/>
      <c r="E226">
        <v>60</v>
      </c>
      <c r="F226" t="s">
        <v>2261</v>
      </c>
      <c r="G226">
        <v>0</v>
      </c>
      <c r="H226" t="s">
        <v>79</v>
      </c>
      <c r="I226">
        <v>0</v>
      </c>
      <c r="J226" t="s">
        <v>79</v>
      </c>
      <c r="K226">
        <v>0</v>
      </c>
      <c r="L226" t="s">
        <v>79</v>
      </c>
    </row>
    <row r="227" spans="1:12">
      <c r="B227"/>
      <c r="D227" t="s">
        <v>2163</v>
      </c>
      <c r="E227">
        <v>21</v>
      </c>
      <c r="F227" t="s">
        <v>2381</v>
      </c>
      <c r="G227">
        <v>0</v>
      </c>
      <c r="H227" t="s">
        <v>2149</v>
      </c>
      <c r="I227">
        <v>0</v>
      </c>
      <c r="J227" t="s">
        <v>2149</v>
      </c>
      <c r="K227">
        <v>0</v>
      </c>
      <c r="L227" t="s">
        <v>2149</v>
      </c>
    </row>
    <row r="228" spans="1:12">
      <c r="B228"/>
      <c r="D228"/>
      <c r="E228">
        <v>23</v>
      </c>
      <c r="F228" t="s">
        <v>2271</v>
      </c>
      <c r="G228">
        <v>0</v>
      </c>
      <c r="H228" t="s">
        <v>2149</v>
      </c>
      <c r="I228">
        <v>0</v>
      </c>
      <c r="J228" t="s">
        <v>2149</v>
      </c>
      <c r="K228">
        <v>0</v>
      </c>
      <c r="L228" t="s">
        <v>2149</v>
      </c>
    </row>
    <row r="229" spans="1:12">
      <c r="B229"/>
      <c r="C229">
        <v>13</v>
      </c>
      <c r="D229" t="s">
        <v>2150</v>
      </c>
      <c r="E229">
        <v>20</v>
      </c>
      <c r="F229" t="s">
        <v>2514</v>
      </c>
      <c r="G229">
        <v>0</v>
      </c>
      <c r="H229" t="s">
        <v>2149</v>
      </c>
      <c r="I229">
        <v>0</v>
      </c>
      <c r="J229" t="s">
        <v>2149</v>
      </c>
      <c r="K229">
        <v>0</v>
      </c>
      <c r="L229" t="s">
        <v>2149</v>
      </c>
    </row>
    <row r="230" spans="1:12">
      <c r="B230"/>
      <c r="D230"/>
      <c r="I230">
        <v>1</v>
      </c>
      <c r="J230" t="s">
        <v>43</v>
      </c>
      <c r="K230">
        <v>0</v>
      </c>
      <c r="L230" t="s">
        <v>2149</v>
      </c>
    </row>
    <row r="231" spans="1:12">
      <c r="B231"/>
      <c r="D231"/>
      <c r="E231">
        <v>25</v>
      </c>
      <c r="F231" t="s">
        <v>1558</v>
      </c>
      <c r="G231">
        <v>0</v>
      </c>
      <c r="H231" t="s">
        <v>79</v>
      </c>
      <c r="I231">
        <v>0</v>
      </c>
      <c r="J231" t="s">
        <v>79</v>
      </c>
      <c r="K231">
        <v>0</v>
      </c>
      <c r="L231" t="s">
        <v>79</v>
      </c>
    </row>
    <row r="232" spans="1:12">
      <c r="B232"/>
      <c r="D232"/>
      <c r="I232">
        <v>1</v>
      </c>
      <c r="J232" t="s">
        <v>43</v>
      </c>
      <c r="K232">
        <v>0</v>
      </c>
      <c r="L232" t="s">
        <v>79</v>
      </c>
    </row>
    <row r="233" spans="1:12">
      <c r="B233" t="s">
        <v>3831</v>
      </c>
      <c r="D233"/>
    </row>
    <row r="234" spans="1:12">
      <c r="A234" s="116" t="s">
        <v>3832</v>
      </c>
      <c r="B234" s="116"/>
      <c r="C234" s="116"/>
      <c r="D234" s="116"/>
      <c r="E234" s="116"/>
      <c r="F234" s="116"/>
      <c r="G234" s="116"/>
      <c r="H234" s="116"/>
      <c r="I234" s="116"/>
      <c r="J234" s="116"/>
      <c r="K234" s="116"/>
      <c r="L234" s="116"/>
    </row>
    <row r="235" spans="1:12">
      <c r="A235" s="116">
        <v>420</v>
      </c>
      <c r="B235" t="s">
        <v>1274</v>
      </c>
      <c r="C235">
        <v>11</v>
      </c>
      <c r="D235" t="s">
        <v>2155</v>
      </c>
      <c r="E235">
        <v>1</v>
      </c>
      <c r="F235" t="s">
        <v>2634</v>
      </c>
      <c r="G235">
        <v>0</v>
      </c>
      <c r="H235" t="s">
        <v>2149</v>
      </c>
      <c r="I235">
        <v>0</v>
      </c>
      <c r="J235" t="s">
        <v>2149</v>
      </c>
      <c r="K235">
        <v>0</v>
      </c>
      <c r="L235" t="s">
        <v>2149</v>
      </c>
    </row>
    <row r="236" spans="1:12">
      <c r="B236"/>
      <c r="D236"/>
      <c r="I236">
        <v>1</v>
      </c>
      <c r="J236" t="s">
        <v>43</v>
      </c>
      <c r="K236">
        <v>0</v>
      </c>
      <c r="L236" t="s">
        <v>2149</v>
      </c>
    </row>
    <row r="237" spans="1:12">
      <c r="B237"/>
      <c r="C237">
        <v>13</v>
      </c>
      <c r="D237" t="s">
        <v>2155</v>
      </c>
      <c r="E237">
        <v>1</v>
      </c>
      <c r="F237" t="s">
        <v>2634</v>
      </c>
      <c r="G237">
        <v>0</v>
      </c>
      <c r="H237" t="s">
        <v>2149</v>
      </c>
      <c r="I237">
        <v>0</v>
      </c>
      <c r="J237" t="s">
        <v>2149</v>
      </c>
      <c r="K237">
        <v>0</v>
      </c>
      <c r="L237" t="s">
        <v>2149</v>
      </c>
    </row>
    <row r="238" spans="1:12">
      <c r="B238"/>
      <c r="C238">
        <v>15</v>
      </c>
      <c r="D238" t="s">
        <v>2155</v>
      </c>
      <c r="E238">
        <v>1</v>
      </c>
      <c r="F238" t="s">
        <v>2634</v>
      </c>
      <c r="G238">
        <v>0</v>
      </c>
      <c r="H238" t="s">
        <v>2149</v>
      </c>
      <c r="I238">
        <v>0</v>
      </c>
      <c r="J238" t="s">
        <v>2149</v>
      </c>
      <c r="K238">
        <v>0</v>
      </c>
      <c r="L238" t="s">
        <v>2149</v>
      </c>
    </row>
    <row r="239" spans="1:12">
      <c r="B239" t="s">
        <v>3833</v>
      </c>
      <c r="D239"/>
    </row>
    <row r="240" spans="1:12">
      <c r="A240" s="116" t="s">
        <v>3834</v>
      </c>
      <c r="B240" s="116"/>
      <c r="C240" s="116"/>
      <c r="D240" s="116"/>
      <c r="E240" s="116"/>
      <c r="F240" s="116"/>
      <c r="G240" s="116"/>
      <c r="H240" s="116"/>
      <c r="I240" s="116"/>
      <c r="J240" s="116"/>
      <c r="K240" s="116"/>
      <c r="L240" s="116"/>
    </row>
    <row r="241" spans="1:12">
      <c r="A241" s="116">
        <v>431</v>
      </c>
      <c r="B241" t="s">
        <v>1276</v>
      </c>
      <c r="C241">
        <v>11</v>
      </c>
      <c r="D241" t="s">
        <v>2155</v>
      </c>
      <c r="E241">
        <v>1</v>
      </c>
      <c r="F241" t="s">
        <v>2634</v>
      </c>
      <c r="G241">
        <v>0</v>
      </c>
      <c r="H241" t="s">
        <v>2149</v>
      </c>
      <c r="I241">
        <v>0</v>
      </c>
      <c r="J241" t="s">
        <v>2149</v>
      </c>
      <c r="K241">
        <v>0</v>
      </c>
      <c r="L241" t="s">
        <v>2149</v>
      </c>
    </row>
    <row r="242" spans="1:12">
      <c r="B242"/>
      <c r="D242"/>
      <c r="I242">
        <v>1</v>
      </c>
      <c r="J242" t="s">
        <v>43</v>
      </c>
      <c r="K242">
        <v>0</v>
      </c>
      <c r="L242" t="s">
        <v>2149</v>
      </c>
    </row>
    <row r="243" spans="1:12">
      <c r="B243" t="s">
        <v>3835</v>
      </c>
      <c r="D243"/>
    </row>
    <row r="244" spans="1:12">
      <c r="A244" s="116" t="s">
        <v>3836</v>
      </c>
      <c r="B244" s="116"/>
      <c r="C244" s="116"/>
      <c r="D244" s="116"/>
      <c r="E244" s="116"/>
      <c r="F244" s="116"/>
      <c r="G244" s="116"/>
      <c r="H244" s="116"/>
      <c r="I244" s="116"/>
      <c r="J244" s="116"/>
      <c r="K244" s="116"/>
      <c r="L244" s="116"/>
    </row>
    <row r="245" spans="1:12">
      <c r="A245" s="116">
        <v>510</v>
      </c>
      <c r="B245" t="s">
        <v>1215</v>
      </c>
      <c r="C245">
        <v>11</v>
      </c>
      <c r="D245" t="s">
        <v>2150</v>
      </c>
      <c r="E245">
        <v>1</v>
      </c>
      <c r="F245" t="s">
        <v>2634</v>
      </c>
      <c r="G245">
        <v>0</v>
      </c>
      <c r="H245" t="s">
        <v>2149</v>
      </c>
      <c r="I245">
        <v>0</v>
      </c>
      <c r="J245" t="s">
        <v>2149</v>
      </c>
      <c r="K245">
        <v>0</v>
      </c>
      <c r="L245" t="s">
        <v>2149</v>
      </c>
    </row>
    <row r="246" spans="1:12">
      <c r="B246"/>
      <c r="D246"/>
      <c r="I246">
        <v>1</v>
      </c>
      <c r="J246" t="s">
        <v>43</v>
      </c>
      <c r="K246">
        <v>0</v>
      </c>
      <c r="L246" t="s">
        <v>2149</v>
      </c>
    </row>
    <row r="247" spans="1:12">
      <c r="B247"/>
      <c r="D247"/>
      <c r="I247">
        <v>2</v>
      </c>
      <c r="J247" t="s">
        <v>2742</v>
      </c>
      <c r="K247">
        <v>0</v>
      </c>
      <c r="L247" t="s">
        <v>79</v>
      </c>
    </row>
    <row r="248" spans="1:12">
      <c r="B248"/>
      <c r="D248"/>
      <c r="I248">
        <v>3</v>
      </c>
      <c r="J248" t="s">
        <v>2776</v>
      </c>
      <c r="K248">
        <v>0</v>
      </c>
      <c r="L248" t="s">
        <v>79</v>
      </c>
    </row>
    <row r="249" spans="1:12">
      <c r="B249"/>
      <c r="D249"/>
      <c r="E249">
        <v>60</v>
      </c>
      <c r="F249" t="s">
        <v>78</v>
      </c>
      <c r="G249">
        <v>0</v>
      </c>
      <c r="H249" t="s">
        <v>2149</v>
      </c>
      <c r="I249">
        <v>0</v>
      </c>
      <c r="J249" t="s">
        <v>2149</v>
      </c>
      <c r="K249">
        <v>0</v>
      </c>
      <c r="L249" t="s">
        <v>2149</v>
      </c>
    </row>
    <row r="250" spans="1:12">
      <c r="B250"/>
      <c r="D250"/>
      <c r="E250">
        <v>81</v>
      </c>
      <c r="F250" t="s">
        <v>2783</v>
      </c>
      <c r="G250">
        <v>0</v>
      </c>
      <c r="H250" t="s">
        <v>2149</v>
      </c>
      <c r="I250">
        <v>0</v>
      </c>
      <c r="J250" t="s">
        <v>2149</v>
      </c>
      <c r="K250">
        <v>0</v>
      </c>
      <c r="L250" t="s">
        <v>2149</v>
      </c>
    </row>
    <row r="251" spans="1:12">
      <c r="B251" t="s">
        <v>3837</v>
      </c>
      <c r="D251"/>
    </row>
    <row r="252" spans="1:12">
      <c r="A252" s="116" t="s">
        <v>3838</v>
      </c>
      <c r="B252" s="116"/>
      <c r="C252" s="116"/>
      <c r="D252" s="116"/>
      <c r="E252" s="116"/>
      <c r="F252" s="116"/>
      <c r="G252" s="116"/>
      <c r="H252" s="116"/>
      <c r="I252" s="116"/>
      <c r="J252" s="116"/>
      <c r="K252" s="116"/>
      <c r="L252" s="116"/>
    </row>
    <row r="253" spans="1:12">
      <c r="A253" s="116">
        <v>520</v>
      </c>
      <c r="B253" t="s">
        <v>1216</v>
      </c>
      <c r="C253">
        <v>11</v>
      </c>
      <c r="D253" t="s">
        <v>2170</v>
      </c>
      <c r="E253">
        <v>1</v>
      </c>
      <c r="F253" t="s">
        <v>2634</v>
      </c>
      <c r="G253">
        <v>0</v>
      </c>
      <c r="H253" t="s">
        <v>2149</v>
      </c>
      <c r="I253">
        <v>0</v>
      </c>
      <c r="J253" t="s">
        <v>2149</v>
      </c>
      <c r="K253">
        <v>0</v>
      </c>
      <c r="L253" t="s">
        <v>2149</v>
      </c>
    </row>
    <row r="254" spans="1:12">
      <c r="B254"/>
      <c r="D254"/>
      <c r="I254">
        <v>1</v>
      </c>
      <c r="J254" t="s">
        <v>2282</v>
      </c>
      <c r="K254">
        <v>1</v>
      </c>
      <c r="L254" t="s">
        <v>2422</v>
      </c>
    </row>
    <row r="255" spans="1:12">
      <c r="B255"/>
      <c r="D255"/>
      <c r="I255">
        <v>2</v>
      </c>
      <c r="J255" t="s">
        <v>2175</v>
      </c>
      <c r="K255">
        <v>1</v>
      </c>
      <c r="L255" t="s">
        <v>2446</v>
      </c>
    </row>
    <row r="256" spans="1:12">
      <c r="B256"/>
      <c r="D256"/>
      <c r="I256">
        <v>3</v>
      </c>
      <c r="J256" t="s">
        <v>43</v>
      </c>
      <c r="K256">
        <v>1</v>
      </c>
      <c r="L256" t="s">
        <v>2149</v>
      </c>
    </row>
    <row r="257" spans="1:12">
      <c r="B257"/>
      <c r="D257"/>
      <c r="I257">
        <v>9</v>
      </c>
      <c r="J257" t="s">
        <v>2254</v>
      </c>
      <c r="K257">
        <v>1</v>
      </c>
      <c r="L257" t="s">
        <v>2213</v>
      </c>
    </row>
    <row r="258" spans="1:12">
      <c r="B258"/>
      <c r="D258"/>
      <c r="K258">
        <v>2</v>
      </c>
      <c r="L258" t="s">
        <v>2569</v>
      </c>
    </row>
    <row r="259" spans="1:12">
      <c r="B259"/>
      <c r="D259"/>
      <c r="I259">
        <v>10</v>
      </c>
      <c r="J259" t="s">
        <v>2202</v>
      </c>
      <c r="K259">
        <v>1</v>
      </c>
      <c r="L259" t="s">
        <v>2564</v>
      </c>
    </row>
    <row r="260" spans="1:12">
      <c r="B260"/>
      <c r="D260"/>
      <c r="I260">
        <v>13</v>
      </c>
      <c r="J260" t="s">
        <v>2188</v>
      </c>
      <c r="K260">
        <v>1</v>
      </c>
      <c r="L260" t="s">
        <v>2594</v>
      </c>
    </row>
    <row r="261" spans="1:12">
      <c r="B261"/>
      <c r="D261"/>
      <c r="I261">
        <v>14</v>
      </c>
      <c r="J261" t="s">
        <v>2232</v>
      </c>
      <c r="K261">
        <v>1</v>
      </c>
      <c r="L261" t="s">
        <v>2567</v>
      </c>
    </row>
    <row r="262" spans="1:12">
      <c r="B262"/>
      <c r="D262"/>
      <c r="K262">
        <v>2</v>
      </c>
      <c r="L262" t="s">
        <v>2466</v>
      </c>
    </row>
    <row r="263" spans="1:12">
      <c r="B263"/>
      <c r="D263"/>
      <c r="K263">
        <v>3</v>
      </c>
      <c r="L263" t="s">
        <v>2470</v>
      </c>
    </row>
    <row r="264" spans="1:12">
      <c r="B264"/>
      <c r="D264"/>
      <c r="I264">
        <v>30</v>
      </c>
      <c r="J264" t="s">
        <v>2299</v>
      </c>
      <c r="K264">
        <v>2</v>
      </c>
      <c r="L264" t="s">
        <v>2450</v>
      </c>
    </row>
    <row r="265" spans="1:12">
      <c r="B265"/>
      <c r="C265">
        <v>13</v>
      </c>
      <c r="D265" t="s">
        <v>2170</v>
      </c>
      <c r="E265">
        <v>16</v>
      </c>
      <c r="F265" t="s">
        <v>2634</v>
      </c>
      <c r="G265">
        <v>0</v>
      </c>
      <c r="H265" t="s">
        <v>2149</v>
      </c>
      <c r="I265">
        <v>0</v>
      </c>
      <c r="J265" t="s">
        <v>2149</v>
      </c>
      <c r="K265">
        <v>0</v>
      </c>
      <c r="L265" t="s">
        <v>2149</v>
      </c>
    </row>
    <row r="266" spans="1:12">
      <c r="B266"/>
      <c r="D266"/>
      <c r="E266">
        <v>17</v>
      </c>
      <c r="F266" t="s">
        <v>2634</v>
      </c>
      <c r="G266">
        <v>0</v>
      </c>
      <c r="H266" t="s">
        <v>2149</v>
      </c>
      <c r="I266">
        <v>0</v>
      </c>
      <c r="J266" t="s">
        <v>2149</v>
      </c>
      <c r="K266">
        <v>0</v>
      </c>
      <c r="L266" t="s">
        <v>2149</v>
      </c>
    </row>
    <row r="267" spans="1:12">
      <c r="B267"/>
      <c r="D267"/>
      <c r="E267">
        <v>19</v>
      </c>
      <c r="F267" t="s">
        <v>272</v>
      </c>
      <c r="G267">
        <v>0</v>
      </c>
      <c r="H267" t="s">
        <v>2149</v>
      </c>
      <c r="I267">
        <v>0</v>
      </c>
      <c r="J267" t="s">
        <v>2149</v>
      </c>
      <c r="K267">
        <v>0</v>
      </c>
      <c r="L267" t="s">
        <v>2149</v>
      </c>
    </row>
    <row r="268" spans="1:12">
      <c r="B268"/>
      <c r="C268">
        <v>14</v>
      </c>
      <c r="D268" t="s">
        <v>2170</v>
      </c>
      <c r="E268">
        <v>18</v>
      </c>
      <c r="F268" t="s">
        <v>2154</v>
      </c>
      <c r="G268">
        <v>0</v>
      </c>
      <c r="H268" t="s">
        <v>2149</v>
      </c>
      <c r="I268">
        <v>0</v>
      </c>
      <c r="J268" t="s">
        <v>2149</v>
      </c>
      <c r="K268">
        <v>1</v>
      </c>
      <c r="L268" t="s">
        <v>2149</v>
      </c>
    </row>
    <row r="269" spans="1:12">
      <c r="B269"/>
      <c r="D269"/>
      <c r="K269">
        <v>2</v>
      </c>
      <c r="L269" t="s">
        <v>2149</v>
      </c>
    </row>
    <row r="270" spans="1:12">
      <c r="B270" t="s">
        <v>3839</v>
      </c>
      <c r="D270"/>
    </row>
    <row r="271" spans="1:12">
      <c r="A271" s="116" t="s">
        <v>3840</v>
      </c>
      <c r="B271" s="116"/>
      <c r="C271" s="116"/>
      <c r="D271" s="116"/>
      <c r="E271" s="116"/>
      <c r="F271" s="116"/>
      <c r="G271" s="116"/>
      <c r="H271" s="116"/>
      <c r="I271" s="116"/>
      <c r="J271" s="116"/>
      <c r="K271" s="116"/>
      <c r="L271" s="116"/>
    </row>
    <row r="272" spans="1:12">
      <c r="A272" s="116">
        <v>529</v>
      </c>
      <c r="B272" t="s">
        <v>1280</v>
      </c>
      <c r="C272">
        <v>11</v>
      </c>
      <c r="D272" t="s">
        <v>2170</v>
      </c>
      <c r="E272">
        <v>1</v>
      </c>
      <c r="F272" t="s">
        <v>2634</v>
      </c>
      <c r="G272">
        <v>0</v>
      </c>
      <c r="H272" t="s">
        <v>2149</v>
      </c>
      <c r="I272">
        <v>0</v>
      </c>
      <c r="J272" t="s">
        <v>2149</v>
      </c>
      <c r="K272">
        <v>1</v>
      </c>
      <c r="L272" t="s">
        <v>2789</v>
      </c>
    </row>
    <row r="273" spans="2:12">
      <c r="B273"/>
      <c r="D273"/>
      <c r="E273">
        <v>2</v>
      </c>
      <c r="F273" t="s">
        <v>2246</v>
      </c>
      <c r="G273">
        <v>0</v>
      </c>
      <c r="H273" t="s">
        <v>2149</v>
      </c>
      <c r="I273">
        <v>1</v>
      </c>
      <c r="J273" t="s">
        <v>2791</v>
      </c>
      <c r="K273">
        <v>3</v>
      </c>
      <c r="L273" t="s">
        <v>2250</v>
      </c>
    </row>
    <row r="274" spans="2:12">
      <c r="B274"/>
      <c r="D274"/>
      <c r="E274">
        <v>3</v>
      </c>
      <c r="F274" t="s">
        <v>2794</v>
      </c>
      <c r="G274">
        <v>0</v>
      </c>
      <c r="H274" t="s">
        <v>2149</v>
      </c>
      <c r="I274">
        <v>1</v>
      </c>
      <c r="J274" t="s">
        <v>2791</v>
      </c>
      <c r="K274">
        <v>1</v>
      </c>
      <c r="L274" t="s">
        <v>2795</v>
      </c>
    </row>
    <row r="275" spans="2:12">
      <c r="B275"/>
      <c r="D275"/>
      <c r="K275">
        <v>2</v>
      </c>
      <c r="L275" t="s">
        <v>2799</v>
      </c>
    </row>
    <row r="276" spans="2:12">
      <c r="B276"/>
      <c r="D276"/>
      <c r="K276">
        <v>3</v>
      </c>
      <c r="L276" t="s">
        <v>2796</v>
      </c>
    </row>
    <row r="277" spans="2:12">
      <c r="B277"/>
      <c r="D277"/>
      <c r="I277">
        <v>2</v>
      </c>
      <c r="J277" t="s">
        <v>2797</v>
      </c>
      <c r="K277">
        <v>4</v>
      </c>
      <c r="L277" t="s">
        <v>2800</v>
      </c>
    </row>
    <row r="278" spans="2:12">
      <c r="B278"/>
      <c r="D278"/>
      <c r="K278">
        <v>5</v>
      </c>
      <c r="L278" t="s">
        <v>2798</v>
      </c>
    </row>
    <row r="279" spans="2:12">
      <c r="B279"/>
      <c r="C279">
        <v>12</v>
      </c>
      <c r="D279" t="s">
        <v>2170</v>
      </c>
      <c r="E279">
        <v>1</v>
      </c>
      <c r="F279" t="s">
        <v>2634</v>
      </c>
      <c r="G279">
        <v>0</v>
      </c>
      <c r="H279" t="s">
        <v>2149</v>
      </c>
      <c r="I279">
        <v>0</v>
      </c>
      <c r="J279" t="s">
        <v>2149</v>
      </c>
      <c r="K279">
        <v>0</v>
      </c>
      <c r="L279" t="s">
        <v>2149</v>
      </c>
    </row>
    <row r="280" spans="2:12">
      <c r="B280"/>
      <c r="D280"/>
      <c r="G280">
        <v>1</v>
      </c>
      <c r="H280" t="s">
        <v>1642</v>
      </c>
      <c r="I280">
        <v>0</v>
      </c>
      <c r="J280" t="s">
        <v>2149</v>
      </c>
      <c r="K280">
        <v>0</v>
      </c>
      <c r="L280" t="s">
        <v>2149</v>
      </c>
    </row>
    <row r="281" spans="2:12">
      <c r="B281"/>
      <c r="D281"/>
      <c r="E281">
        <v>2</v>
      </c>
      <c r="F281" t="s">
        <v>2246</v>
      </c>
      <c r="G281">
        <v>0</v>
      </c>
      <c r="H281" t="s">
        <v>2149</v>
      </c>
      <c r="I281">
        <v>1</v>
      </c>
      <c r="J281" t="s">
        <v>2791</v>
      </c>
      <c r="K281">
        <v>1</v>
      </c>
      <c r="L281" t="s">
        <v>2792</v>
      </c>
    </row>
    <row r="282" spans="2:12">
      <c r="B282"/>
      <c r="D282"/>
      <c r="K282">
        <v>2</v>
      </c>
      <c r="L282" t="s">
        <v>2793</v>
      </c>
    </row>
    <row r="283" spans="2:12">
      <c r="B283"/>
      <c r="D283"/>
      <c r="E283">
        <v>3</v>
      </c>
      <c r="F283" t="s">
        <v>2794</v>
      </c>
      <c r="G283">
        <v>1</v>
      </c>
      <c r="H283" t="s">
        <v>1642</v>
      </c>
      <c r="I283">
        <v>1</v>
      </c>
      <c r="J283" t="s">
        <v>2791</v>
      </c>
      <c r="K283">
        <v>7</v>
      </c>
      <c r="L283" t="s">
        <v>2799</v>
      </c>
    </row>
    <row r="284" spans="2:12">
      <c r="B284"/>
      <c r="C284">
        <v>14</v>
      </c>
      <c r="D284" t="s">
        <v>2170</v>
      </c>
      <c r="E284">
        <v>1</v>
      </c>
      <c r="F284" t="s">
        <v>2634</v>
      </c>
      <c r="G284">
        <v>0</v>
      </c>
      <c r="H284" t="s">
        <v>2149</v>
      </c>
      <c r="I284">
        <v>0</v>
      </c>
      <c r="J284" t="s">
        <v>2149</v>
      </c>
      <c r="K284">
        <v>0</v>
      </c>
      <c r="L284" t="s">
        <v>2149</v>
      </c>
    </row>
    <row r="285" spans="2:12">
      <c r="B285"/>
      <c r="D285"/>
      <c r="I285">
        <v>1</v>
      </c>
      <c r="J285" t="s">
        <v>2246</v>
      </c>
      <c r="K285">
        <v>1</v>
      </c>
      <c r="L285" t="s">
        <v>2173</v>
      </c>
    </row>
    <row r="286" spans="2:12">
      <c r="B286"/>
      <c r="D286"/>
      <c r="I286">
        <v>2</v>
      </c>
      <c r="J286" t="s">
        <v>43</v>
      </c>
      <c r="K286">
        <v>1</v>
      </c>
      <c r="L286" t="s">
        <v>2173</v>
      </c>
    </row>
    <row r="287" spans="2:12">
      <c r="B287"/>
      <c r="D287"/>
      <c r="E287">
        <v>2</v>
      </c>
      <c r="F287" t="s">
        <v>2246</v>
      </c>
      <c r="G287">
        <v>0</v>
      </c>
      <c r="H287" t="s">
        <v>2149</v>
      </c>
      <c r="I287">
        <v>1</v>
      </c>
      <c r="J287" t="s">
        <v>2791</v>
      </c>
      <c r="K287">
        <v>1</v>
      </c>
      <c r="L287" t="s">
        <v>2792</v>
      </c>
    </row>
    <row r="288" spans="2:12">
      <c r="B288"/>
      <c r="D288"/>
      <c r="K288">
        <v>2</v>
      </c>
      <c r="L288" t="s">
        <v>2793</v>
      </c>
    </row>
    <row r="289" spans="1:12">
      <c r="B289" t="s">
        <v>3841</v>
      </c>
      <c r="D289"/>
    </row>
    <row r="290" spans="1:12">
      <c r="A290" s="116" t="s">
        <v>3842</v>
      </c>
      <c r="B290" s="116"/>
      <c r="C290" s="116"/>
      <c r="D290" s="116"/>
      <c r="E290" s="116"/>
      <c r="F290" s="116"/>
      <c r="G290" s="116"/>
      <c r="H290" s="116"/>
      <c r="I290" s="116"/>
      <c r="J290" s="116"/>
      <c r="K290" s="116"/>
      <c r="L290" s="116"/>
    </row>
    <row r="291" spans="1:12">
      <c r="A291" s="116">
        <v>530</v>
      </c>
      <c r="B291" t="s">
        <v>1281</v>
      </c>
      <c r="C291">
        <v>11</v>
      </c>
      <c r="D291" t="s">
        <v>2163</v>
      </c>
      <c r="E291">
        <v>1</v>
      </c>
      <c r="F291" t="s">
        <v>2580</v>
      </c>
      <c r="G291">
        <v>0</v>
      </c>
      <c r="H291" t="s">
        <v>2149</v>
      </c>
      <c r="I291">
        <v>0</v>
      </c>
      <c r="J291" t="s">
        <v>2149</v>
      </c>
      <c r="K291">
        <v>0</v>
      </c>
      <c r="L291" t="s">
        <v>2149</v>
      </c>
    </row>
    <row r="292" spans="1:12">
      <c r="B292"/>
      <c r="D292"/>
      <c r="G292">
        <v>2</v>
      </c>
      <c r="H292" t="s">
        <v>2809</v>
      </c>
      <c r="I292">
        <v>1</v>
      </c>
      <c r="J292" t="s">
        <v>2286</v>
      </c>
      <c r="K292">
        <v>1</v>
      </c>
      <c r="L292" t="s">
        <v>2819</v>
      </c>
    </row>
    <row r="293" spans="1:12">
      <c r="B293"/>
      <c r="D293"/>
      <c r="K293">
        <v>2</v>
      </c>
      <c r="L293" t="s">
        <v>2816</v>
      </c>
    </row>
    <row r="294" spans="1:12">
      <c r="B294"/>
      <c r="D294"/>
      <c r="K294">
        <v>3</v>
      </c>
      <c r="L294" t="s">
        <v>2810</v>
      </c>
    </row>
    <row r="295" spans="1:12">
      <c r="B295"/>
      <c r="D295"/>
      <c r="K295">
        <v>4</v>
      </c>
      <c r="L295" t="s">
        <v>2827</v>
      </c>
    </row>
    <row r="296" spans="1:12">
      <c r="B296"/>
      <c r="D296"/>
      <c r="K296">
        <v>5</v>
      </c>
      <c r="L296" t="s">
        <v>2814</v>
      </c>
    </row>
    <row r="297" spans="1:12">
      <c r="B297"/>
      <c r="D297"/>
      <c r="K297">
        <v>6</v>
      </c>
      <c r="L297" t="s">
        <v>2818</v>
      </c>
    </row>
    <row r="298" spans="1:12">
      <c r="B298"/>
      <c r="D298"/>
      <c r="K298">
        <v>7</v>
      </c>
      <c r="L298" t="s">
        <v>2815</v>
      </c>
    </row>
    <row r="299" spans="1:12">
      <c r="B299"/>
      <c r="D299"/>
      <c r="K299">
        <v>8</v>
      </c>
      <c r="L299" t="s">
        <v>2817</v>
      </c>
    </row>
    <row r="300" spans="1:12">
      <c r="B300"/>
      <c r="D300"/>
      <c r="K300">
        <v>9</v>
      </c>
      <c r="L300" t="s">
        <v>2811</v>
      </c>
    </row>
    <row r="301" spans="1:12">
      <c r="B301"/>
      <c r="D301"/>
      <c r="K301">
        <v>10</v>
      </c>
      <c r="L301" t="s">
        <v>2820</v>
      </c>
    </row>
    <row r="302" spans="1:12">
      <c r="B302"/>
      <c r="D302"/>
      <c r="I302">
        <v>2</v>
      </c>
      <c r="J302" t="s">
        <v>2175</v>
      </c>
      <c r="K302">
        <v>6</v>
      </c>
      <c r="L302" t="s">
        <v>2279</v>
      </c>
    </row>
    <row r="303" spans="1:12">
      <c r="B303"/>
      <c r="D303"/>
      <c r="I303">
        <v>4</v>
      </c>
      <c r="J303" t="s">
        <v>2262</v>
      </c>
      <c r="K303">
        <v>1</v>
      </c>
      <c r="L303" t="s">
        <v>2825</v>
      </c>
    </row>
    <row r="304" spans="1:12">
      <c r="B304"/>
      <c r="D304"/>
      <c r="I304">
        <v>7</v>
      </c>
      <c r="J304" t="s">
        <v>2188</v>
      </c>
      <c r="K304">
        <v>1</v>
      </c>
      <c r="L304" t="s">
        <v>2824</v>
      </c>
    </row>
    <row r="305" spans="2:12">
      <c r="B305"/>
      <c r="D305"/>
      <c r="I305">
        <v>12</v>
      </c>
      <c r="J305" t="s">
        <v>2278</v>
      </c>
      <c r="K305">
        <v>2</v>
      </c>
      <c r="L305" t="s">
        <v>2821</v>
      </c>
    </row>
    <row r="306" spans="2:12">
      <c r="B306"/>
      <c r="D306"/>
      <c r="I306">
        <v>22</v>
      </c>
      <c r="J306" t="s">
        <v>2812</v>
      </c>
      <c r="K306">
        <v>1</v>
      </c>
      <c r="L306" t="s">
        <v>2813</v>
      </c>
    </row>
    <row r="307" spans="2:12">
      <c r="B307"/>
      <c r="D307"/>
      <c r="G307">
        <v>3</v>
      </c>
      <c r="H307" t="s">
        <v>2826</v>
      </c>
      <c r="I307">
        <v>1</v>
      </c>
      <c r="J307" t="s">
        <v>2286</v>
      </c>
      <c r="K307">
        <v>2</v>
      </c>
      <c r="L307" t="s">
        <v>2599</v>
      </c>
    </row>
    <row r="308" spans="2:12">
      <c r="B308"/>
      <c r="D308"/>
      <c r="K308">
        <v>3</v>
      </c>
      <c r="L308" t="s">
        <v>2600</v>
      </c>
    </row>
    <row r="309" spans="2:12">
      <c r="B309"/>
      <c r="D309"/>
      <c r="E309">
        <v>6</v>
      </c>
      <c r="F309" t="s">
        <v>2328</v>
      </c>
      <c r="G309">
        <v>2</v>
      </c>
      <c r="H309" t="s">
        <v>2809</v>
      </c>
      <c r="I309">
        <v>6</v>
      </c>
      <c r="J309" t="s">
        <v>2289</v>
      </c>
      <c r="K309">
        <v>1</v>
      </c>
      <c r="L309" t="s">
        <v>2578</v>
      </c>
    </row>
    <row r="310" spans="2:12">
      <c r="B310"/>
      <c r="D310"/>
      <c r="E310">
        <v>16</v>
      </c>
      <c r="F310" t="s">
        <v>2429</v>
      </c>
      <c r="G310">
        <v>0</v>
      </c>
      <c r="H310" t="s">
        <v>2149</v>
      </c>
      <c r="I310">
        <v>0</v>
      </c>
      <c r="J310" t="s">
        <v>2149</v>
      </c>
      <c r="K310">
        <v>0</v>
      </c>
      <c r="L310" t="s">
        <v>2149</v>
      </c>
    </row>
    <row r="311" spans="2:12">
      <c r="B311"/>
      <c r="D311"/>
      <c r="G311">
        <v>3</v>
      </c>
      <c r="H311" t="s">
        <v>2826</v>
      </c>
      <c r="I311">
        <v>0</v>
      </c>
      <c r="J311" t="s">
        <v>2149</v>
      </c>
      <c r="K311">
        <v>0</v>
      </c>
      <c r="L311" t="s">
        <v>2149</v>
      </c>
    </row>
    <row r="312" spans="2:12">
      <c r="B312"/>
      <c r="C312">
        <v>12</v>
      </c>
      <c r="D312" t="s">
        <v>2163</v>
      </c>
      <c r="E312">
        <v>1</v>
      </c>
      <c r="F312" t="s">
        <v>2580</v>
      </c>
      <c r="G312">
        <v>1</v>
      </c>
      <c r="H312" t="s">
        <v>2801</v>
      </c>
      <c r="I312">
        <v>0</v>
      </c>
      <c r="J312" t="s">
        <v>2149</v>
      </c>
      <c r="K312">
        <v>0</v>
      </c>
      <c r="L312" t="s">
        <v>2149</v>
      </c>
    </row>
    <row r="313" spans="2:12">
      <c r="B313"/>
      <c r="D313"/>
      <c r="I313">
        <v>1</v>
      </c>
      <c r="J313" t="s">
        <v>2286</v>
      </c>
      <c r="K313">
        <v>1</v>
      </c>
      <c r="L313" t="s">
        <v>2454</v>
      </c>
    </row>
    <row r="314" spans="2:12">
      <c r="B314"/>
      <c r="D314"/>
      <c r="K314">
        <v>2</v>
      </c>
      <c r="L314" t="s">
        <v>2805</v>
      </c>
    </row>
    <row r="315" spans="2:12">
      <c r="B315"/>
      <c r="D315"/>
      <c r="K315">
        <v>3</v>
      </c>
      <c r="L315" t="s">
        <v>2802</v>
      </c>
    </row>
    <row r="316" spans="2:12">
      <c r="B316"/>
      <c r="D316"/>
      <c r="K316">
        <v>4</v>
      </c>
      <c r="L316" t="s">
        <v>2803</v>
      </c>
    </row>
    <row r="317" spans="2:12">
      <c r="B317"/>
      <c r="D317"/>
      <c r="K317">
        <v>5</v>
      </c>
      <c r="L317" t="s">
        <v>2839</v>
      </c>
    </row>
    <row r="318" spans="2:12">
      <c r="B318"/>
      <c r="D318"/>
      <c r="K318">
        <v>6</v>
      </c>
      <c r="L318" t="s">
        <v>2834</v>
      </c>
    </row>
    <row r="319" spans="2:12">
      <c r="B319"/>
      <c r="D319"/>
      <c r="K319">
        <v>7</v>
      </c>
      <c r="L319" t="s">
        <v>2840</v>
      </c>
    </row>
    <row r="320" spans="2:12">
      <c r="B320"/>
      <c r="D320"/>
      <c r="I320">
        <v>2</v>
      </c>
      <c r="J320" t="s">
        <v>2175</v>
      </c>
      <c r="K320">
        <v>1</v>
      </c>
      <c r="L320" t="s">
        <v>2596</v>
      </c>
    </row>
    <row r="321" spans="2:12">
      <c r="B321"/>
      <c r="D321"/>
      <c r="K321">
        <v>2</v>
      </c>
      <c r="L321" t="s">
        <v>2805</v>
      </c>
    </row>
    <row r="322" spans="2:12">
      <c r="B322"/>
      <c r="D322"/>
      <c r="K322">
        <v>3</v>
      </c>
      <c r="L322" t="s">
        <v>2802</v>
      </c>
    </row>
    <row r="323" spans="2:12">
      <c r="B323"/>
      <c r="D323"/>
      <c r="K323">
        <v>4</v>
      </c>
      <c r="L323" t="s">
        <v>2454</v>
      </c>
    </row>
    <row r="324" spans="2:12">
      <c r="B324"/>
      <c r="D324"/>
      <c r="I324">
        <v>3</v>
      </c>
      <c r="J324" t="s">
        <v>2258</v>
      </c>
      <c r="K324">
        <v>1</v>
      </c>
      <c r="L324" t="s">
        <v>2490</v>
      </c>
    </row>
    <row r="325" spans="2:12">
      <c r="B325"/>
      <c r="D325"/>
      <c r="K325">
        <v>2</v>
      </c>
      <c r="L325" t="s">
        <v>2841</v>
      </c>
    </row>
    <row r="326" spans="2:12">
      <c r="B326"/>
      <c r="D326"/>
      <c r="K326">
        <v>3</v>
      </c>
      <c r="L326" t="s">
        <v>2300</v>
      </c>
    </row>
    <row r="327" spans="2:12">
      <c r="B327"/>
      <c r="D327"/>
      <c r="K327">
        <v>4</v>
      </c>
      <c r="L327" t="s">
        <v>2454</v>
      </c>
    </row>
    <row r="328" spans="2:12">
      <c r="B328"/>
      <c r="D328"/>
      <c r="K328">
        <v>5</v>
      </c>
      <c r="L328" t="s">
        <v>2805</v>
      </c>
    </row>
    <row r="329" spans="2:12">
      <c r="B329"/>
      <c r="D329"/>
      <c r="K329">
        <v>6</v>
      </c>
      <c r="L329" t="s">
        <v>2802</v>
      </c>
    </row>
    <row r="330" spans="2:12">
      <c r="B330"/>
      <c r="D330"/>
      <c r="I330">
        <v>4</v>
      </c>
      <c r="J330" t="s">
        <v>2262</v>
      </c>
      <c r="K330">
        <v>1</v>
      </c>
      <c r="L330" t="s">
        <v>2832</v>
      </c>
    </row>
    <row r="331" spans="2:12">
      <c r="B331"/>
      <c r="D331"/>
      <c r="K331">
        <v>2</v>
      </c>
      <c r="L331" t="s">
        <v>2805</v>
      </c>
    </row>
    <row r="332" spans="2:12">
      <c r="B332"/>
      <c r="D332"/>
      <c r="K332">
        <v>3</v>
      </c>
      <c r="L332" t="s">
        <v>2802</v>
      </c>
    </row>
    <row r="333" spans="2:12">
      <c r="B333"/>
      <c r="D333"/>
      <c r="K333">
        <v>4</v>
      </c>
      <c r="L333" t="s">
        <v>2454</v>
      </c>
    </row>
    <row r="334" spans="2:12">
      <c r="B334"/>
      <c r="D334"/>
      <c r="K334">
        <v>5</v>
      </c>
      <c r="L334" t="s">
        <v>2828</v>
      </c>
    </row>
    <row r="335" spans="2:12">
      <c r="B335"/>
      <c r="D335"/>
      <c r="I335">
        <v>5</v>
      </c>
      <c r="J335" t="s">
        <v>2228</v>
      </c>
      <c r="K335">
        <v>1</v>
      </c>
      <c r="L335" t="s">
        <v>2835</v>
      </c>
    </row>
    <row r="336" spans="2:12">
      <c r="B336"/>
      <c r="D336"/>
      <c r="K336">
        <v>2</v>
      </c>
      <c r="L336" t="s">
        <v>2802</v>
      </c>
    </row>
    <row r="337" spans="2:12">
      <c r="B337"/>
      <c r="D337"/>
      <c r="K337">
        <v>3</v>
      </c>
      <c r="L337" t="s">
        <v>2300</v>
      </c>
    </row>
    <row r="338" spans="2:12">
      <c r="B338"/>
      <c r="D338"/>
      <c r="I338">
        <v>6</v>
      </c>
      <c r="J338" t="s">
        <v>2289</v>
      </c>
      <c r="K338">
        <v>1</v>
      </c>
      <c r="L338" t="s">
        <v>2805</v>
      </c>
    </row>
    <row r="339" spans="2:12">
      <c r="B339"/>
      <c r="D339"/>
      <c r="K339">
        <v>2</v>
      </c>
      <c r="L339" t="s">
        <v>2454</v>
      </c>
    </row>
    <row r="340" spans="2:12">
      <c r="B340"/>
      <c r="D340"/>
      <c r="K340">
        <v>3</v>
      </c>
      <c r="L340" t="s">
        <v>2802</v>
      </c>
    </row>
    <row r="341" spans="2:12">
      <c r="B341"/>
      <c r="D341"/>
      <c r="K341">
        <v>4</v>
      </c>
      <c r="L341" t="s">
        <v>2406</v>
      </c>
    </row>
    <row r="342" spans="2:12">
      <c r="B342"/>
      <c r="D342"/>
      <c r="I342">
        <v>7</v>
      </c>
      <c r="J342" t="s">
        <v>2188</v>
      </c>
      <c r="K342">
        <v>1</v>
      </c>
      <c r="L342" t="s">
        <v>2802</v>
      </c>
    </row>
    <row r="343" spans="2:12">
      <c r="B343"/>
      <c r="D343"/>
      <c r="K343">
        <v>2</v>
      </c>
      <c r="L343" t="s">
        <v>2454</v>
      </c>
    </row>
    <row r="344" spans="2:12">
      <c r="B344"/>
      <c r="D344"/>
      <c r="I344">
        <v>8</v>
      </c>
      <c r="J344" t="s">
        <v>2272</v>
      </c>
      <c r="K344">
        <v>1</v>
      </c>
      <c r="L344" t="s">
        <v>2454</v>
      </c>
    </row>
    <row r="345" spans="2:12">
      <c r="B345"/>
      <c r="D345"/>
      <c r="K345">
        <v>2</v>
      </c>
      <c r="L345" t="s">
        <v>2802</v>
      </c>
    </row>
    <row r="346" spans="2:12">
      <c r="B346"/>
      <c r="D346"/>
      <c r="K346">
        <v>3</v>
      </c>
      <c r="L346" t="s">
        <v>2300</v>
      </c>
    </row>
    <row r="347" spans="2:12">
      <c r="B347"/>
      <c r="D347"/>
      <c r="K347">
        <v>4</v>
      </c>
      <c r="L347" t="s">
        <v>2805</v>
      </c>
    </row>
    <row r="348" spans="2:12">
      <c r="B348"/>
      <c r="D348"/>
      <c r="I348">
        <v>9</v>
      </c>
      <c r="J348" t="s">
        <v>2161</v>
      </c>
      <c r="K348">
        <v>1</v>
      </c>
      <c r="L348" t="s">
        <v>2833</v>
      </c>
    </row>
    <row r="349" spans="2:12">
      <c r="B349"/>
      <c r="D349"/>
      <c r="K349">
        <v>2</v>
      </c>
      <c r="L349" t="s">
        <v>2802</v>
      </c>
    </row>
    <row r="350" spans="2:12">
      <c r="B350"/>
      <c r="D350"/>
      <c r="K350">
        <v>3</v>
      </c>
      <c r="L350" t="s">
        <v>2610</v>
      </c>
    </row>
    <row r="351" spans="2:12">
      <c r="B351"/>
      <c r="D351"/>
      <c r="K351">
        <v>4</v>
      </c>
      <c r="L351" t="s">
        <v>2454</v>
      </c>
    </row>
    <row r="352" spans="2:12">
      <c r="B352"/>
      <c r="D352"/>
      <c r="K352">
        <v>5</v>
      </c>
      <c r="L352" t="s">
        <v>2300</v>
      </c>
    </row>
    <row r="353" spans="2:12">
      <c r="B353"/>
      <c r="D353"/>
      <c r="K353">
        <v>6</v>
      </c>
      <c r="L353" t="s">
        <v>2307</v>
      </c>
    </row>
    <row r="354" spans="2:12">
      <c r="B354"/>
      <c r="D354"/>
      <c r="I354">
        <v>10</v>
      </c>
      <c r="J354" t="s">
        <v>2808</v>
      </c>
      <c r="K354">
        <v>1</v>
      </c>
      <c r="L354" t="s">
        <v>2805</v>
      </c>
    </row>
    <row r="355" spans="2:12">
      <c r="B355"/>
      <c r="D355"/>
      <c r="K355">
        <v>2</v>
      </c>
      <c r="L355" t="s">
        <v>2802</v>
      </c>
    </row>
    <row r="356" spans="2:12">
      <c r="B356"/>
      <c r="D356"/>
      <c r="K356">
        <v>3</v>
      </c>
      <c r="L356" t="s">
        <v>2304</v>
      </c>
    </row>
    <row r="357" spans="2:12">
      <c r="B357"/>
      <c r="D357"/>
      <c r="K357">
        <v>4</v>
      </c>
      <c r="L357" t="s">
        <v>2454</v>
      </c>
    </row>
    <row r="358" spans="2:12">
      <c r="B358"/>
      <c r="D358"/>
      <c r="I358">
        <v>11</v>
      </c>
      <c r="J358" t="s">
        <v>2254</v>
      </c>
      <c r="K358">
        <v>1</v>
      </c>
      <c r="L358" t="s">
        <v>2279</v>
      </c>
    </row>
    <row r="359" spans="2:12">
      <c r="B359"/>
      <c r="D359"/>
      <c r="K359">
        <v>2</v>
      </c>
      <c r="L359" t="s">
        <v>2593</v>
      </c>
    </row>
    <row r="360" spans="2:12">
      <c r="B360"/>
      <c r="D360"/>
      <c r="K360">
        <v>3</v>
      </c>
      <c r="L360" t="s">
        <v>2574</v>
      </c>
    </row>
    <row r="361" spans="2:12">
      <c r="B361"/>
      <c r="D361"/>
      <c r="K361">
        <v>4</v>
      </c>
      <c r="L361" t="s">
        <v>2454</v>
      </c>
    </row>
    <row r="362" spans="2:12">
      <c r="B362"/>
      <c r="D362"/>
      <c r="K362">
        <v>5</v>
      </c>
      <c r="L362" t="s">
        <v>2838</v>
      </c>
    </row>
    <row r="363" spans="2:12">
      <c r="B363"/>
      <c r="D363"/>
      <c r="K363">
        <v>6</v>
      </c>
      <c r="L363" t="s">
        <v>2802</v>
      </c>
    </row>
    <row r="364" spans="2:12">
      <c r="B364"/>
      <c r="D364"/>
      <c r="I364">
        <v>12</v>
      </c>
      <c r="J364" t="s">
        <v>2278</v>
      </c>
      <c r="K364">
        <v>1</v>
      </c>
      <c r="L364" t="s">
        <v>2807</v>
      </c>
    </row>
    <row r="365" spans="2:12">
      <c r="B365"/>
      <c r="D365"/>
      <c r="K365">
        <v>2</v>
      </c>
      <c r="L365" t="s">
        <v>2300</v>
      </c>
    </row>
    <row r="366" spans="2:12">
      <c r="B366"/>
      <c r="D366"/>
      <c r="K366">
        <v>3</v>
      </c>
      <c r="L366" t="s">
        <v>2454</v>
      </c>
    </row>
    <row r="367" spans="2:12">
      <c r="B367"/>
      <c r="D367"/>
      <c r="K367">
        <v>4</v>
      </c>
      <c r="L367" t="s">
        <v>2802</v>
      </c>
    </row>
    <row r="368" spans="2:12">
      <c r="B368"/>
      <c r="D368"/>
      <c r="I368">
        <v>13</v>
      </c>
      <c r="J368" t="s">
        <v>2202</v>
      </c>
      <c r="K368">
        <v>1</v>
      </c>
      <c r="L368" t="s">
        <v>2295</v>
      </c>
    </row>
    <row r="369" spans="2:12">
      <c r="B369"/>
      <c r="D369"/>
      <c r="K369">
        <v>2</v>
      </c>
      <c r="L369" t="s">
        <v>2805</v>
      </c>
    </row>
    <row r="370" spans="2:12">
      <c r="B370"/>
      <c r="D370"/>
      <c r="K370">
        <v>3</v>
      </c>
      <c r="L370" t="s">
        <v>2802</v>
      </c>
    </row>
    <row r="371" spans="2:12">
      <c r="B371"/>
      <c r="D371"/>
      <c r="K371">
        <v>4</v>
      </c>
      <c r="L371" t="s">
        <v>2304</v>
      </c>
    </row>
    <row r="372" spans="2:12">
      <c r="B372"/>
      <c r="D372"/>
      <c r="K372">
        <v>5</v>
      </c>
      <c r="L372" t="s">
        <v>2836</v>
      </c>
    </row>
    <row r="373" spans="2:12">
      <c r="B373"/>
      <c r="D373"/>
      <c r="K373">
        <v>6</v>
      </c>
      <c r="L373" t="s">
        <v>2837</v>
      </c>
    </row>
    <row r="374" spans="2:12">
      <c r="B374"/>
      <c r="D374"/>
      <c r="K374">
        <v>7</v>
      </c>
      <c r="L374" t="s">
        <v>2454</v>
      </c>
    </row>
    <row r="375" spans="2:12">
      <c r="B375"/>
      <c r="D375"/>
      <c r="I375">
        <v>14</v>
      </c>
      <c r="J375" t="s">
        <v>2232</v>
      </c>
      <c r="K375">
        <v>1</v>
      </c>
      <c r="L375" t="s">
        <v>2804</v>
      </c>
    </row>
    <row r="376" spans="2:12">
      <c r="B376"/>
      <c r="D376"/>
      <c r="K376">
        <v>2</v>
      </c>
      <c r="L376" t="s">
        <v>2805</v>
      </c>
    </row>
    <row r="377" spans="2:12">
      <c r="B377"/>
      <c r="D377"/>
      <c r="K377">
        <v>3</v>
      </c>
      <c r="L377" t="s">
        <v>2806</v>
      </c>
    </row>
    <row r="378" spans="2:12">
      <c r="B378"/>
      <c r="D378"/>
      <c r="K378">
        <v>4</v>
      </c>
      <c r="L378" t="s">
        <v>2802</v>
      </c>
    </row>
    <row r="379" spans="2:12">
      <c r="B379"/>
      <c r="D379"/>
      <c r="K379">
        <v>5</v>
      </c>
      <c r="L379" t="s">
        <v>2300</v>
      </c>
    </row>
    <row r="380" spans="2:12">
      <c r="B380"/>
      <c r="D380"/>
      <c r="K380">
        <v>6</v>
      </c>
      <c r="L380" t="s">
        <v>2454</v>
      </c>
    </row>
    <row r="381" spans="2:12">
      <c r="B381"/>
      <c r="D381"/>
      <c r="I381">
        <v>15</v>
      </c>
      <c r="J381" t="s">
        <v>2212</v>
      </c>
      <c r="K381">
        <v>1</v>
      </c>
      <c r="L381" t="s">
        <v>2802</v>
      </c>
    </row>
    <row r="382" spans="2:12">
      <c r="B382"/>
      <c r="D382"/>
      <c r="K382">
        <v>2</v>
      </c>
      <c r="L382" t="s">
        <v>2454</v>
      </c>
    </row>
    <row r="383" spans="2:12">
      <c r="B383"/>
      <c r="D383"/>
      <c r="K383">
        <v>3</v>
      </c>
      <c r="L383" t="s">
        <v>2829</v>
      </c>
    </row>
    <row r="384" spans="2:12">
      <c r="B384"/>
      <c r="D384"/>
      <c r="K384">
        <v>4</v>
      </c>
      <c r="L384" t="s">
        <v>2806</v>
      </c>
    </row>
    <row r="385" spans="2:12">
      <c r="B385"/>
      <c r="D385"/>
      <c r="K385">
        <v>5</v>
      </c>
      <c r="L385" t="s">
        <v>2802</v>
      </c>
    </row>
    <row r="386" spans="2:12">
      <c r="B386"/>
      <c r="D386"/>
      <c r="K386">
        <v>6</v>
      </c>
      <c r="L386" t="s">
        <v>2806</v>
      </c>
    </row>
    <row r="387" spans="2:12">
      <c r="B387"/>
      <c r="D387"/>
      <c r="K387">
        <v>7</v>
      </c>
      <c r="L387" t="s">
        <v>2805</v>
      </c>
    </row>
    <row r="388" spans="2:12">
      <c r="B388"/>
      <c r="D388"/>
      <c r="K388">
        <v>8</v>
      </c>
      <c r="L388" t="s">
        <v>2454</v>
      </c>
    </row>
    <row r="389" spans="2:12">
      <c r="B389"/>
      <c r="D389"/>
      <c r="K389">
        <v>9</v>
      </c>
      <c r="L389" t="s">
        <v>2829</v>
      </c>
    </row>
    <row r="390" spans="2:12">
      <c r="B390"/>
      <c r="D390"/>
      <c r="I390">
        <v>16</v>
      </c>
      <c r="J390" t="s">
        <v>2294</v>
      </c>
      <c r="K390">
        <v>1</v>
      </c>
      <c r="L390" t="s">
        <v>2802</v>
      </c>
    </row>
    <row r="391" spans="2:12">
      <c r="B391"/>
      <c r="D391"/>
      <c r="K391">
        <v>2</v>
      </c>
      <c r="L391" t="s">
        <v>2454</v>
      </c>
    </row>
    <row r="392" spans="2:12">
      <c r="B392"/>
      <c r="D392"/>
      <c r="K392">
        <v>3</v>
      </c>
      <c r="L392" t="s">
        <v>2300</v>
      </c>
    </row>
    <row r="393" spans="2:12">
      <c r="B393"/>
      <c r="D393"/>
      <c r="I393">
        <v>18</v>
      </c>
      <c r="J393" t="s">
        <v>2192</v>
      </c>
      <c r="K393">
        <v>1</v>
      </c>
      <c r="L393" t="s">
        <v>2831</v>
      </c>
    </row>
    <row r="394" spans="2:12">
      <c r="B394"/>
      <c r="D394"/>
      <c r="K394">
        <v>2</v>
      </c>
      <c r="L394" t="s">
        <v>2454</v>
      </c>
    </row>
    <row r="395" spans="2:12">
      <c r="B395"/>
      <c r="D395"/>
      <c r="K395">
        <v>3</v>
      </c>
      <c r="L395" t="s">
        <v>2805</v>
      </c>
    </row>
    <row r="396" spans="2:12">
      <c r="B396"/>
      <c r="D396"/>
      <c r="K396">
        <v>4</v>
      </c>
      <c r="L396" t="s">
        <v>2802</v>
      </c>
    </row>
    <row r="397" spans="2:12">
      <c r="B397"/>
      <c r="D397"/>
      <c r="I397">
        <v>19</v>
      </c>
      <c r="J397" t="s">
        <v>2222</v>
      </c>
      <c r="K397">
        <v>1</v>
      </c>
      <c r="L397" t="s">
        <v>2802</v>
      </c>
    </row>
    <row r="398" spans="2:12">
      <c r="B398"/>
      <c r="D398"/>
      <c r="K398">
        <v>2</v>
      </c>
      <c r="L398" t="s">
        <v>2454</v>
      </c>
    </row>
    <row r="399" spans="2:12">
      <c r="B399"/>
      <c r="D399"/>
      <c r="K399">
        <v>3</v>
      </c>
      <c r="L399" t="s">
        <v>2830</v>
      </c>
    </row>
    <row r="400" spans="2:12">
      <c r="B400"/>
      <c r="D400"/>
      <c r="I400">
        <v>20</v>
      </c>
      <c r="J400" t="s">
        <v>2216</v>
      </c>
      <c r="K400">
        <v>1</v>
      </c>
      <c r="L400" t="s">
        <v>2830</v>
      </c>
    </row>
    <row r="401" spans="2:12">
      <c r="B401"/>
      <c r="D401"/>
      <c r="K401">
        <v>2</v>
      </c>
      <c r="L401" t="s">
        <v>2802</v>
      </c>
    </row>
    <row r="402" spans="2:12">
      <c r="B402"/>
      <c r="D402"/>
      <c r="K402">
        <v>3</v>
      </c>
      <c r="L402" t="s">
        <v>2454</v>
      </c>
    </row>
    <row r="403" spans="2:12">
      <c r="B403"/>
      <c r="D403"/>
      <c r="I403">
        <v>21</v>
      </c>
      <c r="J403" t="s">
        <v>2179</v>
      </c>
      <c r="K403">
        <v>1</v>
      </c>
      <c r="L403" t="s">
        <v>2454</v>
      </c>
    </row>
    <row r="404" spans="2:12">
      <c r="B404"/>
      <c r="D404"/>
      <c r="K404">
        <v>2</v>
      </c>
      <c r="L404" t="s">
        <v>2802</v>
      </c>
    </row>
    <row r="405" spans="2:12">
      <c r="B405"/>
      <c r="D405"/>
      <c r="G405">
        <v>4</v>
      </c>
      <c r="H405" t="s">
        <v>2184</v>
      </c>
      <c r="I405">
        <v>0</v>
      </c>
      <c r="J405" t="s">
        <v>2149</v>
      </c>
      <c r="K405">
        <v>0</v>
      </c>
      <c r="L405" t="s">
        <v>2149</v>
      </c>
    </row>
    <row r="406" spans="2:12">
      <c r="B406"/>
      <c r="D406"/>
      <c r="E406">
        <v>4</v>
      </c>
      <c r="F406" t="s">
        <v>22</v>
      </c>
      <c r="G406">
        <v>1</v>
      </c>
      <c r="H406" t="s">
        <v>2801</v>
      </c>
      <c r="I406">
        <v>4</v>
      </c>
      <c r="J406" t="s">
        <v>2262</v>
      </c>
      <c r="K406">
        <v>1</v>
      </c>
      <c r="L406" t="s">
        <v>2844</v>
      </c>
    </row>
    <row r="407" spans="2:12">
      <c r="B407"/>
      <c r="D407"/>
      <c r="I407">
        <v>5</v>
      </c>
      <c r="J407" t="s">
        <v>2228</v>
      </c>
      <c r="K407">
        <v>1</v>
      </c>
      <c r="L407" t="s">
        <v>2340</v>
      </c>
    </row>
    <row r="408" spans="2:12">
      <c r="B408"/>
      <c r="D408"/>
      <c r="I408">
        <v>11</v>
      </c>
      <c r="J408" t="s">
        <v>2254</v>
      </c>
      <c r="K408">
        <v>1</v>
      </c>
      <c r="L408" t="s">
        <v>2843</v>
      </c>
    </row>
    <row r="409" spans="2:12">
      <c r="B409"/>
      <c r="D409"/>
      <c r="I409">
        <v>14</v>
      </c>
      <c r="J409" t="s">
        <v>2232</v>
      </c>
      <c r="K409">
        <v>1</v>
      </c>
      <c r="L409" t="s">
        <v>2842</v>
      </c>
    </row>
    <row r="410" spans="2:12">
      <c r="B410"/>
      <c r="D410"/>
      <c r="I410">
        <v>18</v>
      </c>
      <c r="J410" t="s">
        <v>2192</v>
      </c>
      <c r="K410">
        <v>1</v>
      </c>
      <c r="L410" t="s">
        <v>2845</v>
      </c>
    </row>
    <row r="411" spans="2:12">
      <c r="B411"/>
      <c r="D411"/>
      <c r="E411">
        <v>6</v>
      </c>
      <c r="F411" t="s">
        <v>2328</v>
      </c>
      <c r="G411">
        <v>1</v>
      </c>
      <c r="H411" t="s">
        <v>2801</v>
      </c>
      <c r="I411">
        <v>1</v>
      </c>
      <c r="J411" t="s">
        <v>2286</v>
      </c>
      <c r="K411">
        <v>1</v>
      </c>
      <c r="L411" t="s">
        <v>2847</v>
      </c>
    </row>
    <row r="412" spans="2:12">
      <c r="B412"/>
      <c r="D412"/>
      <c r="I412">
        <v>2</v>
      </c>
      <c r="J412" t="s">
        <v>2175</v>
      </c>
      <c r="K412">
        <v>1</v>
      </c>
      <c r="L412" t="s">
        <v>2850</v>
      </c>
    </row>
    <row r="413" spans="2:12">
      <c r="B413"/>
      <c r="D413"/>
      <c r="I413">
        <v>4</v>
      </c>
      <c r="J413" t="s">
        <v>2262</v>
      </c>
      <c r="K413">
        <v>1</v>
      </c>
      <c r="L413" t="s">
        <v>2603</v>
      </c>
    </row>
    <row r="414" spans="2:12">
      <c r="B414"/>
      <c r="D414"/>
      <c r="K414">
        <v>2</v>
      </c>
      <c r="L414" t="s">
        <v>2851</v>
      </c>
    </row>
    <row r="415" spans="2:12">
      <c r="B415"/>
      <c r="D415"/>
      <c r="I415">
        <v>6</v>
      </c>
      <c r="J415" t="s">
        <v>2289</v>
      </c>
      <c r="K415">
        <v>1</v>
      </c>
      <c r="L415" t="s">
        <v>2317</v>
      </c>
    </row>
    <row r="416" spans="2:12">
      <c r="B416"/>
      <c r="D416"/>
      <c r="I416">
        <v>7</v>
      </c>
      <c r="J416" t="s">
        <v>2188</v>
      </c>
      <c r="K416">
        <v>1</v>
      </c>
      <c r="L416" t="s">
        <v>2846</v>
      </c>
    </row>
    <row r="417" spans="1:12">
      <c r="B417"/>
      <c r="D417"/>
      <c r="I417">
        <v>9</v>
      </c>
      <c r="J417" t="s">
        <v>2161</v>
      </c>
      <c r="K417">
        <v>1</v>
      </c>
      <c r="L417" t="s">
        <v>2848</v>
      </c>
    </row>
    <row r="418" spans="1:12">
      <c r="B418"/>
      <c r="D418"/>
      <c r="K418">
        <v>2</v>
      </c>
      <c r="L418" t="s">
        <v>2849</v>
      </c>
    </row>
    <row r="419" spans="1:12">
      <c r="B419"/>
      <c r="D419"/>
      <c r="I419">
        <v>12</v>
      </c>
      <c r="J419" t="s">
        <v>2278</v>
      </c>
      <c r="K419">
        <v>1</v>
      </c>
      <c r="L419" t="s">
        <v>2852</v>
      </c>
    </row>
    <row r="420" spans="1:12">
      <c r="B420"/>
      <c r="D420"/>
      <c r="I420">
        <v>13</v>
      </c>
      <c r="J420" t="s">
        <v>2202</v>
      </c>
      <c r="K420">
        <v>1</v>
      </c>
      <c r="L420" t="s">
        <v>2344</v>
      </c>
    </row>
    <row r="421" spans="1:12">
      <c r="B421"/>
      <c r="D421"/>
      <c r="I421">
        <v>19</v>
      </c>
      <c r="J421" t="s">
        <v>2222</v>
      </c>
      <c r="K421">
        <v>1</v>
      </c>
      <c r="L421" t="s">
        <v>2845</v>
      </c>
    </row>
    <row r="422" spans="1:12">
      <c r="B422"/>
      <c r="D422"/>
      <c r="E422">
        <v>8</v>
      </c>
      <c r="F422" t="s">
        <v>2493</v>
      </c>
      <c r="G422">
        <v>1</v>
      </c>
      <c r="H422" t="s">
        <v>2801</v>
      </c>
      <c r="I422">
        <v>21</v>
      </c>
      <c r="J422" t="s">
        <v>2179</v>
      </c>
      <c r="K422">
        <v>1</v>
      </c>
      <c r="L422" t="s">
        <v>2552</v>
      </c>
    </row>
    <row r="423" spans="1:12">
      <c r="B423"/>
      <c r="D423"/>
      <c r="K423">
        <v>2</v>
      </c>
      <c r="L423" t="s">
        <v>2300</v>
      </c>
    </row>
    <row r="424" spans="1:12">
      <c r="B424"/>
      <c r="C424">
        <v>14</v>
      </c>
      <c r="D424" t="s">
        <v>2163</v>
      </c>
      <c r="E424">
        <v>1</v>
      </c>
      <c r="F424" t="s">
        <v>2580</v>
      </c>
      <c r="G424">
        <v>5</v>
      </c>
      <c r="H424" t="s">
        <v>2822</v>
      </c>
      <c r="I424">
        <v>4</v>
      </c>
      <c r="J424" t="s">
        <v>2262</v>
      </c>
      <c r="K424">
        <v>1</v>
      </c>
      <c r="L424" t="s">
        <v>2823</v>
      </c>
    </row>
    <row r="425" spans="1:12">
      <c r="B425"/>
      <c r="D425"/>
      <c r="E425">
        <v>17</v>
      </c>
      <c r="F425" t="s">
        <v>2853</v>
      </c>
      <c r="G425">
        <v>0</v>
      </c>
      <c r="H425" t="s">
        <v>2149</v>
      </c>
      <c r="I425">
        <v>99</v>
      </c>
      <c r="J425" t="s">
        <v>2299</v>
      </c>
      <c r="K425">
        <v>1</v>
      </c>
      <c r="L425" t="s">
        <v>2250</v>
      </c>
    </row>
    <row r="426" spans="1:12">
      <c r="B426" t="s">
        <v>3843</v>
      </c>
      <c r="D426"/>
    </row>
    <row r="427" spans="1:12">
      <c r="A427" s="116" t="s">
        <v>3844</v>
      </c>
      <c r="B427" s="116"/>
      <c r="C427" s="116"/>
      <c r="D427" s="116"/>
      <c r="E427" s="116"/>
      <c r="F427" s="116"/>
      <c r="G427" s="116"/>
      <c r="H427" s="116"/>
      <c r="I427" s="116"/>
      <c r="J427" s="116"/>
      <c r="K427" s="116"/>
      <c r="L427" s="116"/>
    </row>
    <row r="428" spans="1:12">
      <c r="A428" s="116">
        <v>532</v>
      </c>
      <c r="B428" t="s">
        <v>1283</v>
      </c>
      <c r="C428">
        <v>13</v>
      </c>
      <c r="D428" t="s">
        <v>2170</v>
      </c>
      <c r="E428">
        <v>11</v>
      </c>
      <c r="F428" t="s">
        <v>2367</v>
      </c>
      <c r="G428">
        <v>0</v>
      </c>
      <c r="H428" t="s">
        <v>2149</v>
      </c>
      <c r="I428">
        <v>0</v>
      </c>
      <c r="J428" t="s">
        <v>2149</v>
      </c>
      <c r="K428">
        <v>0</v>
      </c>
      <c r="L428" t="s">
        <v>2149</v>
      </c>
    </row>
    <row r="429" spans="1:12">
      <c r="B429"/>
      <c r="D429"/>
      <c r="I429">
        <v>1</v>
      </c>
      <c r="J429" t="s">
        <v>43</v>
      </c>
      <c r="K429">
        <v>0</v>
      </c>
      <c r="L429" t="s">
        <v>2149</v>
      </c>
    </row>
    <row r="430" spans="1:12">
      <c r="B430" t="s">
        <v>3845</v>
      </c>
      <c r="D430"/>
    </row>
    <row r="431" spans="1:12">
      <c r="A431" s="116" t="s">
        <v>3846</v>
      </c>
      <c r="B431" s="116"/>
      <c r="C431" s="116"/>
      <c r="D431" s="116"/>
      <c r="E431" s="116"/>
      <c r="F431" s="116"/>
      <c r="G431" s="116"/>
      <c r="H431" s="116"/>
      <c r="I431" s="116"/>
      <c r="J431" s="116"/>
      <c r="K431" s="116"/>
      <c r="L431" s="116"/>
    </row>
    <row r="432" spans="1:12">
      <c r="A432" s="116">
        <v>533</v>
      </c>
      <c r="B432" t="s">
        <v>1285</v>
      </c>
      <c r="C432">
        <v>11</v>
      </c>
      <c r="D432" t="s">
        <v>2170</v>
      </c>
      <c r="E432">
        <v>1</v>
      </c>
      <c r="F432" t="s">
        <v>2634</v>
      </c>
      <c r="G432">
        <v>0</v>
      </c>
      <c r="H432" t="s">
        <v>2149</v>
      </c>
      <c r="I432">
        <v>0</v>
      </c>
      <c r="J432" t="s">
        <v>2149</v>
      </c>
      <c r="K432">
        <v>0</v>
      </c>
      <c r="L432" t="s">
        <v>2149</v>
      </c>
    </row>
    <row r="433" spans="1:12">
      <c r="B433"/>
      <c r="C433">
        <v>12</v>
      </c>
      <c r="D433" t="s">
        <v>2170</v>
      </c>
      <c r="E433">
        <v>1</v>
      </c>
      <c r="F433" t="s">
        <v>2634</v>
      </c>
      <c r="G433">
        <v>0</v>
      </c>
      <c r="H433" t="s">
        <v>2149</v>
      </c>
      <c r="I433">
        <v>0</v>
      </c>
      <c r="J433" t="s">
        <v>2149</v>
      </c>
      <c r="K433">
        <v>0</v>
      </c>
      <c r="L433" t="s">
        <v>2149</v>
      </c>
    </row>
    <row r="434" spans="1:12">
      <c r="B434"/>
      <c r="D434"/>
      <c r="I434">
        <v>1</v>
      </c>
      <c r="J434" t="s">
        <v>43</v>
      </c>
      <c r="K434">
        <v>0</v>
      </c>
      <c r="L434" t="s">
        <v>2149</v>
      </c>
    </row>
    <row r="435" spans="1:12">
      <c r="B435"/>
      <c r="D435"/>
      <c r="I435">
        <v>2</v>
      </c>
      <c r="J435" t="s">
        <v>2282</v>
      </c>
      <c r="K435">
        <v>0</v>
      </c>
      <c r="L435" t="s">
        <v>2149</v>
      </c>
    </row>
    <row r="436" spans="1:12">
      <c r="B436"/>
      <c r="D436"/>
      <c r="I436">
        <v>3</v>
      </c>
      <c r="J436" t="s">
        <v>2858</v>
      </c>
      <c r="K436">
        <v>1</v>
      </c>
      <c r="L436" t="s">
        <v>2859</v>
      </c>
    </row>
    <row r="437" spans="1:12">
      <c r="B437"/>
      <c r="D437"/>
      <c r="I437">
        <v>6</v>
      </c>
      <c r="J437" t="s">
        <v>2262</v>
      </c>
      <c r="K437">
        <v>1</v>
      </c>
      <c r="L437" t="s">
        <v>2859</v>
      </c>
    </row>
    <row r="438" spans="1:12">
      <c r="B438"/>
      <c r="D438"/>
      <c r="I438">
        <v>7</v>
      </c>
      <c r="J438" t="s">
        <v>2266</v>
      </c>
      <c r="K438">
        <v>1</v>
      </c>
      <c r="L438" t="s">
        <v>2859</v>
      </c>
    </row>
    <row r="439" spans="1:12">
      <c r="B439"/>
      <c r="D439"/>
      <c r="I439">
        <v>12</v>
      </c>
      <c r="J439" t="s">
        <v>2278</v>
      </c>
      <c r="K439">
        <v>1</v>
      </c>
      <c r="L439" t="s">
        <v>2595</v>
      </c>
    </row>
    <row r="440" spans="1:12">
      <c r="B440"/>
      <c r="D440"/>
      <c r="E440">
        <v>60</v>
      </c>
      <c r="F440" t="s">
        <v>78</v>
      </c>
      <c r="G440">
        <v>0</v>
      </c>
      <c r="H440" t="s">
        <v>2149</v>
      </c>
      <c r="I440">
        <v>0</v>
      </c>
      <c r="J440" t="s">
        <v>2149</v>
      </c>
      <c r="K440">
        <v>0</v>
      </c>
      <c r="L440" t="s">
        <v>2149</v>
      </c>
    </row>
    <row r="441" spans="1:12">
      <c r="B441"/>
      <c r="C441">
        <v>14</v>
      </c>
      <c r="D441" t="s">
        <v>2170</v>
      </c>
      <c r="E441">
        <v>1</v>
      </c>
      <c r="F441" t="s">
        <v>2634</v>
      </c>
      <c r="G441">
        <v>0</v>
      </c>
      <c r="H441" t="s">
        <v>2149</v>
      </c>
      <c r="I441">
        <v>3</v>
      </c>
      <c r="J441" t="s">
        <v>2858</v>
      </c>
      <c r="K441">
        <v>2</v>
      </c>
      <c r="L441" t="s">
        <v>2251</v>
      </c>
    </row>
    <row r="442" spans="1:12">
      <c r="B442"/>
      <c r="D442"/>
      <c r="I442">
        <v>6</v>
      </c>
      <c r="J442" t="s">
        <v>2262</v>
      </c>
      <c r="K442">
        <v>2</v>
      </c>
      <c r="L442" t="s">
        <v>2251</v>
      </c>
    </row>
    <row r="443" spans="1:12">
      <c r="B443"/>
      <c r="D443"/>
      <c r="I443">
        <v>7</v>
      </c>
      <c r="J443" t="s">
        <v>2266</v>
      </c>
      <c r="K443">
        <v>2</v>
      </c>
      <c r="L443" t="s">
        <v>2251</v>
      </c>
    </row>
    <row r="444" spans="1:12">
      <c r="B444"/>
      <c r="D444"/>
      <c r="I444">
        <v>12</v>
      </c>
      <c r="J444" t="s">
        <v>2278</v>
      </c>
      <c r="K444">
        <v>2</v>
      </c>
      <c r="L444" t="s">
        <v>2251</v>
      </c>
    </row>
    <row r="445" spans="1:12">
      <c r="B445" t="s">
        <v>3847</v>
      </c>
      <c r="D445"/>
    </row>
    <row r="446" spans="1:12">
      <c r="A446" s="116" t="s">
        <v>3848</v>
      </c>
      <c r="B446" s="116"/>
      <c r="C446" s="116"/>
      <c r="D446" s="116"/>
      <c r="E446" s="116"/>
      <c r="F446" s="116"/>
      <c r="G446" s="116"/>
      <c r="H446" s="116"/>
      <c r="I446" s="116"/>
      <c r="J446" s="116"/>
      <c r="K446" s="116"/>
      <c r="L446" s="116"/>
    </row>
    <row r="447" spans="1:12">
      <c r="A447" s="116">
        <v>550</v>
      </c>
      <c r="B447" t="s">
        <v>1217</v>
      </c>
      <c r="C447">
        <v>11</v>
      </c>
      <c r="D447" t="s">
        <v>2150</v>
      </c>
      <c r="E447">
        <v>1</v>
      </c>
      <c r="F447" t="s">
        <v>2634</v>
      </c>
      <c r="G447">
        <v>0</v>
      </c>
      <c r="H447" t="s">
        <v>79</v>
      </c>
      <c r="I447">
        <v>0</v>
      </c>
      <c r="J447" t="s">
        <v>79</v>
      </c>
      <c r="K447">
        <v>0</v>
      </c>
      <c r="L447" t="s">
        <v>2149</v>
      </c>
    </row>
    <row r="448" spans="1:12">
      <c r="B448"/>
      <c r="D448"/>
      <c r="E448">
        <v>2</v>
      </c>
      <c r="F448" t="s">
        <v>2883</v>
      </c>
      <c r="G448">
        <v>0</v>
      </c>
      <c r="H448" t="s">
        <v>2149</v>
      </c>
      <c r="I448">
        <v>0</v>
      </c>
      <c r="J448" t="s">
        <v>2149</v>
      </c>
      <c r="K448">
        <v>1</v>
      </c>
      <c r="L448" t="s">
        <v>2884</v>
      </c>
    </row>
    <row r="449" spans="2:12">
      <c r="B449"/>
      <c r="D449"/>
      <c r="K449">
        <v>2</v>
      </c>
      <c r="L449" t="s">
        <v>2886</v>
      </c>
    </row>
    <row r="450" spans="2:12">
      <c r="B450"/>
      <c r="D450"/>
      <c r="K450">
        <v>3</v>
      </c>
      <c r="L450" t="s">
        <v>2893</v>
      </c>
    </row>
    <row r="451" spans="2:12">
      <c r="B451"/>
      <c r="D451"/>
      <c r="E451">
        <v>16</v>
      </c>
      <c r="F451" t="s">
        <v>2905</v>
      </c>
      <c r="G451">
        <v>0</v>
      </c>
      <c r="H451" t="s">
        <v>2149</v>
      </c>
      <c r="I451">
        <v>0</v>
      </c>
      <c r="J451" t="s">
        <v>2149</v>
      </c>
      <c r="K451">
        <v>1</v>
      </c>
      <c r="L451" t="s">
        <v>2898</v>
      </c>
    </row>
    <row r="452" spans="2:12">
      <c r="B452"/>
      <c r="D452"/>
      <c r="K452">
        <v>2</v>
      </c>
      <c r="L452" t="s">
        <v>1317</v>
      </c>
    </row>
    <row r="453" spans="2:12">
      <c r="B453"/>
      <c r="D453"/>
      <c r="E453">
        <v>17</v>
      </c>
      <c r="F453" t="s">
        <v>2906</v>
      </c>
      <c r="G453">
        <v>0</v>
      </c>
      <c r="H453" t="s">
        <v>2149</v>
      </c>
      <c r="I453">
        <v>0</v>
      </c>
      <c r="J453" t="s">
        <v>2149</v>
      </c>
      <c r="K453">
        <v>0</v>
      </c>
      <c r="L453" t="s">
        <v>2149</v>
      </c>
    </row>
    <row r="454" spans="2:12">
      <c r="B454"/>
      <c r="D454"/>
      <c r="E454">
        <v>31</v>
      </c>
      <c r="F454" t="s">
        <v>2485</v>
      </c>
      <c r="G454">
        <v>0</v>
      </c>
      <c r="H454" t="s">
        <v>2149</v>
      </c>
      <c r="I454">
        <v>0</v>
      </c>
      <c r="J454" t="s">
        <v>2149</v>
      </c>
      <c r="K454">
        <v>0</v>
      </c>
      <c r="L454" t="s">
        <v>2149</v>
      </c>
    </row>
    <row r="455" spans="2:12">
      <c r="B455"/>
      <c r="D455"/>
      <c r="E455">
        <v>32</v>
      </c>
      <c r="F455" t="s">
        <v>2441</v>
      </c>
      <c r="G455">
        <v>0</v>
      </c>
      <c r="H455" t="s">
        <v>2149</v>
      </c>
      <c r="I455">
        <v>0</v>
      </c>
      <c r="J455" t="s">
        <v>2149</v>
      </c>
      <c r="K455">
        <v>0</v>
      </c>
      <c r="L455" t="s">
        <v>2149</v>
      </c>
    </row>
    <row r="456" spans="2:12">
      <c r="B456"/>
      <c r="D456"/>
      <c r="E456">
        <v>33</v>
      </c>
      <c r="F456" t="s">
        <v>2489</v>
      </c>
      <c r="G456">
        <v>0</v>
      </c>
      <c r="H456" t="s">
        <v>2149</v>
      </c>
      <c r="I456">
        <v>0</v>
      </c>
      <c r="J456" t="s">
        <v>2149</v>
      </c>
      <c r="K456">
        <v>0</v>
      </c>
      <c r="L456" t="s">
        <v>2149</v>
      </c>
    </row>
    <row r="457" spans="2:12">
      <c r="B457"/>
      <c r="D457"/>
      <c r="E457">
        <v>34</v>
      </c>
      <c r="F457" t="s">
        <v>2437</v>
      </c>
      <c r="G457">
        <v>0</v>
      </c>
      <c r="H457" t="s">
        <v>2149</v>
      </c>
      <c r="I457">
        <v>0</v>
      </c>
      <c r="J457" t="s">
        <v>2149</v>
      </c>
      <c r="K457">
        <v>0</v>
      </c>
      <c r="L457" t="s">
        <v>2149</v>
      </c>
    </row>
    <row r="458" spans="2:12">
      <c r="B458"/>
      <c r="D458"/>
      <c r="E458">
        <v>35</v>
      </c>
      <c r="F458" t="s">
        <v>2469</v>
      </c>
      <c r="G458">
        <v>0</v>
      </c>
      <c r="H458" t="s">
        <v>2149</v>
      </c>
      <c r="I458">
        <v>0</v>
      </c>
      <c r="J458" t="s">
        <v>2149</v>
      </c>
      <c r="K458">
        <v>0</v>
      </c>
      <c r="L458" t="s">
        <v>2149</v>
      </c>
    </row>
    <row r="459" spans="2:12">
      <c r="B459"/>
      <c r="D459"/>
      <c r="E459">
        <v>36</v>
      </c>
      <c r="F459" t="s">
        <v>2473</v>
      </c>
      <c r="G459">
        <v>0</v>
      </c>
      <c r="H459" t="s">
        <v>2149</v>
      </c>
      <c r="I459">
        <v>0</v>
      </c>
      <c r="J459" t="s">
        <v>2149</v>
      </c>
      <c r="K459">
        <v>0</v>
      </c>
      <c r="L459" t="s">
        <v>2149</v>
      </c>
    </row>
    <row r="460" spans="2:12">
      <c r="B460"/>
      <c r="D460"/>
      <c r="E460">
        <v>37</v>
      </c>
      <c r="F460" t="s">
        <v>2477</v>
      </c>
      <c r="G460">
        <v>0</v>
      </c>
      <c r="H460" t="s">
        <v>2149</v>
      </c>
      <c r="I460">
        <v>0</v>
      </c>
      <c r="J460" t="s">
        <v>2149</v>
      </c>
      <c r="K460">
        <v>0</v>
      </c>
      <c r="L460" t="s">
        <v>2149</v>
      </c>
    </row>
    <row r="461" spans="2:12">
      <c r="B461"/>
      <c r="D461"/>
      <c r="E461">
        <v>38</v>
      </c>
      <c r="F461" t="s">
        <v>2457</v>
      </c>
      <c r="G461">
        <v>0</v>
      </c>
      <c r="H461" t="s">
        <v>2149</v>
      </c>
      <c r="I461">
        <v>0</v>
      </c>
      <c r="J461" t="s">
        <v>2149</v>
      </c>
      <c r="K461">
        <v>0</v>
      </c>
      <c r="L461" t="s">
        <v>2149</v>
      </c>
    </row>
    <row r="462" spans="2:12">
      <c r="B462"/>
      <c r="D462"/>
      <c r="E462">
        <v>39</v>
      </c>
      <c r="F462" t="s">
        <v>2465</v>
      </c>
      <c r="G462">
        <v>0</v>
      </c>
      <c r="H462" t="s">
        <v>2149</v>
      </c>
      <c r="I462">
        <v>0</v>
      </c>
      <c r="J462" t="s">
        <v>2149</v>
      </c>
      <c r="K462">
        <v>0</v>
      </c>
      <c r="L462" t="s">
        <v>2149</v>
      </c>
    </row>
    <row r="463" spans="2:12">
      <c r="B463"/>
      <c r="D463"/>
      <c r="E463">
        <v>40</v>
      </c>
      <c r="F463" t="s">
        <v>2455</v>
      </c>
      <c r="G463">
        <v>0</v>
      </c>
      <c r="H463" t="s">
        <v>2149</v>
      </c>
      <c r="I463">
        <v>0</v>
      </c>
      <c r="J463" t="s">
        <v>2149</v>
      </c>
      <c r="K463">
        <v>0</v>
      </c>
      <c r="L463" t="s">
        <v>2149</v>
      </c>
    </row>
    <row r="464" spans="2:12">
      <c r="B464"/>
      <c r="D464"/>
      <c r="E464">
        <v>41</v>
      </c>
      <c r="F464" t="s">
        <v>2445</v>
      </c>
      <c r="G464">
        <v>0</v>
      </c>
      <c r="H464" t="s">
        <v>2149</v>
      </c>
      <c r="I464">
        <v>0</v>
      </c>
      <c r="J464" t="s">
        <v>2149</v>
      </c>
      <c r="K464">
        <v>0</v>
      </c>
      <c r="L464" t="s">
        <v>2149</v>
      </c>
    </row>
    <row r="465" spans="2:12">
      <c r="B465"/>
      <c r="D465"/>
      <c r="E465">
        <v>42</v>
      </c>
      <c r="F465" t="s">
        <v>2481</v>
      </c>
      <c r="G465">
        <v>0</v>
      </c>
      <c r="H465" t="s">
        <v>2149</v>
      </c>
      <c r="I465">
        <v>0</v>
      </c>
      <c r="J465" t="s">
        <v>2149</v>
      </c>
      <c r="K465">
        <v>0</v>
      </c>
      <c r="L465" t="s">
        <v>2149</v>
      </c>
    </row>
    <row r="466" spans="2:12">
      <c r="B466"/>
      <c r="D466"/>
      <c r="E466">
        <v>43</v>
      </c>
      <c r="F466" t="s">
        <v>2449</v>
      </c>
      <c r="G466">
        <v>0</v>
      </c>
      <c r="H466" t="s">
        <v>2149</v>
      </c>
      <c r="I466">
        <v>0</v>
      </c>
      <c r="J466" t="s">
        <v>2149</v>
      </c>
      <c r="K466">
        <v>0</v>
      </c>
      <c r="L466" t="s">
        <v>2149</v>
      </c>
    </row>
    <row r="467" spans="2:12">
      <c r="B467"/>
      <c r="D467"/>
      <c r="E467">
        <v>44</v>
      </c>
      <c r="F467" t="s">
        <v>2461</v>
      </c>
      <c r="G467">
        <v>0</v>
      </c>
      <c r="H467" t="s">
        <v>2149</v>
      </c>
      <c r="I467">
        <v>0</v>
      </c>
      <c r="J467" t="s">
        <v>2149</v>
      </c>
      <c r="K467">
        <v>0</v>
      </c>
      <c r="L467" t="s">
        <v>2149</v>
      </c>
    </row>
    <row r="468" spans="2:12">
      <c r="B468"/>
      <c r="D468"/>
      <c r="E468">
        <v>45</v>
      </c>
      <c r="F468" t="s">
        <v>2237</v>
      </c>
      <c r="G468">
        <v>0</v>
      </c>
      <c r="H468" t="s">
        <v>2149</v>
      </c>
      <c r="I468">
        <v>0</v>
      </c>
      <c r="J468" t="s">
        <v>2149</v>
      </c>
      <c r="K468">
        <v>0</v>
      </c>
      <c r="L468" t="s">
        <v>2149</v>
      </c>
    </row>
    <row r="469" spans="2:12">
      <c r="B469"/>
      <c r="D469"/>
      <c r="E469">
        <v>46</v>
      </c>
      <c r="F469" t="s">
        <v>2231</v>
      </c>
      <c r="G469">
        <v>0</v>
      </c>
      <c r="H469" t="s">
        <v>2149</v>
      </c>
      <c r="I469">
        <v>0</v>
      </c>
      <c r="J469" t="s">
        <v>2149</v>
      </c>
      <c r="K469">
        <v>0</v>
      </c>
      <c r="L469" t="s">
        <v>2149</v>
      </c>
    </row>
    <row r="470" spans="2:12">
      <c r="B470"/>
      <c r="D470"/>
      <c r="E470">
        <v>47</v>
      </c>
      <c r="F470" t="s">
        <v>2453</v>
      </c>
      <c r="G470">
        <v>0</v>
      </c>
      <c r="H470" t="s">
        <v>2149</v>
      </c>
      <c r="I470">
        <v>0</v>
      </c>
      <c r="J470" t="s">
        <v>2149</v>
      </c>
      <c r="K470">
        <v>0</v>
      </c>
      <c r="L470" t="s">
        <v>2149</v>
      </c>
    </row>
    <row r="471" spans="2:12">
      <c r="B471"/>
      <c r="D471"/>
      <c r="E471">
        <v>48</v>
      </c>
      <c r="F471" t="s">
        <v>2227</v>
      </c>
      <c r="G471">
        <v>0</v>
      </c>
      <c r="H471" t="s">
        <v>2149</v>
      </c>
      <c r="I471">
        <v>0</v>
      </c>
      <c r="J471" t="s">
        <v>2149</v>
      </c>
      <c r="K471">
        <v>0</v>
      </c>
      <c r="L471" t="s">
        <v>2149</v>
      </c>
    </row>
    <row r="472" spans="2:12">
      <c r="B472"/>
      <c r="D472"/>
      <c r="E472">
        <v>49</v>
      </c>
      <c r="F472" t="s">
        <v>2215</v>
      </c>
      <c r="G472">
        <v>0</v>
      </c>
      <c r="H472" t="s">
        <v>2149</v>
      </c>
      <c r="I472">
        <v>0</v>
      </c>
      <c r="J472" t="s">
        <v>2149</v>
      </c>
      <c r="K472">
        <v>0</v>
      </c>
      <c r="L472" t="s">
        <v>2149</v>
      </c>
    </row>
    <row r="473" spans="2:12">
      <c r="B473"/>
      <c r="D473"/>
      <c r="E473">
        <v>50</v>
      </c>
      <c r="F473" t="s">
        <v>2221</v>
      </c>
      <c r="G473">
        <v>0</v>
      </c>
      <c r="H473" t="s">
        <v>2149</v>
      </c>
      <c r="I473">
        <v>0</v>
      </c>
      <c r="J473" t="s">
        <v>2149</v>
      </c>
      <c r="K473">
        <v>0</v>
      </c>
      <c r="L473" t="s">
        <v>2149</v>
      </c>
    </row>
    <row r="474" spans="2:12">
      <c r="B474"/>
      <c r="D474"/>
      <c r="E474">
        <v>99</v>
      </c>
      <c r="F474" t="s">
        <v>1217</v>
      </c>
      <c r="G474">
        <v>0</v>
      </c>
      <c r="H474">
        <v>0</v>
      </c>
      <c r="I474">
        <v>0</v>
      </c>
      <c r="J474" t="s">
        <v>3849</v>
      </c>
      <c r="K474">
        <v>0</v>
      </c>
      <c r="L474" t="s">
        <v>3849</v>
      </c>
    </row>
    <row r="475" spans="2:12">
      <c r="B475"/>
      <c r="D475" t="s">
        <v>2170</v>
      </c>
      <c r="E475">
        <v>6</v>
      </c>
      <c r="F475" t="s">
        <v>2336</v>
      </c>
      <c r="G475">
        <v>0</v>
      </c>
      <c r="H475" t="s">
        <v>2149</v>
      </c>
      <c r="I475">
        <v>0</v>
      </c>
      <c r="J475" t="s">
        <v>2149</v>
      </c>
      <c r="K475">
        <v>1</v>
      </c>
      <c r="L475" t="s">
        <v>2898</v>
      </c>
    </row>
    <row r="476" spans="2:12">
      <c r="B476"/>
      <c r="D476"/>
      <c r="K476">
        <v>2</v>
      </c>
      <c r="L476" t="s">
        <v>1317</v>
      </c>
    </row>
    <row r="477" spans="2:12">
      <c r="B477"/>
      <c r="D477"/>
      <c r="E477">
        <v>7</v>
      </c>
      <c r="F477" t="s">
        <v>2242</v>
      </c>
      <c r="G477">
        <v>0</v>
      </c>
      <c r="H477" t="s">
        <v>2149</v>
      </c>
      <c r="I477">
        <v>0</v>
      </c>
      <c r="J477" t="s">
        <v>2149</v>
      </c>
      <c r="K477">
        <v>0</v>
      </c>
      <c r="L477" t="s">
        <v>2149</v>
      </c>
    </row>
    <row r="478" spans="2:12">
      <c r="B478"/>
      <c r="D478" t="s">
        <v>2181</v>
      </c>
      <c r="E478">
        <v>0</v>
      </c>
      <c r="F478" t="s">
        <v>2634</v>
      </c>
      <c r="G478">
        <v>0</v>
      </c>
      <c r="H478" t="s">
        <v>2149</v>
      </c>
      <c r="I478">
        <v>0</v>
      </c>
      <c r="J478" t="s">
        <v>2149</v>
      </c>
      <c r="K478">
        <v>0</v>
      </c>
      <c r="L478" t="s">
        <v>2149</v>
      </c>
    </row>
    <row r="479" spans="2:12">
      <c r="B479"/>
      <c r="C479">
        <v>14</v>
      </c>
      <c r="D479" t="s">
        <v>2150</v>
      </c>
      <c r="E479">
        <v>2</v>
      </c>
      <c r="F479" t="s">
        <v>2883</v>
      </c>
      <c r="G479">
        <v>0</v>
      </c>
      <c r="H479" t="s">
        <v>2149</v>
      </c>
      <c r="I479">
        <v>0</v>
      </c>
      <c r="J479" t="s">
        <v>2149</v>
      </c>
      <c r="K479">
        <v>4</v>
      </c>
      <c r="L479" t="s">
        <v>2891</v>
      </c>
    </row>
    <row r="480" spans="2:12">
      <c r="B480"/>
      <c r="D480"/>
      <c r="E480">
        <v>99</v>
      </c>
      <c r="F480" t="s">
        <v>1217</v>
      </c>
      <c r="G480">
        <v>0</v>
      </c>
      <c r="H480">
        <v>0</v>
      </c>
      <c r="I480">
        <v>0</v>
      </c>
      <c r="J480" t="s">
        <v>3849</v>
      </c>
      <c r="K480">
        <v>0</v>
      </c>
      <c r="L480" t="s">
        <v>3849</v>
      </c>
    </row>
    <row r="481" spans="1:12">
      <c r="B481"/>
      <c r="D481" t="s">
        <v>2181</v>
      </c>
      <c r="E481">
        <v>0</v>
      </c>
      <c r="F481" t="s">
        <v>2634</v>
      </c>
      <c r="G481">
        <v>0</v>
      </c>
      <c r="H481" t="s">
        <v>2149</v>
      </c>
      <c r="I481">
        <v>0</v>
      </c>
      <c r="J481" t="s">
        <v>2149</v>
      </c>
      <c r="K481">
        <v>0</v>
      </c>
      <c r="L481" t="s">
        <v>2149</v>
      </c>
    </row>
    <row r="482" spans="1:12">
      <c r="B482" t="s">
        <v>3850</v>
      </c>
      <c r="D482"/>
    </row>
    <row r="483" spans="1:12">
      <c r="A483" s="116" t="s">
        <v>3851</v>
      </c>
      <c r="B483" s="116"/>
      <c r="C483" s="116"/>
      <c r="D483" s="116"/>
      <c r="E483" s="116"/>
      <c r="F483" s="116"/>
      <c r="G483" s="116"/>
      <c r="H483" s="116"/>
      <c r="I483" s="116"/>
      <c r="J483" s="116"/>
      <c r="K483" s="116"/>
      <c r="L483" s="116"/>
    </row>
    <row r="484" spans="1:12">
      <c r="A484" s="116">
        <v>551</v>
      </c>
      <c r="B484" t="s">
        <v>1218</v>
      </c>
      <c r="C484">
        <v>11</v>
      </c>
      <c r="D484" t="s">
        <v>2176</v>
      </c>
      <c r="E484">
        <v>1</v>
      </c>
      <c r="F484" t="s">
        <v>2634</v>
      </c>
      <c r="G484">
        <v>0</v>
      </c>
      <c r="H484" t="s">
        <v>2149</v>
      </c>
      <c r="I484">
        <v>0</v>
      </c>
      <c r="J484" t="s">
        <v>2149</v>
      </c>
      <c r="K484">
        <v>0</v>
      </c>
      <c r="L484" t="s">
        <v>2149</v>
      </c>
    </row>
    <row r="485" spans="1:12">
      <c r="B485"/>
      <c r="D485" t="s">
        <v>2181</v>
      </c>
      <c r="E485">
        <v>0</v>
      </c>
      <c r="F485" t="s">
        <v>2909</v>
      </c>
      <c r="G485">
        <v>0</v>
      </c>
      <c r="H485" t="s">
        <v>2149</v>
      </c>
      <c r="I485">
        <v>0</v>
      </c>
      <c r="J485" t="s">
        <v>2149</v>
      </c>
      <c r="K485">
        <v>0</v>
      </c>
      <c r="L485" t="s">
        <v>2149</v>
      </c>
    </row>
    <row r="486" spans="1:12">
      <c r="B486" t="s">
        <v>3852</v>
      </c>
      <c r="D486"/>
    </row>
    <row r="487" spans="1:12">
      <c r="A487" s="116" t="s">
        <v>3853</v>
      </c>
      <c r="B487" s="116"/>
      <c r="C487" s="116"/>
      <c r="D487" s="116"/>
      <c r="E487" s="116"/>
      <c r="F487" s="116"/>
      <c r="G487" s="116"/>
      <c r="H487" s="116"/>
      <c r="I487" s="116"/>
      <c r="J487" s="116"/>
      <c r="K487" s="116"/>
      <c r="L487" s="116"/>
    </row>
    <row r="488" spans="1:12">
      <c r="A488" s="116">
        <v>560</v>
      </c>
      <c r="B488" t="s">
        <v>1289</v>
      </c>
      <c r="C488">
        <v>11</v>
      </c>
      <c r="D488" t="s">
        <v>2150</v>
      </c>
      <c r="E488">
        <v>1</v>
      </c>
      <c r="F488" t="s">
        <v>2634</v>
      </c>
      <c r="G488">
        <v>0</v>
      </c>
      <c r="H488" t="s">
        <v>2149</v>
      </c>
      <c r="I488">
        <v>0</v>
      </c>
      <c r="J488" t="s">
        <v>2149</v>
      </c>
      <c r="K488">
        <v>0</v>
      </c>
      <c r="L488" t="s">
        <v>2149</v>
      </c>
    </row>
    <row r="489" spans="1:12">
      <c r="B489"/>
      <c r="C489">
        <v>12</v>
      </c>
      <c r="D489" t="s">
        <v>2150</v>
      </c>
      <c r="E489">
        <v>1</v>
      </c>
      <c r="F489" t="s">
        <v>2634</v>
      </c>
      <c r="G489">
        <v>0</v>
      </c>
      <c r="H489" t="s">
        <v>2149</v>
      </c>
      <c r="I489">
        <v>0</v>
      </c>
      <c r="J489" t="s">
        <v>2149</v>
      </c>
      <c r="K489">
        <v>0</v>
      </c>
      <c r="L489" t="s">
        <v>2149</v>
      </c>
    </row>
    <row r="490" spans="1:12">
      <c r="B490"/>
      <c r="D490"/>
      <c r="I490">
        <v>1</v>
      </c>
      <c r="J490" t="s">
        <v>43</v>
      </c>
      <c r="K490">
        <v>0</v>
      </c>
      <c r="L490" t="s">
        <v>2149</v>
      </c>
    </row>
    <row r="491" spans="1:12">
      <c r="B491"/>
      <c r="D491"/>
      <c r="I491">
        <v>2</v>
      </c>
      <c r="J491" t="s">
        <v>2250</v>
      </c>
      <c r="K491">
        <v>1</v>
      </c>
      <c r="L491" t="s">
        <v>1191</v>
      </c>
    </row>
    <row r="492" spans="1:12">
      <c r="B492" t="s">
        <v>3854</v>
      </c>
      <c r="D492"/>
    </row>
    <row r="493" spans="1:12">
      <c r="A493" s="116" t="s">
        <v>3855</v>
      </c>
      <c r="B493" s="116"/>
      <c r="C493" s="116"/>
      <c r="D493" s="116"/>
      <c r="E493" s="116"/>
      <c r="F493" s="116"/>
      <c r="G493" s="116"/>
      <c r="H493" s="116"/>
      <c r="I493" s="116"/>
      <c r="J493" s="116"/>
      <c r="K493" s="116"/>
      <c r="L493" s="116"/>
    </row>
    <row r="494" spans="1:12">
      <c r="A494" s="116">
        <v>610</v>
      </c>
      <c r="B494" t="s">
        <v>1219</v>
      </c>
      <c r="C494">
        <v>11</v>
      </c>
      <c r="D494" t="s">
        <v>2163</v>
      </c>
      <c r="E494">
        <v>1</v>
      </c>
      <c r="F494" t="s">
        <v>2634</v>
      </c>
      <c r="G494">
        <v>0</v>
      </c>
      <c r="H494" t="s">
        <v>2149</v>
      </c>
      <c r="I494">
        <v>0</v>
      </c>
      <c r="J494" t="s">
        <v>2149</v>
      </c>
      <c r="K494">
        <v>0</v>
      </c>
      <c r="L494" t="s">
        <v>2149</v>
      </c>
    </row>
    <row r="495" spans="1:12">
      <c r="B495"/>
      <c r="D495"/>
      <c r="I495">
        <v>1</v>
      </c>
      <c r="J495" t="s">
        <v>43</v>
      </c>
      <c r="K495">
        <v>0</v>
      </c>
      <c r="L495" t="s">
        <v>2149</v>
      </c>
    </row>
    <row r="496" spans="1:12">
      <c r="B496"/>
      <c r="D496"/>
      <c r="E496">
        <v>16</v>
      </c>
      <c r="F496" t="s">
        <v>2308</v>
      </c>
      <c r="G496">
        <v>0</v>
      </c>
      <c r="H496" t="s">
        <v>2149</v>
      </c>
      <c r="I496">
        <v>0</v>
      </c>
      <c r="J496" t="s">
        <v>2149</v>
      </c>
      <c r="K496">
        <v>0</v>
      </c>
      <c r="L496" t="s">
        <v>2149</v>
      </c>
    </row>
    <row r="497" spans="2:12">
      <c r="B497"/>
      <c r="D497"/>
      <c r="I497">
        <v>1</v>
      </c>
      <c r="J497" t="s">
        <v>43</v>
      </c>
      <c r="K497">
        <v>0</v>
      </c>
      <c r="L497" t="s">
        <v>2149</v>
      </c>
    </row>
    <row r="498" spans="2:12">
      <c r="B498"/>
      <c r="D498"/>
      <c r="E498">
        <v>17</v>
      </c>
      <c r="F498" t="s">
        <v>2314</v>
      </c>
      <c r="G498">
        <v>0</v>
      </c>
      <c r="H498" t="s">
        <v>2149</v>
      </c>
      <c r="I498">
        <v>0</v>
      </c>
      <c r="J498" t="s">
        <v>2149</v>
      </c>
      <c r="K498">
        <v>0</v>
      </c>
      <c r="L498" t="s">
        <v>2149</v>
      </c>
    </row>
    <row r="499" spans="2:12">
      <c r="B499"/>
      <c r="D499"/>
      <c r="I499">
        <v>1</v>
      </c>
      <c r="J499" t="s">
        <v>43</v>
      </c>
      <c r="K499">
        <v>0</v>
      </c>
      <c r="L499" t="s">
        <v>2149</v>
      </c>
    </row>
    <row r="500" spans="2:12">
      <c r="B500"/>
      <c r="D500"/>
      <c r="E500">
        <v>18</v>
      </c>
      <c r="F500" t="s">
        <v>2316</v>
      </c>
      <c r="G500">
        <v>0</v>
      </c>
      <c r="H500" t="s">
        <v>2149</v>
      </c>
      <c r="I500">
        <v>0</v>
      </c>
      <c r="J500" t="s">
        <v>2149</v>
      </c>
      <c r="K500">
        <v>0</v>
      </c>
      <c r="L500" t="s">
        <v>2149</v>
      </c>
    </row>
    <row r="501" spans="2:12">
      <c r="B501"/>
      <c r="D501"/>
      <c r="I501">
        <v>1</v>
      </c>
      <c r="J501" t="s">
        <v>43</v>
      </c>
      <c r="K501">
        <v>0</v>
      </c>
      <c r="L501" t="s">
        <v>2149</v>
      </c>
    </row>
    <row r="502" spans="2:12">
      <c r="B502"/>
      <c r="D502"/>
      <c r="E502">
        <v>19</v>
      </c>
      <c r="F502" t="s">
        <v>2320</v>
      </c>
      <c r="G502">
        <v>0</v>
      </c>
      <c r="H502" t="s">
        <v>2149</v>
      </c>
      <c r="I502">
        <v>0</v>
      </c>
      <c r="J502" t="s">
        <v>2149</v>
      </c>
      <c r="K502">
        <v>0</v>
      </c>
      <c r="L502" t="s">
        <v>2149</v>
      </c>
    </row>
    <row r="503" spans="2:12">
      <c r="B503"/>
      <c r="D503"/>
      <c r="I503">
        <v>1</v>
      </c>
      <c r="J503" t="s">
        <v>43</v>
      </c>
      <c r="K503">
        <v>0</v>
      </c>
      <c r="L503" t="s">
        <v>2149</v>
      </c>
    </row>
    <row r="504" spans="2:12">
      <c r="B504"/>
      <c r="D504"/>
      <c r="E504">
        <v>21</v>
      </c>
      <c r="F504" t="s">
        <v>2310</v>
      </c>
      <c r="G504">
        <v>0</v>
      </c>
      <c r="H504" t="s">
        <v>2149</v>
      </c>
      <c r="I504">
        <v>0</v>
      </c>
      <c r="J504" t="s">
        <v>2149</v>
      </c>
      <c r="K504">
        <v>1</v>
      </c>
      <c r="L504" t="s">
        <v>2494</v>
      </c>
    </row>
    <row r="505" spans="2:12">
      <c r="B505"/>
      <c r="D505"/>
      <c r="K505">
        <v>2</v>
      </c>
      <c r="L505" t="s">
        <v>2620</v>
      </c>
    </row>
    <row r="506" spans="2:12">
      <c r="B506"/>
      <c r="D506"/>
      <c r="K506">
        <v>3</v>
      </c>
      <c r="L506" t="s">
        <v>2186</v>
      </c>
    </row>
    <row r="507" spans="2:12">
      <c r="B507"/>
      <c r="D507"/>
      <c r="K507">
        <v>4</v>
      </c>
      <c r="L507" t="s">
        <v>2189</v>
      </c>
    </row>
    <row r="508" spans="2:12">
      <c r="B508"/>
      <c r="D508"/>
      <c r="I508">
        <v>1</v>
      </c>
      <c r="J508" t="s">
        <v>43</v>
      </c>
      <c r="K508">
        <v>1</v>
      </c>
      <c r="L508" t="s">
        <v>2494</v>
      </c>
    </row>
    <row r="509" spans="2:12">
      <c r="B509"/>
      <c r="D509"/>
      <c r="K509">
        <v>2</v>
      </c>
      <c r="L509" t="s">
        <v>2620</v>
      </c>
    </row>
    <row r="510" spans="2:12">
      <c r="B510"/>
      <c r="D510"/>
      <c r="K510">
        <v>3</v>
      </c>
      <c r="L510" t="s">
        <v>2186</v>
      </c>
    </row>
    <row r="511" spans="2:12">
      <c r="B511"/>
      <c r="D511"/>
      <c r="K511">
        <v>4</v>
      </c>
      <c r="L511" t="s">
        <v>2189</v>
      </c>
    </row>
    <row r="512" spans="2:12">
      <c r="B512"/>
      <c r="D512"/>
      <c r="E512">
        <v>22</v>
      </c>
      <c r="F512" t="s">
        <v>2566</v>
      </c>
      <c r="G512">
        <v>0</v>
      </c>
      <c r="H512" t="s">
        <v>2149</v>
      </c>
      <c r="I512">
        <v>0</v>
      </c>
      <c r="J512" t="s">
        <v>2149</v>
      </c>
      <c r="K512">
        <v>0</v>
      </c>
      <c r="L512" t="s">
        <v>2149</v>
      </c>
    </row>
    <row r="513" spans="2:12">
      <c r="B513"/>
      <c r="C513">
        <v>13</v>
      </c>
      <c r="D513" t="s">
        <v>2163</v>
      </c>
      <c r="E513">
        <v>1</v>
      </c>
      <c r="F513" t="s">
        <v>2634</v>
      </c>
      <c r="G513">
        <v>0</v>
      </c>
      <c r="H513" t="s">
        <v>2149</v>
      </c>
      <c r="I513">
        <v>0</v>
      </c>
      <c r="J513" t="s">
        <v>2149</v>
      </c>
      <c r="K513">
        <v>0</v>
      </c>
      <c r="L513" t="s">
        <v>2149</v>
      </c>
    </row>
    <row r="514" spans="2:12">
      <c r="B514"/>
      <c r="D514"/>
      <c r="I514">
        <v>1</v>
      </c>
      <c r="J514" t="s">
        <v>43</v>
      </c>
      <c r="K514">
        <v>0</v>
      </c>
      <c r="L514" t="s">
        <v>2149</v>
      </c>
    </row>
    <row r="515" spans="2:12">
      <c r="B515"/>
      <c r="D515"/>
      <c r="E515">
        <v>16</v>
      </c>
      <c r="F515" t="s">
        <v>2308</v>
      </c>
      <c r="G515">
        <v>0</v>
      </c>
      <c r="H515" t="s">
        <v>2149</v>
      </c>
      <c r="I515">
        <v>0</v>
      </c>
      <c r="J515" t="s">
        <v>2149</v>
      </c>
      <c r="K515">
        <v>0</v>
      </c>
      <c r="L515" t="s">
        <v>2149</v>
      </c>
    </row>
    <row r="516" spans="2:12">
      <c r="B516"/>
      <c r="D516"/>
      <c r="E516">
        <v>17</v>
      </c>
      <c r="F516" t="s">
        <v>2314</v>
      </c>
      <c r="G516">
        <v>0</v>
      </c>
      <c r="H516" t="s">
        <v>2149</v>
      </c>
      <c r="I516">
        <v>0</v>
      </c>
      <c r="J516" t="s">
        <v>2149</v>
      </c>
      <c r="K516">
        <v>0</v>
      </c>
      <c r="L516" t="s">
        <v>2149</v>
      </c>
    </row>
    <row r="517" spans="2:12">
      <c r="B517"/>
      <c r="D517"/>
      <c r="E517">
        <v>18</v>
      </c>
      <c r="F517" t="s">
        <v>2316</v>
      </c>
      <c r="G517">
        <v>0</v>
      </c>
      <c r="H517" t="s">
        <v>2149</v>
      </c>
      <c r="I517">
        <v>0</v>
      </c>
      <c r="J517" t="s">
        <v>2149</v>
      </c>
      <c r="K517">
        <v>0</v>
      </c>
      <c r="L517" t="s">
        <v>2149</v>
      </c>
    </row>
    <row r="518" spans="2:12">
      <c r="B518"/>
      <c r="D518"/>
      <c r="I518">
        <v>1</v>
      </c>
      <c r="J518" t="s">
        <v>43</v>
      </c>
      <c r="K518">
        <v>0</v>
      </c>
      <c r="L518" t="s">
        <v>2149</v>
      </c>
    </row>
    <row r="519" spans="2:12">
      <c r="B519"/>
      <c r="D519"/>
      <c r="E519">
        <v>19</v>
      </c>
      <c r="F519" t="s">
        <v>2320</v>
      </c>
      <c r="G519">
        <v>0</v>
      </c>
      <c r="H519" t="s">
        <v>2149</v>
      </c>
      <c r="I519">
        <v>0</v>
      </c>
      <c r="J519" t="s">
        <v>2149</v>
      </c>
      <c r="K519">
        <v>0</v>
      </c>
      <c r="L519" t="s">
        <v>2149</v>
      </c>
    </row>
    <row r="520" spans="2:12">
      <c r="B520"/>
      <c r="D520"/>
      <c r="E520">
        <v>21</v>
      </c>
      <c r="F520" t="s">
        <v>2310</v>
      </c>
      <c r="G520">
        <v>0</v>
      </c>
      <c r="H520" t="s">
        <v>2149</v>
      </c>
      <c r="I520">
        <v>0</v>
      </c>
      <c r="J520" t="s">
        <v>2149</v>
      </c>
      <c r="K520">
        <v>1</v>
      </c>
      <c r="L520" t="s">
        <v>2494</v>
      </c>
    </row>
    <row r="521" spans="2:12">
      <c r="B521"/>
      <c r="D521"/>
      <c r="K521">
        <v>2</v>
      </c>
      <c r="L521" t="s">
        <v>2620</v>
      </c>
    </row>
    <row r="522" spans="2:12">
      <c r="B522"/>
      <c r="D522"/>
      <c r="K522">
        <v>3</v>
      </c>
      <c r="L522" t="s">
        <v>2186</v>
      </c>
    </row>
    <row r="523" spans="2:12">
      <c r="B523"/>
      <c r="D523"/>
      <c r="K523">
        <v>4</v>
      </c>
      <c r="L523" t="s">
        <v>2189</v>
      </c>
    </row>
    <row r="524" spans="2:12">
      <c r="B524"/>
      <c r="D524"/>
      <c r="E524">
        <v>22</v>
      </c>
      <c r="F524" t="s">
        <v>2566</v>
      </c>
      <c r="G524">
        <v>0</v>
      </c>
      <c r="H524" t="s">
        <v>2149</v>
      </c>
      <c r="I524">
        <v>0</v>
      </c>
      <c r="J524" t="s">
        <v>2149</v>
      </c>
      <c r="K524">
        <v>0</v>
      </c>
      <c r="L524" t="s">
        <v>2149</v>
      </c>
    </row>
    <row r="525" spans="2:12">
      <c r="B525"/>
      <c r="C525">
        <v>14</v>
      </c>
      <c r="D525" t="s">
        <v>2163</v>
      </c>
      <c r="E525">
        <v>23</v>
      </c>
      <c r="F525" t="s">
        <v>2393</v>
      </c>
      <c r="G525">
        <v>0</v>
      </c>
      <c r="H525" t="s">
        <v>2149</v>
      </c>
      <c r="I525">
        <v>0</v>
      </c>
      <c r="J525" t="s">
        <v>2149</v>
      </c>
      <c r="K525">
        <v>0</v>
      </c>
      <c r="L525" t="s">
        <v>2149</v>
      </c>
    </row>
    <row r="526" spans="2:12">
      <c r="B526"/>
      <c r="D526"/>
      <c r="E526">
        <v>24</v>
      </c>
      <c r="F526" t="s">
        <v>2385</v>
      </c>
      <c r="G526">
        <v>0</v>
      </c>
      <c r="H526" t="s">
        <v>2149</v>
      </c>
      <c r="I526">
        <v>0</v>
      </c>
      <c r="J526" t="s">
        <v>2149</v>
      </c>
      <c r="K526">
        <v>0</v>
      </c>
      <c r="L526" t="s">
        <v>2149</v>
      </c>
    </row>
    <row r="527" spans="2:12">
      <c r="B527"/>
      <c r="D527"/>
      <c r="E527">
        <v>25</v>
      </c>
      <c r="F527" t="s">
        <v>2402</v>
      </c>
      <c r="G527">
        <v>0</v>
      </c>
      <c r="H527" t="s">
        <v>2149</v>
      </c>
      <c r="I527">
        <v>0</v>
      </c>
      <c r="J527" t="s">
        <v>2149</v>
      </c>
      <c r="K527">
        <v>0</v>
      </c>
      <c r="L527" t="s">
        <v>2149</v>
      </c>
    </row>
    <row r="528" spans="2:12">
      <c r="B528"/>
      <c r="D528"/>
      <c r="E528">
        <v>26</v>
      </c>
      <c r="F528" t="s">
        <v>2207</v>
      </c>
      <c r="G528">
        <v>0</v>
      </c>
      <c r="H528" t="s">
        <v>2149</v>
      </c>
      <c r="I528">
        <v>1</v>
      </c>
      <c r="J528" t="s">
        <v>43</v>
      </c>
      <c r="K528">
        <v>0</v>
      </c>
      <c r="L528" t="s">
        <v>2149</v>
      </c>
    </row>
    <row r="529" spans="1:12">
      <c r="B529"/>
      <c r="D529"/>
      <c r="I529">
        <v>4</v>
      </c>
      <c r="J529" t="s">
        <v>2207</v>
      </c>
      <c r="K529">
        <v>1</v>
      </c>
      <c r="L529" t="s">
        <v>1191</v>
      </c>
    </row>
    <row r="530" spans="1:12">
      <c r="B530"/>
      <c r="D530"/>
      <c r="E530">
        <v>27</v>
      </c>
      <c r="F530" t="s">
        <v>2409</v>
      </c>
      <c r="G530">
        <v>0</v>
      </c>
      <c r="H530" t="s">
        <v>2149</v>
      </c>
      <c r="I530">
        <v>0</v>
      </c>
      <c r="J530" t="s">
        <v>2149</v>
      </c>
      <c r="K530">
        <v>0</v>
      </c>
      <c r="L530" t="s">
        <v>2149</v>
      </c>
    </row>
    <row r="531" spans="1:12">
      <c r="B531"/>
      <c r="D531"/>
      <c r="E531">
        <v>28</v>
      </c>
      <c r="F531" t="s">
        <v>2433</v>
      </c>
      <c r="G531">
        <v>0</v>
      </c>
      <c r="H531" t="s">
        <v>2149</v>
      </c>
      <c r="I531">
        <v>0</v>
      </c>
      <c r="J531" t="s">
        <v>2149</v>
      </c>
      <c r="K531">
        <v>0</v>
      </c>
      <c r="L531" t="s">
        <v>2149</v>
      </c>
    </row>
    <row r="532" spans="1:12">
      <c r="B532"/>
      <c r="D532"/>
      <c r="E532">
        <v>29</v>
      </c>
      <c r="F532" t="s">
        <v>2389</v>
      </c>
      <c r="G532">
        <v>0</v>
      </c>
      <c r="H532" t="s">
        <v>2149</v>
      </c>
      <c r="I532">
        <v>1</v>
      </c>
      <c r="J532" t="s">
        <v>43</v>
      </c>
      <c r="K532">
        <v>0</v>
      </c>
      <c r="L532" t="s">
        <v>2149</v>
      </c>
    </row>
    <row r="533" spans="1:12">
      <c r="B533"/>
      <c r="C533">
        <v>15</v>
      </c>
      <c r="D533" t="s">
        <v>2163</v>
      </c>
      <c r="E533">
        <v>18</v>
      </c>
      <c r="F533" t="s">
        <v>2316</v>
      </c>
      <c r="G533">
        <v>0</v>
      </c>
      <c r="H533" t="s">
        <v>2149</v>
      </c>
      <c r="I533">
        <v>0</v>
      </c>
      <c r="J533" t="s">
        <v>2149</v>
      </c>
      <c r="K533">
        <v>0</v>
      </c>
      <c r="L533" t="s">
        <v>2149</v>
      </c>
    </row>
    <row r="534" spans="1:12">
      <c r="B534" t="s">
        <v>3856</v>
      </c>
      <c r="D534"/>
    </row>
    <row r="535" spans="1:12">
      <c r="A535" s="116" t="s">
        <v>3857</v>
      </c>
      <c r="B535" s="116"/>
      <c r="C535" s="116"/>
      <c r="D535" s="116"/>
      <c r="E535" s="116"/>
      <c r="F535" s="116"/>
      <c r="G535" s="116"/>
      <c r="H535" s="116"/>
      <c r="I535" s="116"/>
      <c r="J535" s="116"/>
      <c r="K535" s="116"/>
      <c r="L535" s="116"/>
    </row>
    <row r="536" spans="1:12">
      <c r="A536" s="116">
        <v>810</v>
      </c>
      <c r="B536" t="s">
        <v>1220</v>
      </c>
      <c r="C536">
        <v>11</v>
      </c>
      <c r="D536" t="s">
        <v>2150</v>
      </c>
      <c r="E536">
        <v>1</v>
      </c>
      <c r="F536" t="s">
        <v>2634</v>
      </c>
      <c r="G536">
        <v>0</v>
      </c>
      <c r="H536" t="s">
        <v>2149</v>
      </c>
      <c r="I536">
        <v>0</v>
      </c>
      <c r="J536" t="s">
        <v>2149</v>
      </c>
      <c r="K536">
        <v>0</v>
      </c>
      <c r="L536" t="s">
        <v>2149</v>
      </c>
    </row>
    <row r="537" spans="1:12">
      <c r="B537"/>
      <c r="D537"/>
      <c r="I537">
        <v>1</v>
      </c>
      <c r="J537" t="s">
        <v>43</v>
      </c>
      <c r="K537">
        <v>0</v>
      </c>
      <c r="L537" t="s">
        <v>2149</v>
      </c>
    </row>
    <row r="538" spans="1:12">
      <c r="B538"/>
      <c r="D538"/>
      <c r="E538">
        <v>60</v>
      </c>
      <c r="F538" t="s">
        <v>78</v>
      </c>
      <c r="G538">
        <v>0</v>
      </c>
      <c r="H538" t="s">
        <v>2149</v>
      </c>
      <c r="I538">
        <v>0</v>
      </c>
      <c r="J538" t="s">
        <v>2149</v>
      </c>
      <c r="K538">
        <v>0</v>
      </c>
      <c r="L538" t="s">
        <v>2149</v>
      </c>
    </row>
    <row r="539" spans="1:12">
      <c r="B539"/>
      <c r="D539"/>
      <c r="I539">
        <v>1</v>
      </c>
      <c r="J539" t="s">
        <v>43</v>
      </c>
      <c r="K539">
        <v>0</v>
      </c>
      <c r="L539" t="s">
        <v>2149</v>
      </c>
    </row>
    <row r="540" spans="1:12">
      <c r="B540"/>
      <c r="C540">
        <v>14</v>
      </c>
      <c r="D540" t="s">
        <v>2150</v>
      </c>
      <c r="E540">
        <v>16</v>
      </c>
      <c r="F540" t="s">
        <v>2397</v>
      </c>
      <c r="G540">
        <v>0</v>
      </c>
      <c r="H540" t="s">
        <v>2149</v>
      </c>
      <c r="I540">
        <v>0</v>
      </c>
      <c r="J540" t="s">
        <v>2149</v>
      </c>
      <c r="K540">
        <v>0</v>
      </c>
      <c r="L540" t="s">
        <v>2149</v>
      </c>
    </row>
    <row r="541" spans="1:12">
      <c r="B541" t="s">
        <v>3858</v>
      </c>
      <c r="D541"/>
    </row>
    <row r="542" spans="1:12">
      <c r="A542" s="116" t="s">
        <v>3859</v>
      </c>
      <c r="B542" s="116"/>
      <c r="C542" s="116"/>
      <c r="D542" s="116"/>
      <c r="E542" s="116"/>
      <c r="F542" s="116"/>
      <c r="G542" s="116"/>
      <c r="H542" s="116"/>
      <c r="I542" s="116"/>
      <c r="J542" s="116"/>
      <c r="K542" s="116"/>
      <c r="L542" s="116"/>
    </row>
    <row r="543" spans="1:12">
      <c r="A543" s="116">
        <v>820</v>
      </c>
      <c r="B543" t="s">
        <v>1293</v>
      </c>
      <c r="C543">
        <v>11</v>
      </c>
      <c r="D543" t="s">
        <v>2150</v>
      </c>
      <c r="E543">
        <v>1</v>
      </c>
      <c r="F543" t="s">
        <v>2634</v>
      </c>
      <c r="G543">
        <v>0</v>
      </c>
      <c r="H543" t="s">
        <v>2149</v>
      </c>
      <c r="I543">
        <v>0</v>
      </c>
      <c r="J543" t="s">
        <v>2149</v>
      </c>
      <c r="K543">
        <v>0</v>
      </c>
      <c r="L543" t="s">
        <v>2149</v>
      </c>
    </row>
    <row r="544" spans="1:12">
      <c r="B544"/>
      <c r="D544"/>
      <c r="I544">
        <v>1</v>
      </c>
      <c r="J544" t="s">
        <v>43</v>
      </c>
      <c r="K544">
        <v>0</v>
      </c>
      <c r="L544" t="s">
        <v>2149</v>
      </c>
    </row>
    <row r="545" spans="1:12">
      <c r="B545" t="s">
        <v>3860</v>
      </c>
      <c r="D545"/>
    </row>
    <row r="546" spans="1:12">
      <c r="A546" s="116" t="s">
        <v>3861</v>
      </c>
      <c r="B546" s="116"/>
      <c r="C546" s="116"/>
      <c r="D546" s="116"/>
      <c r="E546" s="116"/>
      <c r="F546" s="116"/>
      <c r="G546" s="116"/>
      <c r="H546" s="116"/>
      <c r="I546" s="116"/>
      <c r="J546" s="116"/>
      <c r="K546" s="116"/>
      <c r="L546" s="116"/>
    </row>
    <row r="547" spans="1:12">
      <c r="A547" s="116">
        <v>910</v>
      </c>
      <c r="B547" t="s">
        <v>1221</v>
      </c>
      <c r="C547">
        <v>11</v>
      </c>
      <c r="D547" t="s">
        <v>2150</v>
      </c>
      <c r="E547">
        <v>1</v>
      </c>
      <c r="F547" t="s">
        <v>2634</v>
      </c>
      <c r="G547">
        <v>0</v>
      </c>
      <c r="H547" t="s">
        <v>2149</v>
      </c>
      <c r="I547">
        <v>0</v>
      </c>
      <c r="J547" t="s">
        <v>2149</v>
      </c>
      <c r="K547">
        <v>0</v>
      </c>
      <c r="L547" t="s">
        <v>2149</v>
      </c>
    </row>
    <row r="548" spans="1:12">
      <c r="B548"/>
      <c r="D548"/>
      <c r="I548">
        <v>1</v>
      </c>
      <c r="J548" t="s">
        <v>43</v>
      </c>
      <c r="K548">
        <v>0</v>
      </c>
      <c r="L548" t="s">
        <v>2149</v>
      </c>
    </row>
    <row r="549" spans="1:12">
      <c r="B549" t="s">
        <v>3862</v>
      </c>
      <c r="D549"/>
    </row>
    <row r="550" spans="1:12">
      <c r="A550" s="116" t="s">
        <v>3863</v>
      </c>
      <c r="B550" s="116"/>
      <c r="C550" s="116"/>
      <c r="D550" s="116"/>
      <c r="E550" s="116"/>
      <c r="F550" s="116"/>
      <c r="G550" s="116"/>
      <c r="H550" s="116"/>
      <c r="I550" s="116"/>
      <c r="J550" s="116"/>
      <c r="K550" s="116"/>
      <c r="L550" s="116"/>
    </row>
    <row r="551" spans="1:12">
      <c r="A551" s="116">
        <v>1010</v>
      </c>
      <c r="B551" t="s">
        <v>1222</v>
      </c>
      <c r="C551">
        <v>11</v>
      </c>
      <c r="D551" t="s">
        <v>2150</v>
      </c>
      <c r="E551">
        <v>1</v>
      </c>
      <c r="F551" t="s">
        <v>2634</v>
      </c>
      <c r="G551">
        <v>0</v>
      </c>
      <c r="H551" t="s">
        <v>2149</v>
      </c>
      <c r="I551">
        <v>0</v>
      </c>
      <c r="J551" t="s">
        <v>2149</v>
      </c>
      <c r="K551">
        <v>0</v>
      </c>
      <c r="L551" t="s">
        <v>2149</v>
      </c>
    </row>
    <row r="552" spans="1:12">
      <c r="B552"/>
      <c r="D552"/>
      <c r="I552">
        <v>1</v>
      </c>
      <c r="J552" t="s">
        <v>43</v>
      </c>
      <c r="K552">
        <v>0</v>
      </c>
      <c r="L552" t="s">
        <v>2149</v>
      </c>
    </row>
    <row r="553" spans="1:12">
      <c r="B553"/>
      <c r="D553"/>
      <c r="I553">
        <v>2</v>
      </c>
      <c r="J553" t="s">
        <v>2250</v>
      </c>
      <c r="K553">
        <v>1</v>
      </c>
      <c r="L553" t="s">
        <v>2149</v>
      </c>
    </row>
    <row r="554" spans="1:12">
      <c r="B554" t="s">
        <v>3864</v>
      </c>
      <c r="D554"/>
    </row>
    <row r="555" spans="1:12">
      <c r="A555" s="116" t="s">
        <v>3865</v>
      </c>
      <c r="B555" s="116"/>
      <c r="C555" s="116"/>
      <c r="D555" s="116"/>
      <c r="E555" s="116"/>
      <c r="F555" s="116"/>
      <c r="G555" s="116"/>
      <c r="H555" s="116"/>
      <c r="I555" s="116"/>
      <c r="J555" s="116"/>
      <c r="K555" s="116"/>
      <c r="L555" s="116"/>
    </row>
    <row r="556" spans="1:12">
      <c r="A556" s="116">
        <v>1050</v>
      </c>
      <c r="B556" t="s">
        <v>1297</v>
      </c>
      <c r="C556">
        <v>11</v>
      </c>
      <c r="D556" t="s">
        <v>2163</v>
      </c>
      <c r="E556">
        <v>20</v>
      </c>
      <c r="F556" t="s">
        <v>2579</v>
      </c>
      <c r="G556">
        <v>0</v>
      </c>
      <c r="H556" t="s">
        <v>2149</v>
      </c>
      <c r="I556">
        <v>0</v>
      </c>
      <c r="J556" t="s">
        <v>2149</v>
      </c>
      <c r="K556">
        <v>0</v>
      </c>
      <c r="L556" t="s">
        <v>2149</v>
      </c>
    </row>
    <row r="557" spans="1:12">
      <c r="B557"/>
      <c r="D557" t="s">
        <v>2181</v>
      </c>
      <c r="E557">
        <v>20</v>
      </c>
      <c r="F557" t="s">
        <v>2579</v>
      </c>
      <c r="G557">
        <v>0</v>
      </c>
      <c r="H557" t="s">
        <v>3849</v>
      </c>
      <c r="I557">
        <v>0</v>
      </c>
      <c r="J557" t="s">
        <v>3849</v>
      </c>
      <c r="K557">
        <v>0</v>
      </c>
      <c r="L557" t="s">
        <v>3849</v>
      </c>
    </row>
    <row r="558" spans="1:12">
      <c r="B558"/>
      <c r="C558">
        <v>12</v>
      </c>
      <c r="D558" t="s">
        <v>2163</v>
      </c>
      <c r="E558">
        <v>1</v>
      </c>
      <c r="F558" t="s">
        <v>2634</v>
      </c>
      <c r="G558">
        <v>0</v>
      </c>
      <c r="H558" t="s">
        <v>2149</v>
      </c>
      <c r="I558">
        <v>0</v>
      </c>
      <c r="J558" t="s">
        <v>2149</v>
      </c>
      <c r="K558">
        <v>0</v>
      </c>
      <c r="L558" t="s">
        <v>2149</v>
      </c>
    </row>
    <row r="559" spans="1:12">
      <c r="B559"/>
      <c r="D559"/>
      <c r="I559">
        <v>1</v>
      </c>
      <c r="J559" t="s">
        <v>43</v>
      </c>
      <c r="K559">
        <v>0</v>
      </c>
      <c r="L559" t="s">
        <v>2149</v>
      </c>
    </row>
    <row r="560" spans="1:12">
      <c r="B560"/>
      <c r="D560"/>
      <c r="E560">
        <v>20</v>
      </c>
      <c r="F560" t="s">
        <v>2579</v>
      </c>
      <c r="G560">
        <v>0</v>
      </c>
      <c r="H560" t="s">
        <v>2149</v>
      </c>
      <c r="I560">
        <v>0</v>
      </c>
      <c r="J560" t="s">
        <v>2149</v>
      </c>
      <c r="K560">
        <v>0</v>
      </c>
      <c r="L560" t="s">
        <v>2149</v>
      </c>
    </row>
    <row r="561" spans="1:12">
      <c r="B561"/>
      <c r="C561">
        <v>15</v>
      </c>
      <c r="D561" t="s">
        <v>2181</v>
      </c>
      <c r="E561">
        <v>20</v>
      </c>
      <c r="F561" t="s">
        <v>2579</v>
      </c>
      <c r="G561">
        <v>0</v>
      </c>
      <c r="H561" t="s">
        <v>3849</v>
      </c>
      <c r="I561">
        <v>0</v>
      </c>
      <c r="J561" t="s">
        <v>3849</v>
      </c>
      <c r="K561">
        <v>0</v>
      </c>
      <c r="L561" t="s">
        <v>3849</v>
      </c>
    </row>
    <row r="562" spans="1:12">
      <c r="B562" t="s">
        <v>3866</v>
      </c>
      <c r="D562"/>
    </row>
    <row r="563" spans="1:12">
      <c r="A563" s="116" t="s">
        <v>3867</v>
      </c>
      <c r="B563" s="116"/>
      <c r="C563" s="116"/>
      <c r="D563" s="116"/>
      <c r="E563" s="116"/>
      <c r="F563" s="116"/>
      <c r="G563" s="116"/>
      <c r="H563" s="116"/>
      <c r="I563" s="116"/>
      <c r="J563" s="116"/>
      <c r="K563" s="116"/>
      <c r="L563" s="116"/>
    </row>
    <row r="564" spans="1:12">
      <c r="A564" s="116">
        <v>2050</v>
      </c>
      <c r="B564" t="s">
        <v>1299</v>
      </c>
      <c r="C564">
        <v>12</v>
      </c>
      <c r="D564" t="s">
        <v>2163</v>
      </c>
      <c r="E564">
        <v>1</v>
      </c>
      <c r="F564" t="s">
        <v>2634</v>
      </c>
      <c r="G564">
        <v>0</v>
      </c>
      <c r="H564" t="s">
        <v>2149</v>
      </c>
      <c r="I564">
        <v>0</v>
      </c>
      <c r="J564" t="s">
        <v>2149</v>
      </c>
      <c r="K564">
        <v>0</v>
      </c>
      <c r="L564" t="s">
        <v>2149</v>
      </c>
    </row>
    <row r="565" spans="1:12">
      <c r="B565"/>
      <c r="D565"/>
      <c r="I565">
        <v>1</v>
      </c>
      <c r="J565" t="s">
        <v>43</v>
      </c>
      <c r="K565">
        <v>0</v>
      </c>
      <c r="L565" t="s">
        <v>2149</v>
      </c>
    </row>
    <row r="566" spans="1:12">
      <c r="B566"/>
      <c r="D566"/>
      <c r="I566">
        <v>2</v>
      </c>
      <c r="J566" t="s">
        <v>2938</v>
      </c>
      <c r="K566">
        <v>0</v>
      </c>
      <c r="L566" t="s">
        <v>2149</v>
      </c>
    </row>
    <row r="567" spans="1:12">
      <c r="B567"/>
      <c r="C567">
        <v>15</v>
      </c>
      <c r="D567" t="s">
        <v>2163</v>
      </c>
      <c r="E567">
        <v>1</v>
      </c>
      <c r="F567" t="s">
        <v>2634</v>
      </c>
      <c r="G567">
        <v>0</v>
      </c>
      <c r="H567" t="s">
        <v>2149</v>
      </c>
      <c r="I567">
        <v>0</v>
      </c>
      <c r="J567" t="s">
        <v>2149</v>
      </c>
      <c r="K567">
        <v>0</v>
      </c>
      <c r="L567" t="s">
        <v>2149</v>
      </c>
    </row>
    <row r="568" spans="1:12">
      <c r="B568" t="s">
        <v>3868</v>
      </c>
      <c r="D568"/>
    </row>
    <row r="569" spans="1:12">
      <c r="A569" s="116" t="s">
        <v>3869</v>
      </c>
      <c r="B569" s="116"/>
      <c r="C569" s="116"/>
      <c r="D569" s="116"/>
      <c r="E569" s="116"/>
      <c r="F569" s="116"/>
      <c r="G569" s="116"/>
      <c r="H569" s="116"/>
      <c r="I569" s="116"/>
      <c r="J569" s="116"/>
      <c r="K569" s="116"/>
      <c r="L569" s="116"/>
    </row>
    <row r="570" spans="1:12">
      <c r="A570" s="116" t="s">
        <v>2636</v>
      </c>
      <c r="B570" s="116"/>
      <c r="C570" s="116"/>
      <c r="D570" s="116"/>
      <c r="E570" s="116"/>
      <c r="F570" s="116"/>
      <c r="G570" s="116"/>
      <c r="H570" s="116"/>
      <c r="I570" s="116"/>
      <c r="J570" s="116"/>
      <c r="K570" s="116"/>
      <c r="L570" s="116"/>
    </row>
    <row r="571" spans="1:12">
      <c r="A571"/>
      <c r="B571"/>
      <c r="D571"/>
    </row>
    <row r="572" spans="1:12">
      <c r="A572"/>
      <c r="B572"/>
      <c r="D572"/>
    </row>
    <row r="573" spans="1:12">
      <c r="A573"/>
      <c r="B573"/>
      <c r="D573"/>
    </row>
    <row r="574" spans="1:12">
      <c r="A574"/>
      <c r="B574"/>
      <c r="D574"/>
    </row>
    <row r="575" spans="1:12">
      <c r="A575"/>
      <c r="B575"/>
      <c r="D575"/>
    </row>
    <row r="576" spans="1:12">
      <c r="A576"/>
      <c r="B576"/>
      <c r="D576"/>
    </row>
    <row r="577" spans="1:4">
      <c r="A577"/>
      <c r="B577"/>
      <c r="D577"/>
    </row>
    <row r="578" spans="1:4">
      <c r="A578"/>
      <c r="B578"/>
      <c r="D578"/>
    </row>
    <row r="579" spans="1:4">
      <c r="A579"/>
      <c r="B579"/>
      <c r="D579"/>
    </row>
    <row r="580" spans="1:4">
      <c r="A580"/>
      <c r="B580"/>
      <c r="D580"/>
    </row>
    <row r="581" spans="1:4">
      <c r="A581"/>
      <c r="B581"/>
      <c r="D581"/>
    </row>
    <row r="582" spans="1:4">
      <c r="A582"/>
      <c r="B582"/>
      <c r="D582"/>
    </row>
    <row r="583" spans="1:4">
      <c r="A583"/>
      <c r="B583"/>
      <c r="D583"/>
    </row>
    <row r="584" spans="1:4">
      <c r="A584"/>
      <c r="B584"/>
      <c r="D584"/>
    </row>
    <row r="585" spans="1:4">
      <c r="A585"/>
      <c r="B585"/>
      <c r="D585"/>
    </row>
    <row r="586" spans="1:4">
      <c r="A586"/>
      <c r="B586"/>
      <c r="D586"/>
    </row>
    <row r="587" spans="1:4">
      <c r="A587"/>
      <c r="B587"/>
      <c r="D587"/>
    </row>
    <row r="588" spans="1:4">
      <c r="A588"/>
      <c r="B588"/>
      <c r="D588"/>
    </row>
    <row r="589" spans="1:4">
      <c r="A589"/>
      <c r="B589"/>
      <c r="D589"/>
    </row>
    <row r="590" spans="1:4">
      <c r="A590"/>
      <c r="B590"/>
      <c r="D590"/>
    </row>
    <row r="591" spans="1:4">
      <c r="A591"/>
      <c r="B591"/>
      <c r="D591"/>
    </row>
    <row r="592" spans="1:4">
      <c r="A592"/>
      <c r="B592"/>
      <c r="D592"/>
    </row>
    <row r="593" spans="1:4">
      <c r="A593"/>
      <c r="B593"/>
      <c r="D593"/>
    </row>
    <row r="594" spans="1:4">
      <c r="A594"/>
      <c r="B594"/>
      <c r="D594"/>
    </row>
    <row r="595" spans="1:4">
      <c r="A595"/>
      <c r="B595"/>
      <c r="D595"/>
    </row>
    <row r="596" spans="1:4">
      <c r="A596"/>
      <c r="B596"/>
      <c r="D596"/>
    </row>
    <row r="597" spans="1:4">
      <c r="A597"/>
      <c r="B597"/>
      <c r="D597"/>
    </row>
    <row r="598" spans="1:4">
      <c r="A598"/>
      <c r="B598"/>
      <c r="D598"/>
    </row>
    <row r="599" spans="1:4">
      <c r="A599"/>
      <c r="B599"/>
      <c r="D599"/>
    </row>
    <row r="600" spans="1:4">
      <c r="A600"/>
      <c r="B600"/>
      <c r="D600"/>
    </row>
    <row r="601" spans="1:4">
      <c r="A601"/>
      <c r="B601"/>
      <c r="D601"/>
    </row>
    <row r="602" spans="1:4">
      <c r="A602"/>
      <c r="B602"/>
      <c r="D602"/>
    </row>
    <row r="603" spans="1:4">
      <c r="A603"/>
      <c r="B603"/>
      <c r="D603"/>
    </row>
    <row r="604" spans="1:4">
      <c r="A604"/>
      <c r="B604"/>
      <c r="D604"/>
    </row>
    <row r="605" spans="1:4">
      <c r="A605"/>
      <c r="B605"/>
      <c r="D605"/>
    </row>
    <row r="606" spans="1:4">
      <c r="A606"/>
      <c r="B606"/>
      <c r="D606"/>
    </row>
    <row r="607" spans="1:4">
      <c r="A607"/>
      <c r="B607"/>
      <c r="D607"/>
    </row>
    <row r="608" spans="1:4">
      <c r="A608"/>
      <c r="B608"/>
      <c r="D608"/>
    </row>
    <row r="609" spans="1:4">
      <c r="A609"/>
      <c r="B609"/>
      <c r="D609"/>
    </row>
    <row r="610" spans="1:4">
      <c r="A610"/>
      <c r="B610"/>
      <c r="D610"/>
    </row>
    <row r="611" spans="1:4">
      <c r="A611"/>
      <c r="B611"/>
      <c r="D611"/>
    </row>
    <row r="612" spans="1:4">
      <c r="A612"/>
      <c r="B612"/>
      <c r="D612"/>
    </row>
    <row r="613" spans="1:4">
      <c r="A613"/>
      <c r="B613"/>
      <c r="D613"/>
    </row>
    <row r="614" spans="1:4">
      <c r="A614"/>
      <c r="B614"/>
      <c r="D614"/>
    </row>
    <row r="615" spans="1:4">
      <c r="A615"/>
      <c r="B615"/>
      <c r="D615"/>
    </row>
    <row r="616" spans="1:4">
      <c r="A616"/>
      <c r="B616"/>
      <c r="D616"/>
    </row>
    <row r="617" spans="1:4">
      <c r="A617"/>
      <c r="B617"/>
      <c r="D617"/>
    </row>
  </sheetData>
  <pageMargins left="0.70866141732283472" right="0.70866141732283472" top="0.74803149606299213" bottom="0.74803149606299213" header="0.31496062992125984" footer="0.31496062992125984"/>
  <pageSetup scale="33" orientation="landscape" r:id="rId2"/>
  <colBreaks count="1" manualBreakCount="1">
    <brk id="12" max="1048575"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5"/>
  <sheetViews>
    <sheetView zoomScale="85" zoomScaleNormal="85" zoomScaleSheetLayoutView="100" workbookViewId="0">
      <selection activeCell="A22" sqref="A22:E22"/>
    </sheetView>
  </sheetViews>
  <sheetFormatPr baseColWidth="10" defaultColWidth="11.44140625" defaultRowHeight="13.8"/>
  <cols>
    <col min="1" max="1" width="39.109375" style="4" customWidth="1"/>
    <col min="2" max="2" width="5.5546875" style="287" customWidth="1"/>
    <col min="3" max="3" width="38.5546875" style="4" customWidth="1"/>
    <col min="4" max="4" width="11.44140625" style="4"/>
    <col min="5" max="5" width="39.44140625" style="4" customWidth="1"/>
    <col min="6" max="6" width="16.33203125" style="4" bestFit="1" customWidth="1"/>
    <col min="7" max="16384" width="11.44140625" style="4"/>
  </cols>
  <sheetData>
    <row r="1" spans="1:20" ht="14.4" thickBot="1">
      <c r="A1" s="84"/>
      <c r="B1" s="158"/>
      <c r="C1" s="84"/>
      <c r="D1" s="84"/>
      <c r="E1" s="84"/>
    </row>
    <row r="2" spans="1:20">
      <c r="A2" s="440"/>
      <c r="B2" s="441"/>
      <c r="C2" s="441"/>
      <c r="D2" s="441"/>
      <c r="E2" s="442"/>
    </row>
    <row r="3" spans="1:20">
      <c r="A3" s="85" t="s">
        <v>1156</v>
      </c>
      <c r="B3" s="159"/>
      <c r="C3" s="86"/>
      <c r="D3" s="129" t="s">
        <v>1154</v>
      </c>
      <c r="E3" s="132">
        <f ca="1">+TODAY()</f>
        <v>44435</v>
      </c>
    </row>
    <row r="4" spans="1:20">
      <c r="A4" s="85" t="s">
        <v>1155</v>
      </c>
      <c r="B4" s="159"/>
      <c r="C4" s="86"/>
      <c r="D4" s="84"/>
      <c r="E4" s="133"/>
    </row>
    <row r="5" spans="1:20">
      <c r="A5" s="88"/>
      <c r="B5" s="159"/>
      <c r="C5" s="86"/>
      <c r="D5" s="86"/>
      <c r="E5" s="87"/>
    </row>
    <row r="6" spans="1:20">
      <c r="A6" s="88"/>
      <c r="B6" s="159"/>
      <c r="C6" s="86"/>
      <c r="D6" s="86"/>
      <c r="E6" s="87"/>
    </row>
    <row r="7" spans="1:20">
      <c r="A7" s="88"/>
      <c r="B7" s="159"/>
      <c r="C7" s="86"/>
      <c r="D7" s="86"/>
      <c r="E7" s="87"/>
    </row>
    <row r="8" spans="1:20">
      <c r="A8" s="88" t="s">
        <v>1305</v>
      </c>
      <c r="B8" s="159">
        <v>1</v>
      </c>
      <c r="C8" s="131" t="s">
        <v>1226</v>
      </c>
      <c r="D8" s="129"/>
      <c r="E8" s="132"/>
    </row>
    <row r="9" spans="1:20">
      <c r="A9" s="88" t="s">
        <v>1306</v>
      </c>
      <c r="B9" s="380">
        <v>1</v>
      </c>
      <c r="C9" s="381" t="s">
        <v>1228</v>
      </c>
      <c r="D9" s="157"/>
      <c r="E9" s="89"/>
    </row>
    <row r="10" spans="1:20">
      <c r="A10" s="88" t="s">
        <v>1307</v>
      </c>
      <c r="B10" s="380"/>
      <c r="C10" s="292" t="e">
        <f>+VLOOKUP(B10,'Tabla Institucional'!R2:S5,2,FALSE)</f>
        <v>#N/A</v>
      </c>
      <c r="D10" s="288"/>
      <c r="E10" s="289"/>
    </row>
    <row r="11" spans="1:20">
      <c r="A11" s="90" t="s">
        <v>1152</v>
      </c>
      <c r="B11" s="286" t="e">
        <f>+VLOOKUP(C11,'Tabla Institucional'!X2:Y20,2,FALSE)</f>
        <v>#N/A</v>
      </c>
      <c r="C11" s="381"/>
      <c r="D11" s="157"/>
      <c r="E11" s="290"/>
    </row>
    <row r="12" spans="1:20">
      <c r="A12" s="90" t="s">
        <v>1153</v>
      </c>
      <c r="B12" s="159">
        <v>0</v>
      </c>
      <c r="C12" s="452"/>
      <c r="D12" s="452"/>
      <c r="E12" s="453"/>
    </row>
    <row r="13" spans="1:20">
      <c r="A13" s="88" t="s">
        <v>1303</v>
      </c>
      <c r="B13" s="380"/>
      <c r="C13" s="353" t="e">
        <f>+VLOOKUP(B13,'Tabla Institucional'!Z2:AA46,2,FALSE)</f>
        <v>#N/A</v>
      </c>
      <c r="D13" s="353"/>
      <c r="E13" s="354"/>
    </row>
    <row r="14" spans="1:20" ht="14.4" thickBot="1">
      <c r="A14" s="427"/>
      <c r="B14" s="428"/>
      <c r="C14" s="428"/>
      <c r="D14" s="428"/>
      <c r="E14" s="429"/>
    </row>
    <row r="15" spans="1:20" s="83" customFormat="1" ht="14.4">
      <c r="A15" s="457" t="s">
        <v>3717</v>
      </c>
      <c r="B15" s="457"/>
      <c r="C15" s="457"/>
      <c r="D15" s="457"/>
      <c r="E15" s="457"/>
      <c r="F15" s="293"/>
      <c r="G15" s="293"/>
      <c r="H15" s="293"/>
      <c r="I15" s="293"/>
      <c r="J15" s="293"/>
      <c r="K15" s="293"/>
      <c r="L15" s="293"/>
      <c r="M15" s="293"/>
    </row>
    <row r="16" spans="1:20" customFormat="1" ht="10.5" customHeight="1">
      <c r="A16" s="146"/>
      <c r="B16" s="147"/>
      <c r="C16" s="147"/>
      <c r="D16" s="147"/>
      <c r="E16" s="147"/>
      <c r="F16" s="147"/>
      <c r="G16" s="147"/>
      <c r="H16" s="147"/>
      <c r="I16" s="147"/>
      <c r="J16" s="147"/>
      <c r="K16" s="147"/>
      <c r="L16" s="147"/>
      <c r="M16" s="147"/>
      <c r="N16" s="147"/>
      <c r="O16" s="147"/>
      <c r="P16" s="147"/>
      <c r="Q16" s="147"/>
      <c r="R16" s="147"/>
      <c r="S16" s="149"/>
      <c r="T16" s="83"/>
    </row>
    <row r="17" spans="1:20" customFormat="1" ht="16.2" thickBot="1">
      <c r="A17" s="458" t="s">
        <v>2939</v>
      </c>
      <c r="B17" s="458"/>
      <c r="C17" s="458"/>
      <c r="D17" s="458"/>
      <c r="E17" s="458"/>
      <c r="F17" s="188"/>
      <c r="G17" s="188"/>
      <c r="H17" s="188"/>
      <c r="I17" s="188"/>
      <c r="J17" s="188"/>
      <c r="K17" s="188"/>
      <c r="L17" s="188"/>
      <c r="M17" s="188"/>
      <c r="N17" s="188"/>
      <c r="O17" s="188"/>
      <c r="P17" s="188"/>
      <c r="Q17" s="188"/>
      <c r="R17" s="188"/>
      <c r="S17" s="188"/>
      <c r="T17" s="83"/>
    </row>
    <row r="18" spans="1:20" customFormat="1" ht="11.25" customHeight="1" thickBot="1">
      <c r="A18" s="294"/>
      <c r="B18" s="294"/>
      <c r="C18" s="294"/>
      <c r="D18" s="294"/>
      <c r="E18" s="294"/>
      <c r="F18" s="188"/>
      <c r="G18" s="188"/>
      <c r="H18" s="188"/>
      <c r="I18" s="188"/>
      <c r="J18" s="188"/>
      <c r="K18" s="188"/>
      <c r="L18" s="188"/>
      <c r="M18" s="188"/>
      <c r="N18" s="188"/>
      <c r="O18" s="188"/>
      <c r="P18" s="188"/>
      <c r="Q18" s="188"/>
      <c r="R18" s="188"/>
      <c r="S18" s="188"/>
      <c r="T18" s="83"/>
    </row>
    <row r="19" spans="1:20">
      <c r="A19" s="437" t="s">
        <v>1157</v>
      </c>
      <c r="B19" s="438"/>
      <c r="C19" s="438"/>
      <c r="D19" s="438"/>
      <c r="E19" s="439"/>
      <c r="F19" s="84"/>
      <c r="G19" s="84"/>
      <c r="H19" s="84"/>
      <c r="I19" s="84"/>
      <c r="J19" s="84"/>
      <c r="K19" s="84"/>
      <c r="L19" s="84"/>
      <c r="M19" s="84"/>
      <c r="N19" s="84"/>
      <c r="O19" s="84"/>
      <c r="P19" s="84"/>
      <c r="Q19" s="84"/>
      <c r="R19" s="84"/>
      <c r="S19" s="84"/>
    </row>
    <row r="20" spans="1:20">
      <c r="A20" s="134"/>
      <c r="B20" s="355"/>
      <c r="C20" s="135"/>
      <c r="D20" s="135"/>
      <c r="E20" s="430"/>
      <c r="F20" s="84"/>
      <c r="G20" s="84"/>
      <c r="H20" s="84"/>
      <c r="I20" s="84"/>
      <c r="J20" s="84"/>
      <c r="K20" s="84"/>
      <c r="L20" s="84"/>
      <c r="M20" s="84"/>
      <c r="N20" s="84"/>
      <c r="O20" s="84"/>
      <c r="P20" s="84"/>
      <c r="Q20" s="84"/>
      <c r="R20" s="84"/>
      <c r="S20" s="84"/>
    </row>
    <row r="21" spans="1:20" ht="20.25" customHeight="1">
      <c r="A21" s="136" t="s">
        <v>1160</v>
      </c>
      <c r="B21" s="158"/>
      <c r="C21" s="84"/>
      <c r="D21" s="84"/>
      <c r="E21" s="133"/>
    </row>
    <row r="22" spans="1:20" ht="238.5" customHeight="1">
      <c r="A22" s="454" t="s">
        <v>1161</v>
      </c>
      <c r="B22" s="455"/>
      <c r="C22" s="455"/>
      <c r="D22" s="455"/>
      <c r="E22" s="456"/>
    </row>
    <row r="23" spans="1:20" ht="26.25" customHeight="1">
      <c r="A23" s="443" t="s">
        <v>1163</v>
      </c>
      <c r="B23" s="444"/>
      <c r="C23" s="444"/>
      <c r="D23" s="444"/>
      <c r="E23" s="445"/>
    </row>
    <row r="24" spans="1:20" ht="42" customHeight="1">
      <c r="A24" s="446"/>
      <c r="B24" s="447"/>
      <c r="C24" s="447"/>
      <c r="D24" s="447"/>
      <c r="E24" s="448"/>
    </row>
    <row r="25" spans="1:20">
      <c r="A25" s="446"/>
      <c r="B25" s="447"/>
      <c r="C25" s="447"/>
      <c r="D25" s="447"/>
      <c r="E25" s="448"/>
    </row>
    <row r="26" spans="1:20" ht="27.75" customHeight="1">
      <c r="A26" s="446"/>
      <c r="B26" s="447"/>
      <c r="C26" s="447"/>
      <c r="D26" s="447"/>
      <c r="E26" s="448"/>
    </row>
    <row r="27" spans="1:20" ht="40.5" customHeight="1">
      <c r="A27" s="446"/>
      <c r="B27" s="447"/>
      <c r="C27" s="447"/>
      <c r="D27" s="447"/>
      <c r="E27" s="448"/>
    </row>
    <row r="28" spans="1:20" ht="54.75" customHeight="1">
      <c r="A28" s="446"/>
      <c r="B28" s="447"/>
      <c r="C28" s="447"/>
      <c r="D28" s="447"/>
      <c r="E28" s="448"/>
    </row>
    <row r="29" spans="1:20">
      <c r="A29" s="446"/>
      <c r="B29" s="447"/>
      <c r="C29" s="447"/>
      <c r="D29" s="447"/>
      <c r="E29" s="448"/>
    </row>
    <row r="30" spans="1:20" ht="81" customHeight="1">
      <c r="A30" s="446"/>
      <c r="B30" s="447"/>
      <c r="C30" s="447"/>
      <c r="D30" s="447"/>
      <c r="E30" s="448"/>
    </row>
    <row r="31" spans="1:20" ht="45.75" customHeight="1" thickBot="1">
      <c r="A31" s="449"/>
      <c r="B31" s="450"/>
      <c r="C31" s="450"/>
      <c r="D31" s="450"/>
      <c r="E31" s="451"/>
    </row>
    <row r="32" spans="1:20" ht="14.4" thickBot="1"/>
    <row r="33" spans="1:5">
      <c r="A33" s="92" t="s">
        <v>1158</v>
      </c>
      <c r="E33" s="92" t="s">
        <v>1158</v>
      </c>
    </row>
    <row r="34" spans="1:5">
      <c r="A34" s="93" t="s">
        <v>1162</v>
      </c>
      <c r="E34" s="93" t="s">
        <v>1162</v>
      </c>
    </row>
    <row r="35" spans="1:5" ht="14.4" thickBot="1">
      <c r="A35" s="94" t="s">
        <v>1159</v>
      </c>
      <c r="E35" s="94" t="s">
        <v>1159</v>
      </c>
    </row>
  </sheetData>
  <protectedRanges>
    <protectedRange sqref="C9 B9:B10 C11 B13 A22 A24 C8 B8 C9 B9:B10 C11 B13 A22 A24" name="DatosF1"/>
  </protectedRanges>
  <mergeCells count="8">
    <mergeCell ref="A19:E19"/>
    <mergeCell ref="A2:E2"/>
    <mergeCell ref="A23:E23"/>
    <mergeCell ref="A24:E31"/>
    <mergeCell ref="C12:E12"/>
    <mergeCell ref="A22:E22"/>
    <mergeCell ref="A15:E15"/>
    <mergeCell ref="A17:E17"/>
  </mergeCells>
  <printOptions horizontalCentered="1"/>
  <pageMargins left="0.19685039370078741" right="0.19685039370078741" top="0.35433070866141736" bottom="0.35433070866141736" header="0.31496062992125984" footer="0.31496062992125984"/>
  <pageSetup paperSize="9" scale="70" orientation="portrait" r:id="rId1"/>
  <drawing r:id="rId2"/>
  <legacyDrawing r:id="rId3"/>
  <extLst>
    <ext xmlns:x14="http://schemas.microsoft.com/office/spreadsheetml/2009/9/main" uri="{CCE6A557-97BC-4b89-ADB6-D9C93CAAB3DF}">
      <x14:dataValidations xmlns:xm="http://schemas.microsoft.com/office/excel/2006/main" disablePrompts="1" count="7">
        <x14:dataValidation type="list" allowBlank="1" showInputMessage="1" showErrorMessage="1">
          <x14:formula1>
            <xm:f>'Tabla Institucional'!$B$2</xm:f>
          </x14:formula1>
          <xm:sqref>C8</xm:sqref>
        </x14:dataValidation>
        <x14:dataValidation type="list" allowBlank="1" showInputMessage="1" showErrorMessage="1">
          <x14:formula1>
            <xm:f>'Tabla Institucional'!$A$2</xm:f>
          </x14:formula1>
          <xm:sqref>B8</xm:sqref>
        </x14:dataValidation>
        <x14:dataValidation type="list" allowBlank="1" showInputMessage="1" showErrorMessage="1">
          <x14:formula1>
            <xm:f>'Tabla Institucional'!$C$2</xm:f>
          </x14:formula1>
          <xm:sqref>B9</xm:sqref>
        </x14:dataValidation>
        <x14:dataValidation type="list" allowBlank="1" showInputMessage="1" showErrorMessage="1">
          <x14:formula1>
            <xm:f>'Tabla Institucional'!$D$2</xm:f>
          </x14:formula1>
          <xm:sqref>C9</xm:sqref>
        </x14:dataValidation>
        <x14:dataValidation type="list" allowBlank="1" showInputMessage="1" showErrorMessage="1">
          <x14:formula1>
            <xm:f>'Tabla Institucional'!$R$2:$R$6</xm:f>
          </x14:formula1>
          <xm:sqref>B10</xm:sqref>
        </x14:dataValidation>
        <x14:dataValidation type="list" allowBlank="1" showInputMessage="1" showErrorMessage="1">
          <x14:formula1>
            <xm:f>'Tabla Institucional'!$X$2:$X$20</xm:f>
          </x14:formula1>
          <xm:sqref>C11</xm:sqref>
        </x14:dataValidation>
        <x14:dataValidation type="list" allowBlank="1" showInputMessage="1" showErrorMessage="1">
          <x14:formula1>
            <xm:f>'Tabla Institucional'!$Z$2:$Z$46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36"/>
  <sheetViews>
    <sheetView view="pageBreakPreview" topLeftCell="B1" zoomScale="55" zoomScaleNormal="100" zoomScaleSheetLayoutView="55" workbookViewId="0">
      <selection activeCell="H21" sqref="H21"/>
    </sheetView>
  </sheetViews>
  <sheetFormatPr baseColWidth="10" defaultRowHeight="14.4"/>
  <cols>
    <col min="1" max="1" width="10.5546875" style="4" customWidth="1"/>
    <col min="2" max="2" width="50.88671875" style="4" bestFit="1" customWidth="1"/>
    <col min="3" max="3" width="4.44140625" style="4" bestFit="1" customWidth="1"/>
    <col min="4" max="4" width="40.88671875" style="4" customWidth="1"/>
    <col min="5" max="5" width="3.6640625" style="140" bestFit="1" customWidth="1"/>
    <col min="6" max="6" width="71.109375" style="4" bestFit="1" customWidth="1"/>
    <col min="7" max="7" width="6.5546875" style="36" bestFit="1" customWidth="1"/>
    <col min="8" max="8" width="61.5546875" style="4" customWidth="1"/>
    <col min="9" max="9" width="5.6640625" bestFit="1" customWidth="1"/>
    <col min="10" max="10" width="33.6640625" style="36" customWidth="1"/>
    <col min="11" max="11" width="34.33203125" customWidth="1"/>
    <col min="12" max="12" width="30.88671875" customWidth="1"/>
    <col min="13" max="13" width="18.33203125" style="115" customWidth="1"/>
    <col min="14" max="14" width="15" bestFit="1" customWidth="1"/>
  </cols>
  <sheetData>
    <row r="1" spans="1:20">
      <c r="A1" s="84"/>
      <c r="B1" s="84"/>
      <c r="C1" s="84"/>
      <c r="D1" s="84"/>
      <c r="E1" s="139"/>
      <c r="F1" s="84"/>
      <c r="H1" s="84"/>
    </row>
    <row r="2" spans="1:20">
      <c r="A2" s="460"/>
      <c r="B2" s="460"/>
      <c r="C2" s="460"/>
      <c r="D2" s="460"/>
      <c r="E2" s="460"/>
      <c r="F2" s="460"/>
      <c r="G2" s="460"/>
      <c r="H2" s="460"/>
      <c r="I2" s="460"/>
      <c r="J2" s="460"/>
      <c r="K2" s="460"/>
      <c r="L2" s="460"/>
      <c r="M2" s="460"/>
      <c r="N2" s="137"/>
    </row>
    <row r="3" spans="1:20" ht="49.5" customHeight="1">
      <c r="A3" s="86"/>
      <c r="B3" s="86"/>
      <c r="C3" s="86"/>
      <c r="D3" s="84"/>
      <c r="E3" s="139"/>
      <c r="F3" s="86"/>
      <c r="G3" s="141"/>
      <c r="H3" s="86"/>
      <c r="I3" s="83"/>
      <c r="J3" s="141"/>
      <c r="K3" s="86"/>
      <c r="L3" s="130"/>
      <c r="M3" s="299"/>
    </row>
    <row r="4" spans="1:20" ht="24" customHeight="1">
      <c r="A4" s="461" t="s">
        <v>1305</v>
      </c>
      <c r="B4" s="461"/>
      <c r="C4" s="159">
        <f>+'F.1 - Politica Presupuestaria'!$B$8</f>
        <v>1</v>
      </c>
      <c r="D4" s="159" t="str">
        <f>+'F.1 - Politica Presupuestaria'!$C$8</f>
        <v>Sector Publico No Financiero</v>
      </c>
      <c r="E4" s="158"/>
      <c r="F4" s="158"/>
      <c r="G4" s="129"/>
      <c r="H4" s="141"/>
      <c r="I4" s="129"/>
      <c r="J4" s="83"/>
      <c r="K4" s="86"/>
      <c r="L4" s="130"/>
      <c r="M4" s="299"/>
      <c r="N4" s="83"/>
    </row>
    <row r="5" spans="1:20" ht="24" customHeight="1">
      <c r="A5" s="461" t="s">
        <v>1306</v>
      </c>
      <c r="B5" s="461"/>
      <c r="C5" s="159">
        <f>+'F.1 - Politica Presupuestaria'!$B$9</f>
        <v>1</v>
      </c>
      <c r="D5" s="159" t="str">
        <f>+'F.1 - Politica Presupuestaria'!$C$9</f>
        <v>Administración Provincial</v>
      </c>
      <c r="E5" s="159"/>
      <c r="F5" s="138"/>
      <c r="G5" s="86"/>
      <c r="H5" s="141"/>
      <c r="I5" s="86"/>
      <c r="J5" s="83"/>
      <c r="K5" s="86"/>
      <c r="L5" s="130"/>
      <c r="M5" s="299"/>
      <c r="N5" s="83"/>
    </row>
    <row r="6" spans="1:20" ht="24" customHeight="1">
      <c r="A6" s="461" t="s">
        <v>1307</v>
      </c>
      <c r="B6" s="461"/>
      <c r="C6" s="159">
        <f>+'F.1 - Politica Presupuestaria'!$B$10</f>
        <v>0</v>
      </c>
      <c r="D6" s="159" t="e">
        <f>+'F.1 - Politica Presupuestaria'!$C$10</f>
        <v>#N/A</v>
      </c>
      <c r="E6" s="158"/>
      <c r="F6" s="158"/>
      <c r="G6" s="84"/>
      <c r="H6" s="141"/>
      <c r="I6" s="84"/>
      <c r="J6" s="83"/>
      <c r="K6" s="91"/>
      <c r="L6" s="91" t="s">
        <v>3718</v>
      </c>
      <c r="M6" s="304">
        <f ca="1">+TODAY()</f>
        <v>44435</v>
      </c>
      <c r="N6" s="83"/>
    </row>
    <row r="7" spans="1:20" ht="24" customHeight="1">
      <c r="A7" s="462" t="s">
        <v>1152</v>
      </c>
      <c r="B7" s="462"/>
      <c r="C7" s="159" t="e">
        <f>+'F.1 - Politica Presupuestaria'!$B$11</f>
        <v>#N/A</v>
      </c>
      <c r="D7" s="159">
        <f>+'F.1 - Politica Presupuestaria'!$C$11</f>
        <v>0</v>
      </c>
      <c r="E7" s="159"/>
      <c r="F7" s="159"/>
      <c r="G7" s="125"/>
      <c r="H7" s="141"/>
      <c r="I7" s="125"/>
      <c r="J7" s="83"/>
      <c r="K7" s="141"/>
      <c r="L7" s="83"/>
      <c r="M7" s="299"/>
      <c r="N7" s="83"/>
    </row>
    <row r="8" spans="1:20" ht="24" customHeight="1">
      <c r="A8" s="462" t="s">
        <v>2638</v>
      </c>
      <c r="B8" s="462"/>
      <c r="C8" s="159">
        <f>+'F.1 - Politica Presupuestaria'!$B$12</f>
        <v>0</v>
      </c>
      <c r="D8" s="159"/>
      <c r="E8" s="157"/>
      <c r="F8" s="157"/>
      <c r="G8" s="83"/>
      <c r="H8" s="141"/>
      <c r="I8" s="83"/>
      <c r="J8" s="83"/>
      <c r="K8" s="141"/>
      <c r="L8" s="83"/>
      <c r="M8" s="299"/>
      <c r="N8" s="83"/>
    </row>
    <row r="9" spans="1:20" ht="24" customHeight="1">
      <c r="A9" s="461" t="s">
        <v>1303</v>
      </c>
      <c r="B9" s="461"/>
      <c r="C9" s="159">
        <f>+'F.1 - Politica Presupuestaria'!$B$13</f>
        <v>0</v>
      </c>
      <c r="D9" s="159" t="e">
        <f>+'F.1 - Politica Presupuestaria'!$C$13</f>
        <v>#N/A</v>
      </c>
      <c r="E9" s="129"/>
      <c r="F9" s="124"/>
      <c r="G9" s="129"/>
      <c r="H9" s="141"/>
      <c r="I9" s="129"/>
      <c r="J9" s="83"/>
      <c r="K9" s="141"/>
      <c r="L9" s="83"/>
      <c r="M9" s="299"/>
      <c r="N9" s="83"/>
      <c r="O9" s="83"/>
      <c r="P9" s="83"/>
      <c r="Q9" s="83"/>
      <c r="R9" s="83"/>
      <c r="S9" s="83"/>
      <c r="T9" s="83"/>
    </row>
    <row r="10" spans="1:20">
      <c r="A10" s="137"/>
      <c r="B10" s="86"/>
      <c r="C10" s="129"/>
      <c r="D10" s="129"/>
      <c r="E10" s="124"/>
      <c r="F10" s="129"/>
      <c r="G10" s="141"/>
      <c r="H10" s="129"/>
      <c r="I10" s="83"/>
      <c r="J10" s="141"/>
      <c r="K10" s="83"/>
      <c r="L10" s="83"/>
      <c r="M10" s="299"/>
      <c r="N10" s="83"/>
      <c r="O10" s="83"/>
      <c r="P10" s="83"/>
      <c r="Q10" s="83"/>
      <c r="R10" s="83"/>
      <c r="S10" s="83"/>
      <c r="T10" s="83"/>
    </row>
    <row r="11" spans="1:20">
      <c r="A11" s="464" t="s">
        <v>2639</v>
      </c>
      <c r="B11" s="464"/>
      <c r="C11" s="464"/>
      <c r="D11" s="464"/>
      <c r="E11" s="464"/>
      <c r="F11" s="464"/>
      <c r="G11" s="464"/>
      <c r="H11" s="464"/>
      <c r="I11" s="464"/>
      <c r="J11" s="464"/>
      <c r="K11" s="464"/>
      <c r="L11" s="464"/>
      <c r="M11" s="464"/>
      <c r="N11" s="83"/>
      <c r="O11" s="83"/>
      <c r="P11" s="83"/>
      <c r="Q11" s="83"/>
      <c r="R11" s="83"/>
      <c r="S11" s="83"/>
      <c r="T11" s="83"/>
    </row>
    <row r="12" spans="1:20" ht="15.6">
      <c r="A12" s="146"/>
      <c r="B12" s="147"/>
      <c r="C12" s="147"/>
      <c r="D12" s="147"/>
      <c r="E12" s="147"/>
      <c r="F12" s="147"/>
      <c r="G12" s="147"/>
      <c r="H12" s="147"/>
      <c r="I12" s="147"/>
      <c r="J12" s="147"/>
      <c r="K12" s="147"/>
      <c r="L12" s="147"/>
      <c r="M12" s="300"/>
      <c r="N12" s="147"/>
      <c r="O12" s="147"/>
      <c r="P12" s="147"/>
      <c r="Q12" s="147"/>
      <c r="R12" s="147"/>
      <c r="S12" s="149"/>
      <c r="T12" s="83"/>
    </row>
    <row r="13" spans="1:20" ht="15.6">
      <c r="A13" s="463" t="s">
        <v>2939</v>
      </c>
      <c r="B13" s="463"/>
      <c r="C13" s="463"/>
      <c r="D13" s="463"/>
      <c r="E13" s="463"/>
      <c r="F13" s="463"/>
      <c r="G13" s="463"/>
      <c r="H13" s="463"/>
      <c r="I13" s="463"/>
      <c r="J13" s="463"/>
      <c r="K13" s="463"/>
      <c r="L13" s="463"/>
      <c r="M13" s="463"/>
      <c r="N13" s="188"/>
      <c r="O13" s="188"/>
      <c r="P13" s="188"/>
      <c r="Q13" s="188"/>
      <c r="R13" s="188"/>
      <c r="S13" s="188"/>
      <c r="T13" s="83"/>
    </row>
    <row r="14" spans="1:20" ht="15" thickBot="1">
      <c r="A14" s="134"/>
      <c r="B14" s="135"/>
      <c r="C14" s="135"/>
      <c r="D14" s="135"/>
      <c r="E14" s="135"/>
      <c r="F14" s="135"/>
      <c r="H14" s="135"/>
      <c r="N14" s="83"/>
      <c r="O14" s="83"/>
      <c r="P14" s="83"/>
      <c r="Q14" s="83"/>
      <c r="R14" s="83"/>
      <c r="S14" s="83"/>
      <c r="T14" s="83"/>
    </row>
    <row r="15" spans="1:20" s="116" customFormat="1" ht="65.25" customHeight="1" thickBot="1">
      <c r="A15" s="295" t="s">
        <v>2125</v>
      </c>
      <c r="B15" s="296" t="s">
        <v>2124</v>
      </c>
      <c r="C15" s="297" t="s">
        <v>1679</v>
      </c>
      <c r="D15" s="296" t="s">
        <v>1200</v>
      </c>
      <c r="E15" s="297" t="s">
        <v>1680</v>
      </c>
      <c r="F15" s="296" t="s">
        <v>1201</v>
      </c>
      <c r="G15" s="297" t="s">
        <v>1681</v>
      </c>
      <c r="H15" s="296" t="s">
        <v>1202</v>
      </c>
      <c r="I15" s="298" t="s">
        <v>2126</v>
      </c>
      <c r="J15" s="296" t="s">
        <v>1203</v>
      </c>
      <c r="K15" s="296" t="s">
        <v>1193</v>
      </c>
      <c r="L15" s="296" t="s">
        <v>1204</v>
      </c>
      <c r="M15" s="301" t="s">
        <v>2130</v>
      </c>
      <c r="N15" s="192"/>
      <c r="O15" s="192"/>
      <c r="P15" s="192"/>
      <c r="Q15" s="192"/>
      <c r="R15" s="192"/>
      <c r="S15" s="192"/>
      <c r="T15" s="192"/>
    </row>
    <row r="16" spans="1:20" ht="15" customHeight="1">
      <c r="A16" s="161"/>
      <c r="B16" s="162" t="e">
        <f>+VLOOKUP(A16,'ANEXO I- RA'!K$2:L$114,2,FALSE)</f>
        <v>#N/A</v>
      </c>
      <c r="C16" s="108" t="e">
        <f>+VLOOKUP($A16,'ANEXO I- RA'!$K$1:$T$108,3,FALSE)</f>
        <v>#N/A</v>
      </c>
      <c r="D16" s="162" t="e">
        <f>+VLOOKUP($A16,'ANEXO I- RA'!$K$1:$T$108,4,FALSE)</f>
        <v>#N/A</v>
      </c>
      <c r="E16" s="108" t="e">
        <f>+VLOOKUP($A16,'ANEXO I- RA'!$K$1:$T$108,5,FALSE)</f>
        <v>#N/A</v>
      </c>
      <c r="F16" s="162" t="e">
        <f>+VLOOKUP($A16,'ANEXO I- RA'!$K$1:$T$108,6,FALSE)</f>
        <v>#N/A</v>
      </c>
      <c r="G16" s="108" t="e">
        <f>+VLOOKUP($A16,'ANEXO I- RA'!$K$1:$T$108,7,FALSE)</f>
        <v>#N/A</v>
      </c>
      <c r="H16" s="162" t="e">
        <f>+VLOOKUP($A16,'ANEXO I- RA'!$K$1:$T$108,8,FALSE)</f>
        <v>#N/A</v>
      </c>
      <c r="I16" s="108" t="e">
        <f>+VLOOKUP($A16,'ANEXO I- RA'!$K$1:$T$108,9,FALSE)</f>
        <v>#N/A</v>
      </c>
      <c r="J16" s="162" t="e">
        <f>+VLOOKUP($A16,'ANEXO I- RA'!$K$1:$T$108,10,FALSE)</f>
        <v>#N/A</v>
      </c>
      <c r="K16" s="163"/>
      <c r="L16" s="163"/>
      <c r="M16" s="302"/>
    </row>
    <row r="17" spans="1:13" ht="15" customHeight="1">
      <c r="A17" s="161"/>
      <c r="B17" s="28" t="e">
        <f>+VLOOKUP(A17,'ANEXO I- RA'!K$2:L$114,2,FALSE)</f>
        <v>#N/A</v>
      </c>
      <c r="C17" s="33" t="e">
        <f>+VLOOKUP($A17,'ANEXO I- RA'!$K$1:$T$108,3,FALSE)</f>
        <v>#N/A</v>
      </c>
      <c r="D17" s="28" t="e">
        <f>+VLOOKUP(A17,'ANEXO I- RA'!K$1:T$108,4,FALSE)</f>
        <v>#N/A</v>
      </c>
      <c r="E17" s="33" t="e">
        <f>+VLOOKUP($A17,'ANEXO I- RA'!$K$1:$T$108,5,FALSE)</f>
        <v>#N/A</v>
      </c>
      <c r="F17" s="162" t="e">
        <f>+VLOOKUP($A17,'ANEXO I- RA'!$K$1:$T$108,6,FALSE)</f>
        <v>#N/A</v>
      </c>
      <c r="G17" s="108" t="e">
        <f>+VLOOKUP($A17,'ANEXO I- RA'!$K$1:$T$108,7,FALSE)</f>
        <v>#N/A</v>
      </c>
      <c r="H17" s="162" t="e">
        <f>+VLOOKUP($A17,'ANEXO I- RA'!$K$1:$T$108,8,FALSE)</f>
        <v>#N/A</v>
      </c>
      <c r="I17" s="33" t="e">
        <f>+VLOOKUP($A17,'ANEXO I- RA'!$K$1:$T$108,9,FALSE)</f>
        <v>#N/A</v>
      </c>
      <c r="J17" s="28" t="e">
        <f>+VLOOKUP($A17,'ANEXO I- RA'!$K$1:$T$108,10,FALSE)</f>
        <v>#N/A</v>
      </c>
      <c r="K17" s="163"/>
      <c r="L17" s="163"/>
      <c r="M17" s="302"/>
    </row>
    <row r="18" spans="1:13">
      <c r="A18" s="161"/>
      <c r="B18" s="28" t="e">
        <f>+VLOOKUP(A18,'ANEXO I- RA'!K$2:L$114,2,FALSE)</f>
        <v>#N/A</v>
      </c>
      <c r="C18" s="33" t="e">
        <f>+VLOOKUP($A18,'ANEXO I- RA'!$K$1:$T$108,3,FALSE)</f>
        <v>#N/A</v>
      </c>
      <c r="D18" s="28" t="e">
        <f>+VLOOKUP(A18,'ANEXO I- RA'!K$1:T$108,4,FALSE)</f>
        <v>#N/A</v>
      </c>
      <c r="E18" s="33" t="e">
        <f>+VLOOKUP($A18,'ANEXO I- RA'!$K$1:$T$108,5,FALSE)</f>
        <v>#N/A</v>
      </c>
      <c r="F18" s="162" t="e">
        <f>+VLOOKUP($A18,'ANEXO I- RA'!$K$1:$T$108,6,FALSE)</f>
        <v>#N/A</v>
      </c>
      <c r="G18" s="108" t="e">
        <f>+VLOOKUP($A18,'ANEXO I- RA'!$K$1:$T$108,7,FALSE)</f>
        <v>#N/A</v>
      </c>
      <c r="H18" s="162" t="e">
        <f>+VLOOKUP($A18,'ANEXO I- RA'!$K$1:$T$108,8,FALSE)</f>
        <v>#N/A</v>
      </c>
      <c r="I18" s="33" t="e">
        <f>+VLOOKUP($A18,'ANEXO I- RA'!$K$1:$T$108,9,FALSE)</f>
        <v>#N/A</v>
      </c>
      <c r="J18" s="28" t="e">
        <f>+VLOOKUP($A18,'ANEXO I- RA'!$K$1:$T$108,10,FALSE)</f>
        <v>#N/A</v>
      </c>
      <c r="K18" s="163"/>
      <c r="L18" s="163"/>
      <c r="M18" s="302"/>
    </row>
    <row r="19" spans="1:13">
      <c r="A19" s="161"/>
      <c r="B19" s="28" t="e">
        <f>+VLOOKUP(A19,'ANEXO I- RA'!K$2:L$114,2,FALSE)</f>
        <v>#N/A</v>
      </c>
      <c r="C19" s="33" t="e">
        <f>+VLOOKUP($A19,'ANEXO I- RA'!$K$1:$T$108,3,FALSE)</f>
        <v>#N/A</v>
      </c>
      <c r="D19" s="28" t="e">
        <f>+VLOOKUP(A19,'ANEXO I- RA'!K$1:T$108,4,FALSE)</f>
        <v>#N/A</v>
      </c>
      <c r="E19" s="33" t="e">
        <f>+VLOOKUP($A19,'ANEXO I- RA'!$K$1:$T$108,5,FALSE)</f>
        <v>#N/A</v>
      </c>
      <c r="F19" s="162" t="e">
        <f>+VLOOKUP($A19,'ANEXO I- RA'!$K$1:$T$108,6,FALSE)</f>
        <v>#N/A</v>
      </c>
      <c r="G19" s="108" t="e">
        <f>+VLOOKUP($A19,'ANEXO I- RA'!$K$1:$T$108,7,FALSE)</f>
        <v>#N/A</v>
      </c>
      <c r="H19" s="162" t="e">
        <f>+VLOOKUP($A19,'ANEXO I- RA'!$K$1:$T$108,8,FALSE)</f>
        <v>#N/A</v>
      </c>
      <c r="I19" s="33" t="e">
        <f>+VLOOKUP($A19,'ANEXO I- RA'!$K$1:$T$108,9,FALSE)</f>
        <v>#N/A</v>
      </c>
      <c r="J19" s="28" t="e">
        <f>+VLOOKUP($A19,'ANEXO I- RA'!$K$1:$T$108,10,FALSE)</f>
        <v>#N/A</v>
      </c>
      <c r="K19" s="163"/>
      <c r="L19" s="163"/>
      <c r="M19" s="302"/>
    </row>
    <row r="20" spans="1:13">
      <c r="A20" s="161"/>
      <c r="B20" s="28" t="e">
        <f>+VLOOKUP(A20,'ANEXO I- RA'!K$2:L$114,2,FALSE)</f>
        <v>#N/A</v>
      </c>
      <c r="C20" s="33" t="e">
        <f>+VLOOKUP($A20,'ANEXO I- RA'!$K$1:$T$108,3,FALSE)</f>
        <v>#N/A</v>
      </c>
      <c r="D20" s="28" t="e">
        <f>+VLOOKUP(A20,'ANEXO I- RA'!K$1:T$108,4,FALSE)</f>
        <v>#N/A</v>
      </c>
      <c r="E20" s="33" t="e">
        <f>+VLOOKUP($A20,'ANEXO I- RA'!$K$1:$T$108,5,FALSE)</f>
        <v>#N/A</v>
      </c>
      <c r="F20" s="162" t="e">
        <f>+VLOOKUP($A20,'ANEXO I- RA'!$K$1:$T$108,6,FALSE)</f>
        <v>#N/A</v>
      </c>
      <c r="G20" s="108" t="e">
        <f>+VLOOKUP($A20,'ANEXO I- RA'!$K$1:$T$108,7,FALSE)</f>
        <v>#N/A</v>
      </c>
      <c r="H20" s="162" t="e">
        <f>+VLOOKUP($A20,'ANEXO I- RA'!$K$1:$T$108,8,FALSE)</f>
        <v>#N/A</v>
      </c>
      <c r="I20" s="33" t="e">
        <f>+VLOOKUP($A20,'ANEXO I- RA'!$K$1:$T$108,9,FALSE)</f>
        <v>#N/A</v>
      </c>
      <c r="J20" s="28" t="e">
        <f>+VLOOKUP($A20,'ANEXO I- RA'!$K$1:$T$108,10,FALSE)</f>
        <v>#N/A</v>
      </c>
      <c r="K20" s="163"/>
      <c r="L20" s="163"/>
      <c r="M20" s="302"/>
    </row>
    <row r="21" spans="1:13">
      <c r="A21" s="161"/>
      <c r="B21" s="28" t="e">
        <f>+VLOOKUP(A21,'ANEXO I- RA'!K$2:L$114,2,FALSE)</f>
        <v>#N/A</v>
      </c>
      <c r="C21" s="33" t="e">
        <f>+VLOOKUP($A21,'ANEXO I- RA'!$K$1:$T$108,3,FALSE)</f>
        <v>#N/A</v>
      </c>
      <c r="D21" s="28" t="e">
        <f>+VLOOKUP(A21,'ANEXO I- RA'!K$1:T$108,4,FALSE)</f>
        <v>#N/A</v>
      </c>
      <c r="E21" s="33" t="e">
        <f>+VLOOKUP($A21,'ANEXO I- RA'!$K$1:$T$108,5,FALSE)</f>
        <v>#N/A</v>
      </c>
      <c r="F21" s="162" t="e">
        <f>+VLOOKUP($A21,'ANEXO I- RA'!$K$1:$T$108,6,FALSE)</f>
        <v>#N/A</v>
      </c>
      <c r="G21" s="108" t="e">
        <f>+VLOOKUP($A21,'ANEXO I- RA'!$K$1:$T$108,7,FALSE)</f>
        <v>#N/A</v>
      </c>
      <c r="H21" s="162" t="e">
        <f>+VLOOKUP($A21,'ANEXO I- RA'!$K$1:$T$108,8,FALSE)</f>
        <v>#N/A</v>
      </c>
      <c r="I21" s="33" t="e">
        <f>+VLOOKUP($A21,'ANEXO I- RA'!$K$1:$T$108,9,FALSE)</f>
        <v>#N/A</v>
      </c>
      <c r="J21" s="28" t="e">
        <f>+VLOOKUP($A21,'ANEXO I- RA'!$K$1:$T$108,10,FALSE)</f>
        <v>#N/A</v>
      </c>
      <c r="K21" s="163"/>
      <c r="L21" s="163"/>
      <c r="M21" s="302"/>
    </row>
    <row r="22" spans="1:13">
      <c r="A22" s="161"/>
      <c r="B22" s="28" t="e">
        <f>+VLOOKUP(A22,'ANEXO I- RA'!K$2:L$114,2,FALSE)</f>
        <v>#N/A</v>
      </c>
      <c r="C22" s="33" t="e">
        <f>+VLOOKUP($A22,'ANEXO I- RA'!$K$1:$T$108,3,FALSE)</f>
        <v>#N/A</v>
      </c>
      <c r="D22" s="28" t="e">
        <f>+VLOOKUP(A22,'ANEXO I- RA'!K$1:T$108,4,FALSE)</f>
        <v>#N/A</v>
      </c>
      <c r="E22" s="33" t="e">
        <f>+VLOOKUP($A22,'ANEXO I- RA'!$K$1:$T$108,5,FALSE)</f>
        <v>#N/A</v>
      </c>
      <c r="F22" s="162" t="e">
        <f>+VLOOKUP($A22,'ANEXO I- RA'!$K$1:$T$108,6,FALSE)</f>
        <v>#N/A</v>
      </c>
      <c r="G22" s="108" t="e">
        <f>+VLOOKUP($A22,'ANEXO I- RA'!$K$1:$T$108,7,FALSE)</f>
        <v>#N/A</v>
      </c>
      <c r="H22" s="162" t="e">
        <f>+VLOOKUP($A22,'ANEXO I- RA'!$K$1:$T$108,8,FALSE)</f>
        <v>#N/A</v>
      </c>
      <c r="I22" s="33" t="e">
        <f>+VLOOKUP($A22,'ANEXO I- RA'!$K$1:$T$108,9,FALSE)</f>
        <v>#N/A</v>
      </c>
      <c r="J22" s="28" t="e">
        <f>+VLOOKUP($A22,'ANEXO I- RA'!$K$1:$T$108,10,FALSE)</f>
        <v>#N/A</v>
      </c>
      <c r="K22" s="163"/>
      <c r="L22" s="163"/>
      <c r="M22" s="302"/>
    </row>
    <row r="23" spans="1:13">
      <c r="A23" s="161"/>
      <c r="B23" s="28" t="e">
        <f>+VLOOKUP(A23,'ANEXO I- RA'!K$2:L$114,2,FALSE)</f>
        <v>#N/A</v>
      </c>
      <c r="C23" s="33" t="e">
        <f>+VLOOKUP($A23,'ANEXO I- RA'!$K$1:$T$108,3,FALSE)</f>
        <v>#N/A</v>
      </c>
      <c r="D23" s="28" t="e">
        <f>+VLOOKUP(A23,'ANEXO I- RA'!K$1:T$108,4,FALSE)</f>
        <v>#N/A</v>
      </c>
      <c r="E23" s="33" t="e">
        <f>+VLOOKUP($A23,'ANEXO I- RA'!$K$1:$T$108,5,FALSE)</f>
        <v>#N/A</v>
      </c>
      <c r="F23" s="162" t="e">
        <f>+VLOOKUP($A23,'ANEXO I- RA'!$K$1:$T$108,6,FALSE)</f>
        <v>#N/A</v>
      </c>
      <c r="G23" s="108" t="e">
        <f>+VLOOKUP($A23,'ANEXO I- RA'!$K$1:$T$108,7,FALSE)</f>
        <v>#N/A</v>
      </c>
      <c r="H23" s="162" t="e">
        <f>+VLOOKUP($A23,'ANEXO I- RA'!$K$1:$T$108,8,FALSE)</f>
        <v>#N/A</v>
      </c>
      <c r="I23" s="33" t="e">
        <f>+VLOOKUP($A23,'ANEXO I- RA'!$K$1:$T$108,9,FALSE)</f>
        <v>#N/A</v>
      </c>
      <c r="J23" s="28" t="e">
        <f>+VLOOKUP($A23,'ANEXO I- RA'!$K$1:$T$108,10,FALSE)</f>
        <v>#N/A</v>
      </c>
      <c r="K23" s="163"/>
      <c r="L23" s="163"/>
      <c r="M23" s="302"/>
    </row>
    <row r="24" spans="1:13">
      <c r="A24" s="161"/>
      <c r="B24" s="28" t="e">
        <f>+VLOOKUP(A24,'ANEXO I- RA'!K$2:L$114,2,FALSE)</f>
        <v>#N/A</v>
      </c>
      <c r="C24" s="33" t="e">
        <f>+VLOOKUP($A24,'ANEXO I- RA'!$K$1:$T$108,3,FALSE)</f>
        <v>#N/A</v>
      </c>
      <c r="D24" s="28" t="e">
        <f>+VLOOKUP(A24,'ANEXO I- RA'!K$1:T$108,4,FALSE)</f>
        <v>#N/A</v>
      </c>
      <c r="E24" s="33" t="e">
        <f>+VLOOKUP($A24,'ANEXO I- RA'!$K$1:$T$108,5,FALSE)</f>
        <v>#N/A</v>
      </c>
      <c r="F24" s="162" t="e">
        <f>+VLOOKUP($A24,'ANEXO I- RA'!$K$1:$T$108,6,FALSE)</f>
        <v>#N/A</v>
      </c>
      <c r="G24" s="108" t="e">
        <f>+VLOOKUP($A24,'ANEXO I- RA'!$K$1:$T$108,7,FALSE)</f>
        <v>#N/A</v>
      </c>
      <c r="H24" s="162" t="e">
        <f>+VLOOKUP($A24,'ANEXO I- RA'!$K$1:$T$108,8,FALSE)</f>
        <v>#N/A</v>
      </c>
      <c r="I24" s="33" t="e">
        <f>+VLOOKUP($A24,'ANEXO I- RA'!$K$1:$T$108,9,FALSE)</f>
        <v>#N/A</v>
      </c>
      <c r="J24" s="28" t="e">
        <f>+VLOOKUP($A24,'ANEXO I- RA'!$K$1:$T$108,10,FALSE)</f>
        <v>#N/A</v>
      </c>
      <c r="K24" s="163"/>
      <c r="L24" s="163"/>
      <c r="M24" s="302"/>
    </row>
    <row r="25" spans="1:13">
      <c r="A25" s="161"/>
      <c r="B25" s="28" t="e">
        <f>+VLOOKUP(A25,'ANEXO I- RA'!K$2:L$114,2,FALSE)</f>
        <v>#N/A</v>
      </c>
      <c r="C25" s="33" t="e">
        <f>+VLOOKUP($A25,'ANEXO I- RA'!$K$1:$T$108,3,FALSE)</f>
        <v>#N/A</v>
      </c>
      <c r="D25" s="28" t="e">
        <f>+VLOOKUP(A25,'ANEXO I- RA'!K$1:T$108,4,FALSE)</f>
        <v>#N/A</v>
      </c>
      <c r="E25" s="33" t="e">
        <f>+VLOOKUP($A25,'ANEXO I- RA'!$K$1:$T$108,5,FALSE)</f>
        <v>#N/A</v>
      </c>
      <c r="F25" s="162" t="e">
        <f>+VLOOKUP($A25,'ANEXO I- RA'!$K$1:$T$108,6,FALSE)</f>
        <v>#N/A</v>
      </c>
      <c r="G25" s="108" t="e">
        <f>+VLOOKUP($A25,'ANEXO I- RA'!$K$1:$T$108,7,FALSE)</f>
        <v>#N/A</v>
      </c>
      <c r="H25" s="162" t="e">
        <f>+VLOOKUP($A25,'ANEXO I- RA'!$K$1:$T$108,8,FALSE)</f>
        <v>#N/A</v>
      </c>
      <c r="I25" s="33" t="e">
        <f>+VLOOKUP($A25,'ANEXO I- RA'!$K$1:$T$108,9,FALSE)</f>
        <v>#N/A</v>
      </c>
      <c r="J25" s="28" t="e">
        <f>+VLOOKUP($A25,'ANEXO I- RA'!$K$1:$T$108,10,FALSE)</f>
        <v>#N/A</v>
      </c>
      <c r="K25" s="163"/>
      <c r="L25" s="163"/>
      <c r="M25" s="302"/>
    </row>
    <row r="26" spans="1:13">
      <c r="A26" s="161"/>
      <c r="B26" s="28" t="e">
        <f>+VLOOKUP(A26,'ANEXO I- RA'!K$2:L$114,2,FALSE)</f>
        <v>#N/A</v>
      </c>
      <c r="C26" s="33" t="e">
        <f>+VLOOKUP($A26,'ANEXO I- RA'!$K$1:$T$108,3,FALSE)</f>
        <v>#N/A</v>
      </c>
      <c r="D26" s="28" t="e">
        <f>+VLOOKUP(A26,'ANEXO I- RA'!K$1:T$108,4,FALSE)</f>
        <v>#N/A</v>
      </c>
      <c r="E26" s="33" t="e">
        <f>+VLOOKUP($A26,'ANEXO I- RA'!$K$1:$T$108,5,FALSE)</f>
        <v>#N/A</v>
      </c>
      <c r="F26" s="162" t="e">
        <f>+VLOOKUP($A26,'ANEXO I- RA'!$K$1:$T$108,6,FALSE)</f>
        <v>#N/A</v>
      </c>
      <c r="G26" s="108" t="e">
        <f>+VLOOKUP($A26,'ANEXO I- RA'!$K$1:$T$108,7,FALSE)</f>
        <v>#N/A</v>
      </c>
      <c r="H26" s="162" t="e">
        <f>+VLOOKUP($A26,'ANEXO I- RA'!$K$1:$T$108,8,FALSE)</f>
        <v>#N/A</v>
      </c>
      <c r="I26" s="33" t="e">
        <f>+VLOOKUP($A26,'ANEXO I- RA'!$K$1:$T$108,9,FALSE)</f>
        <v>#N/A</v>
      </c>
      <c r="J26" s="28" t="e">
        <f>+VLOOKUP($A26,'ANEXO I- RA'!$K$1:$T$108,10,FALSE)</f>
        <v>#N/A</v>
      </c>
      <c r="K26" s="163"/>
      <c r="L26" s="163"/>
      <c r="M26" s="302"/>
    </row>
    <row r="27" spans="1:13">
      <c r="A27" s="161"/>
      <c r="B27" s="28" t="e">
        <f>+VLOOKUP(A27,'ANEXO I- RA'!K$2:L$114,2,FALSE)</f>
        <v>#N/A</v>
      </c>
      <c r="C27" s="33" t="e">
        <f>+VLOOKUP($A27,'ANEXO I- RA'!$K$1:$T$108,3,FALSE)</f>
        <v>#N/A</v>
      </c>
      <c r="D27" s="28" t="e">
        <f>+VLOOKUP(A27,'ANEXO I- RA'!K$1:T$108,4,FALSE)</f>
        <v>#N/A</v>
      </c>
      <c r="E27" s="33" t="e">
        <f>+VLOOKUP($A27,'ANEXO I- RA'!$K$1:$T$108,5,FALSE)</f>
        <v>#N/A</v>
      </c>
      <c r="F27" s="162" t="e">
        <f>+VLOOKUP($A27,'ANEXO I- RA'!$K$1:$T$108,6,FALSE)</f>
        <v>#N/A</v>
      </c>
      <c r="G27" s="108" t="e">
        <f>+VLOOKUP($A27,'ANEXO I- RA'!$K$1:$T$108,7,FALSE)</f>
        <v>#N/A</v>
      </c>
      <c r="H27" s="162" t="e">
        <f>+VLOOKUP($A27,'ANEXO I- RA'!$K$1:$T$108,8,FALSE)</f>
        <v>#N/A</v>
      </c>
      <c r="I27" s="33" t="e">
        <f>+VLOOKUP($A27,'ANEXO I- RA'!$K$1:$T$108,9,FALSE)</f>
        <v>#N/A</v>
      </c>
      <c r="J27" s="28" t="e">
        <f>+VLOOKUP($A27,'ANEXO I- RA'!$K$1:$T$108,10,FALSE)</f>
        <v>#N/A</v>
      </c>
      <c r="K27" s="163"/>
      <c r="L27" s="163"/>
      <c r="M27" s="302"/>
    </row>
    <row r="28" spans="1:13">
      <c r="A28" s="161"/>
      <c r="B28" s="28" t="e">
        <f>+VLOOKUP(A28,'ANEXO I- RA'!K$2:L$114,2,FALSE)</f>
        <v>#N/A</v>
      </c>
      <c r="C28" s="33" t="e">
        <f>+VLOOKUP($A28,'ANEXO I- RA'!$K$1:$T$108,3,FALSE)</f>
        <v>#N/A</v>
      </c>
      <c r="D28" s="28" t="e">
        <f>+VLOOKUP(A28,'ANEXO I- RA'!K$1:T$108,4,FALSE)</f>
        <v>#N/A</v>
      </c>
      <c r="E28" s="33" t="e">
        <f>+VLOOKUP($A28,'ANEXO I- RA'!$K$1:$T$108,5,FALSE)</f>
        <v>#N/A</v>
      </c>
      <c r="F28" s="162" t="e">
        <f>+VLOOKUP($A28,'ANEXO I- RA'!$K$1:$T$108,6,FALSE)</f>
        <v>#N/A</v>
      </c>
      <c r="G28" s="108" t="e">
        <f>+VLOOKUP($A28,'ANEXO I- RA'!$K$1:$T$108,7,FALSE)</f>
        <v>#N/A</v>
      </c>
      <c r="H28" s="162" t="e">
        <f>+VLOOKUP($A28,'ANEXO I- RA'!$K$1:$T$108,8,FALSE)</f>
        <v>#N/A</v>
      </c>
      <c r="I28" s="33" t="e">
        <f>+VLOOKUP($A28,'ANEXO I- RA'!$K$1:$T$108,9,FALSE)</f>
        <v>#N/A</v>
      </c>
      <c r="J28" s="28" t="e">
        <f>+VLOOKUP($A28,'ANEXO I- RA'!$K$1:$T$108,10,FALSE)</f>
        <v>#N/A</v>
      </c>
      <c r="K28" s="163"/>
      <c r="L28" s="163"/>
      <c r="M28" s="302"/>
    </row>
    <row r="29" spans="1:13">
      <c r="A29" s="161"/>
      <c r="B29" s="28" t="e">
        <f>+VLOOKUP(A29,'ANEXO I- RA'!K$2:L$114,2,FALSE)</f>
        <v>#N/A</v>
      </c>
      <c r="C29" s="33" t="e">
        <f>+VLOOKUP($A29,'ANEXO I- RA'!$K$1:$T$108,3,FALSE)</f>
        <v>#N/A</v>
      </c>
      <c r="D29" s="28" t="e">
        <f>+VLOOKUP(A29,'ANEXO I- RA'!K$1:T$108,4,FALSE)</f>
        <v>#N/A</v>
      </c>
      <c r="E29" s="33" t="e">
        <f>+VLOOKUP($A29,'ANEXO I- RA'!$K$1:$T$108,5,FALSE)</f>
        <v>#N/A</v>
      </c>
      <c r="F29" s="162" t="e">
        <f>+VLOOKUP($A29,'ANEXO I- RA'!$K$1:$T$108,6,FALSE)</f>
        <v>#N/A</v>
      </c>
      <c r="G29" s="108" t="e">
        <f>+VLOOKUP($A29,'ANEXO I- RA'!$K$1:$T$108,7,FALSE)</f>
        <v>#N/A</v>
      </c>
      <c r="H29" s="162" t="e">
        <f>+VLOOKUP($A29,'ANEXO I- RA'!$K$1:$T$108,8,FALSE)</f>
        <v>#N/A</v>
      </c>
      <c r="I29" s="33" t="e">
        <f>+VLOOKUP($A29,'ANEXO I- RA'!$K$1:$T$108,9,FALSE)</f>
        <v>#N/A</v>
      </c>
      <c r="J29" s="28" t="e">
        <f>+VLOOKUP($A29,'ANEXO I- RA'!$K$1:$T$108,10,FALSE)</f>
        <v>#N/A</v>
      </c>
      <c r="K29" s="163"/>
      <c r="L29" s="163"/>
      <c r="M29" s="302"/>
    </row>
    <row r="30" spans="1:13">
      <c r="A30" s="161"/>
      <c r="B30" s="28" t="e">
        <f>+VLOOKUP(A30,'ANEXO I- RA'!K$2:L$114,2,FALSE)</f>
        <v>#N/A</v>
      </c>
      <c r="C30" s="33" t="e">
        <f>+VLOOKUP($A30,'ANEXO I- RA'!$K$1:$T$108,3,FALSE)</f>
        <v>#N/A</v>
      </c>
      <c r="D30" s="28" t="e">
        <f>+VLOOKUP(A30,'ANEXO I- RA'!K$1:T$108,4,FALSE)</f>
        <v>#N/A</v>
      </c>
      <c r="E30" s="33" t="e">
        <f>+VLOOKUP($A30,'ANEXO I- RA'!$K$1:$T$108,5,FALSE)</f>
        <v>#N/A</v>
      </c>
      <c r="F30" s="162" t="e">
        <f>+VLOOKUP($A30,'ANEXO I- RA'!$K$1:$T$108,6,FALSE)</f>
        <v>#N/A</v>
      </c>
      <c r="G30" s="108" t="e">
        <f>+VLOOKUP($A30,'ANEXO I- RA'!$K$1:$T$108,7,FALSE)</f>
        <v>#N/A</v>
      </c>
      <c r="H30" s="162" t="e">
        <f>+VLOOKUP($A30,'ANEXO I- RA'!$K$1:$T$108,8,FALSE)</f>
        <v>#N/A</v>
      </c>
      <c r="I30" s="33" t="e">
        <f>+VLOOKUP($A30,'ANEXO I- RA'!$K$1:$T$108,9,FALSE)</f>
        <v>#N/A</v>
      </c>
      <c r="J30" s="28" t="e">
        <f>+VLOOKUP($A30,'ANEXO I- RA'!$K$1:$T$108,10,FALSE)</f>
        <v>#N/A</v>
      </c>
      <c r="K30" s="163"/>
      <c r="L30" s="163"/>
      <c r="M30" s="302"/>
    </row>
    <row r="31" spans="1:13">
      <c r="A31" s="161"/>
      <c r="B31" s="28" t="e">
        <f>+VLOOKUP(A31,'ANEXO I- RA'!K$2:L$114,2,FALSE)</f>
        <v>#N/A</v>
      </c>
      <c r="C31" s="33" t="e">
        <f>+VLOOKUP($A31,'ANEXO I- RA'!$K$1:$T$108,3,FALSE)</f>
        <v>#N/A</v>
      </c>
      <c r="D31" s="28" t="e">
        <f>+VLOOKUP(A31,'ANEXO I- RA'!K$1:T$108,4,FALSE)</f>
        <v>#N/A</v>
      </c>
      <c r="E31" s="33" t="e">
        <f>+VLOOKUP($A31,'ANEXO I- RA'!$K$1:$T$108,5,FALSE)</f>
        <v>#N/A</v>
      </c>
      <c r="F31" s="162" t="e">
        <f>+VLOOKUP($A31,'ANEXO I- RA'!$K$1:$T$108,6,FALSE)</f>
        <v>#N/A</v>
      </c>
      <c r="G31" s="108" t="e">
        <f>+VLOOKUP($A31,'ANEXO I- RA'!$K$1:$T$108,7,FALSE)</f>
        <v>#N/A</v>
      </c>
      <c r="H31" s="162" t="e">
        <f>+VLOOKUP($A31,'ANEXO I- RA'!$K$1:$T$108,8,FALSE)</f>
        <v>#N/A</v>
      </c>
      <c r="I31" s="33" t="e">
        <f>+VLOOKUP($A31,'ANEXO I- RA'!$K$1:$T$108,9,FALSE)</f>
        <v>#N/A</v>
      </c>
      <c r="J31" s="28" t="e">
        <f>+VLOOKUP($A31,'ANEXO I- RA'!$K$1:$T$108,10,FALSE)</f>
        <v>#N/A</v>
      </c>
      <c r="K31" s="163"/>
      <c r="L31" s="163"/>
      <c r="M31" s="302"/>
    </row>
    <row r="32" spans="1:13">
      <c r="A32" s="161"/>
      <c r="B32" s="28" t="e">
        <f>+VLOOKUP(A32,'ANEXO I- RA'!K$2:L$114,2,FALSE)</f>
        <v>#N/A</v>
      </c>
      <c r="C32" s="33" t="e">
        <f>+VLOOKUP($A32,'ANEXO I- RA'!$K$1:$T$108,3,FALSE)</f>
        <v>#N/A</v>
      </c>
      <c r="D32" s="28" t="e">
        <f>+VLOOKUP(A32,'ANEXO I- RA'!K$1:T$108,4,FALSE)</f>
        <v>#N/A</v>
      </c>
      <c r="E32" s="33" t="e">
        <f>+VLOOKUP($A32,'ANEXO I- RA'!$K$1:$T$108,5,FALSE)</f>
        <v>#N/A</v>
      </c>
      <c r="F32" s="162" t="e">
        <f>+VLOOKUP($A32,'ANEXO I- RA'!$K$1:$T$108,6,FALSE)</f>
        <v>#N/A</v>
      </c>
      <c r="G32" s="108" t="e">
        <f>+VLOOKUP($A32,'ANEXO I- RA'!$K$1:$T$108,7,FALSE)</f>
        <v>#N/A</v>
      </c>
      <c r="H32" s="162" t="e">
        <f>+VLOOKUP($A32,'ANEXO I- RA'!$K$1:$T$108,8,FALSE)</f>
        <v>#N/A</v>
      </c>
      <c r="I32" s="33" t="e">
        <f>+VLOOKUP($A32,'ANEXO I- RA'!$K$1:$T$108,9,FALSE)</f>
        <v>#N/A</v>
      </c>
      <c r="J32" s="28" t="e">
        <f>+VLOOKUP($A32,'ANEXO I- RA'!$K$1:$T$108,10,FALSE)</f>
        <v>#N/A</v>
      </c>
      <c r="K32" s="163"/>
      <c r="L32" s="163"/>
      <c r="M32" s="302"/>
    </row>
    <row r="33" spans="1:13">
      <c r="A33" s="161"/>
      <c r="B33" s="28" t="e">
        <f>+VLOOKUP(A33,'ANEXO I- RA'!K$2:L$114,2,FALSE)</f>
        <v>#N/A</v>
      </c>
      <c r="C33" s="33" t="e">
        <f>+VLOOKUP($A33,'ANEXO I- RA'!$K$1:$T$108,3,FALSE)</f>
        <v>#N/A</v>
      </c>
      <c r="D33" s="28" t="e">
        <f>+VLOOKUP(A33,'ANEXO I- RA'!K$1:T$108,4,FALSE)</f>
        <v>#N/A</v>
      </c>
      <c r="E33" s="33" t="e">
        <f>+VLOOKUP($A33,'ANEXO I- RA'!$K$1:$T$108,5,FALSE)</f>
        <v>#N/A</v>
      </c>
      <c r="F33" s="162" t="e">
        <f>+VLOOKUP($A33,'ANEXO I- RA'!$K$1:$T$108,6,FALSE)</f>
        <v>#N/A</v>
      </c>
      <c r="G33" s="108" t="e">
        <f>+VLOOKUP($A33,'ANEXO I- RA'!$K$1:$T$108,7,FALSE)</f>
        <v>#N/A</v>
      </c>
      <c r="H33" s="162" t="e">
        <f>+VLOOKUP($A33,'ANEXO I- RA'!$K$1:$T$108,8,FALSE)</f>
        <v>#N/A</v>
      </c>
      <c r="I33" s="33" t="e">
        <f>+VLOOKUP($A33,'ANEXO I- RA'!$K$1:$T$108,9,FALSE)</f>
        <v>#N/A</v>
      </c>
      <c r="J33" s="28" t="e">
        <f>+VLOOKUP($A33,'ANEXO I- RA'!$K$1:$T$108,10,FALSE)</f>
        <v>#N/A</v>
      </c>
      <c r="K33" s="163"/>
      <c r="L33" s="163"/>
      <c r="M33" s="302"/>
    </row>
    <row r="34" spans="1:13">
      <c r="A34" s="161"/>
      <c r="B34" s="28" t="e">
        <f>+VLOOKUP(A34,'ANEXO I- RA'!K$2:L$114,2,FALSE)</f>
        <v>#N/A</v>
      </c>
      <c r="C34" s="33" t="e">
        <f>+VLOOKUP($A34,'ANEXO I- RA'!$K$1:$T$108,3,FALSE)</f>
        <v>#N/A</v>
      </c>
      <c r="D34" s="28" t="e">
        <f>+VLOOKUP(A34,'ANEXO I- RA'!K$1:T$108,4,FALSE)</f>
        <v>#N/A</v>
      </c>
      <c r="E34" s="33" t="e">
        <f>+VLOOKUP($A34,'ANEXO I- RA'!$K$1:$T$108,5,FALSE)</f>
        <v>#N/A</v>
      </c>
      <c r="F34" s="162" t="e">
        <f>+VLOOKUP($A34,'ANEXO I- RA'!$K$1:$T$108,6,FALSE)</f>
        <v>#N/A</v>
      </c>
      <c r="G34" s="108" t="e">
        <f>+VLOOKUP($A34,'ANEXO I- RA'!$K$1:$T$108,7,FALSE)</f>
        <v>#N/A</v>
      </c>
      <c r="H34" s="162" t="e">
        <f>+VLOOKUP($A34,'ANEXO I- RA'!$K$1:$T$108,8,FALSE)</f>
        <v>#N/A</v>
      </c>
      <c r="I34" s="33" t="e">
        <f>+VLOOKUP($A34,'ANEXO I- RA'!$K$1:$T$108,9,FALSE)</f>
        <v>#N/A</v>
      </c>
      <c r="J34" s="28" t="e">
        <f>+VLOOKUP($A34,'ANEXO I- RA'!$K$1:$T$108,10,FALSE)</f>
        <v>#N/A</v>
      </c>
      <c r="K34" s="163"/>
      <c r="L34" s="163"/>
      <c r="M34" s="302"/>
    </row>
    <row r="35" spans="1:13">
      <c r="A35" s="161"/>
      <c r="B35" s="28" t="e">
        <f>+VLOOKUP(A35,'ANEXO I- RA'!K$2:L$114,2,FALSE)</f>
        <v>#N/A</v>
      </c>
      <c r="C35" s="33" t="e">
        <f>+VLOOKUP($A35,'ANEXO I- RA'!$K$1:$T$108,3,FALSE)</f>
        <v>#N/A</v>
      </c>
      <c r="D35" s="28" t="e">
        <f>+VLOOKUP(A35,'ANEXO I- RA'!K$1:T$108,4,FALSE)</f>
        <v>#N/A</v>
      </c>
      <c r="E35" s="33" t="e">
        <f>+VLOOKUP($A35,'ANEXO I- RA'!$K$1:$T$108,5,FALSE)</f>
        <v>#N/A</v>
      </c>
      <c r="F35" s="162" t="e">
        <f>+VLOOKUP($A35,'ANEXO I- RA'!$K$1:$T$108,6,FALSE)</f>
        <v>#N/A</v>
      </c>
      <c r="G35" s="108" t="e">
        <f>+VLOOKUP($A35,'ANEXO I- RA'!$K$1:$T$108,7,FALSE)</f>
        <v>#N/A</v>
      </c>
      <c r="H35" s="162" t="e">
        <f>+VLOOKUP($A35,'ANEXO I- RA'!$K$1:$T$108,8,FALSE)</f>
        <v>#N/A</v>
      </c>
      <c r="I35" s="33" t="e">
        <f>+VLOOKUP($A35,'ANEXO I- RA'!$K$1:$T$108,9,FALSE)</f>
        <v>#N/A</v>
      </c>
      <c r="J35" s="28" t="e">
        <f>+VLOOKUP($A35,'ANEXO I- RA'!$K$1:$T$108,10,FALSE)</f>
        <v>#N/A</v>
      </c>
      <c r="K35" s="163"/>
      <c r="L35" s="163"/>
      <c r="M35" s="302"/>
    </row>
    <row r="36" spans="1:13">
      <c r="A36" s="161"/>
      <c r="B36" s="28" t="e">
        <f>+VLOOKUP(A36,'ANEXO I- RA'!K$2:L$114,2,FALSE)</f>
        <v>#N/A</v>
      </c>
      <c r="C36" s="33" t="e">
        <f>+VLOOKUP($A36,'ANEXO I- RA'!$K$1:$T$108,3,FALSE)</f>
        <v>#N/A</v>
      </c>
      <c r="D36" s="28" t="e">
        <f>+VLOOKUP(A36,'ANEXO I- RA'!K$1:T$108,4,FALSE)</f>
        <v>#N/A</v>
      </c>
      <c r="E36" s="33" t="e">
        <f>+VLOOKUP($A36,'ANEXO I- RA'!$K$1:$T$108,5,FALSE)</f>
        <v>#N/A</v>
      </c>
      <c r="F36" s="162" t="e">
        <f>+VLOOKUP($A36,'ANEXO I- RA'!$K$1:$T$108,6,FALSE)</f>
        <v>#N/A</v>
      </c>
      <c r="G36" s="108" t="e">
        <f>+VLOOKUP($A36,'ANEXO I- RA'!$K$1:$T$108,7,FALSE)</f>
        <v>#N/A</v>
      </c>
      <c r="H36" s="162" t="e">
        <f>+VLOOKUP($A36,'ANEXO I- RA'!$K$1:$T$108,8,FALSE)</f>
        <v>#N/A</v>
      </c>
      <c r="I36" s="33" t="e">
        <f>+VLOOKUP($A36,'ANEXO I- RA'!$K$1:$T$108,9,FALSE)</f>
        <v>#N/A</v>
      </c>
      <c r="J36" s="28" t="e">
        <f>+VLOOKUP($A36,'ANEXO I- RA'!$K$1:$T$108,10,FALSE)</f>
        <v>#N/A</v>
      </c>
      <c r="K36" s="163"/>
      <c r="L36" s="163"/>
      <c r="M36" s="302"/>
    </row>
    <row r="37" spans="1:13">
      <c r="A37" s="161"/>
      <c r="B37" s="28" t="e">
        <f>+VLOOKUP(A37,'ANEXO I- RA'!K$2:L$114,2,FALSE)</f>
        <v>#N/A</v>
      </c>
      <c r="C37" s="33" t="e">
        <f>+VLOOKUP($A37,'ANEXO I- RA'!$K$1:$T$108,3,FALSE)</f>
        <v>#N/A</v>
      </c>
      <c r="D37" s="28" t="e">
        <f>+VLOOKUP(A37,'ANEXO I- RA'!K$1:T$108,4,FALSE)</f>
        <v>#N/A</v>
      </c>
      <c r="E37" s="33" t="e">
        <f>+VLOOKUP($A37,'ANEXO I- RA'!$K$1:$T$108,5,FALSE)</f>
        <v>#N/A</v>
      </c>
      <c r="F37" s="162" t="e">
        <f>+VLOOKUP($A37,'ANEXO I- RA'!$K$1:$T$108,6,FALSE)</f>
        <v>#N/A</v>
      </c>
      <c r="G37" s="108" t="e">
        <f>+VLOOKUP($A37,'ANEXO I- RA'!$K$1:$T$108,7,FALSE)</f>
        <v>#N/A</v>
      </c>
      <c r="H37" s="162" t="e">
        <f>+VLOOKUP($A37,'ANEXO I- RA'!$K$1:$T$108,8,FALSE)</f>
        <v>#N/A</v>
      </c>
      <c r="I37" s="33" t="e">
        <f>+VLOOKUP($A37,'ANEXO I- RA'!$K$1:$T$108,9,FALSE)</f>
        <v>#N/A</v>
      </c>
      <c r="J37" s="28" t="e">
        <f>+VLOOKUP($A37,'ANEXO I- RA'!$K$1:$T$108,10,FALSE)</f>
        <v>#N/A</v>
      </c>
      <c r="K37" s="163"/>
      <c r="L37" s="163"/>
      <c r="M37" s="302"/>
    </row>
    <row r="38" spans="1:13">
      <c r="A38" s="161"/>
      <c r="B38" s="28" t="e">
        <f>+VLOOKUP(A38,'ANEXO I- RA'!K$2:L$114,2,FALSE)</f>
        <v>#N/A</v>
      </c>
      <c r="C38" s="33" t="e">
        <f>+VLOOKUP($A38,'ANEXO I- RA'!$K$1:$T$108,3,FALSE)</f>
        <v>#N/A</v>
      </c>
      <c r="D38" s="28" t="e">
        <f>+VLOOKUP(A38,'ANEXO I- RA'!K$1:T$108,4,FALSE)</f>
        <v>#N/A</v>
      </c>
      <c r="E38" s="33" t="e">
        <f>+VLOOKUP($A38,'ANEXO I- RA'!$K$1:$T$108,5,FALSE)</f>
        <v>#N/A</v>
      </c>
      <c r="F38" s="162" t="e">
        <f>+VLOOKUP($A38,'ANEXO I- RA'!$K$1:$T$108,6,FALSE)</f>
        <v>#N/A</v>
      </c>
      <c r="G38" s="108" t="e">
        <f>+VLOOKUP($A38,'ANEXO I- RA'!$K$1:$T$108,7,FALSE)</f>
        <v>#N/A</v>
      </c>
      <c r="H38" s="162" t="e">
        <f>+VLOOKUP($A38,'ANEXO I- RA'!$K$1:$T$108,8,FALSE)</f>
        <v>#N/A</v>
      </c>
      <c r="I38" s="33" t="e">
        <f>+VLOOKUP($A38,'ANEXO I- RA'!$K$1:$T$108,9,FALSE)</f>
        <v>#N/A</v>
      </c>
      <c r="J38" s="28" t="e">
        <f>+VLOOKUP($A38,'ANEXO I- RA'!$K$1:$T$108,10,FALSE)</f>
        <v>#N/A</v>
      </c>
      <c r="K38" s="163"/>
      <c r="L38" s="163"/>
      <c r="M38" s="302"/>
    </row>
    <row r="39" spans="1:13">
      <c r="A39" s="161"/>
      <c r="B39" s="28" t="e">
        <f>+VLOOKUP(A39,'ANEXO I- RA'!K$2:L$114,2,FALSE)</f>
        <v>#N/A</v>
      </c>
      <c r="C39" s="33" t="e">
        <f>+VLOOKUP($A39,'ANEXO I- RA'!$K$1:$T$108,3,FALSE)</f>
        <v>#N/A</v>
      </c>
      <c r="D39" s="28" t="e">
        <f>+VLOOKUP(A39,'ANEXO I- RA'!K$1:T$108,4,FALSE)</f>
        <v>#N/A</v>
      </c>
      <c r="E39" s="33" t="e">
        <f>+VLOOKUP($A39,'ANEXO I- RA'!$K$1:$T$108,5,FALSE)</f>
        <v>#N/A</v>
      </c>
      <c r="F39" s="162" t="e">
        <f>+VLOOKUP($A39,'ANEXO I- RA'!$K$1:$T$108,6,FALSE)</f>
        <v>#N/A</v>
      </c>
      <c r="G39" s="108" t="e">
        <f>+VLOOKUP($A39,'ANEXO I- RA'!$K$1:$T$108,7,FALSE)</f>
        <v>#N/A</v>
      </c>
      <c r="H39" s="162" t="e">
        <f>+VLOOKUP($A39,'ANEXO I- RA'!$K$1:$T$108,8,FALSE)</f>
        <v>#N/A</v>
      </c>
      <c r="I39" s="33" t="e">
        <f>+VLOOKUP($A39,'ANEXO I- RA'!$K$1:$T$108,9,FALSE)</f>
        <v>#N/A</v>
      </c>
      <c r="J39" s="28" t="e">
        <f>+VLOOKUP($A39,'ANEXO I- RA'!$K$1:$T$108,10,FALSE)</f>
        <v>#N/A</v>
      </c>
      <c r="K39" s="163"/>
      <c r="L39" s="163"/>
      <c r="M39" s="302"/>
    </row>
    <row r="40" spans="1:13">
      <c r="A40" s="161"/>
      <c r="B40" s="28" t="e">
        <f>+VLOOKUP(A40,'ANEXO I- RA'!K$2:L$114,2,FALSE)</f>
        <v>#N/A</v>
      </c>
      <c r="C40" s="33" t="e">
        <f>+VLOOKUP($A40,'ANEXO I- RA'!$K$1:$T$108,3,FALSE)</f>
        <v>#N/A</v>
      </c>
      <c r="D40" s="28" t="e">
        <f>+VLOOKUP(A40,'ANEXO I- RA'!K$1:T$108,4,FALSE)</f>
        <v>#N/A</v>
      </c>
      <c r="E40" s="33" t="e">
        <f>+VLOOKUP($A40,'ANEXO I- RA'!$K$1:$T$108,5,FALSE)</f>
        <v>#N/A</v>
      </c>
      <c r="F40" s="162" t="e">
        <f>+VLOOKUP($A40,'ANEXO I- RA'!$K$1:$T$108,6,FALSE)</f>
        <v>#N/A</v>
      </c>
      <c r="G40" s="108" t="e">
        <f>+VLOOKUP($A40,'ANEXO I- RA'!$K$1:$T$108,7,FALSE)</f>
        <v>#N/A</v>
      </c>
      <c r="H40" s="162" t="e">
        <f>+VLOOKUP($A40,'ANEXO I- RA'!$K$1:$T$108,8,FALSE)</f>
        <v>#N/A</v>
      </c>
      <c r="I40" s="33" t="e">
        <f>+VLOOKUP($A40,'ANEXO I- RA'!$K$1:$T$108,9,FALSE)</f>
        <v>#N/A</v>
      </c>
      <c r="J40" s="28" t="e">
        <f>+VLOOKUP($A40,'ANEXO I- RA'!$K$1:$T$108,10,FALSE)</f>
        <v>#N/A</v>
      </c>
      <c r="K40" s="163"/>
      <c r="L40" s="163"/>
      <c r="M40" s="302"/>
    </row>
    <row r="41" spans="1:13">
      <c r="A41" s="161"/>
      <c r="B41" s="28" t="e">
        <f>+VLOOKUP(A41,'ANEXO I- RA'!K$2:L$114,2,FALSE)</f>
        <v>#N/A</v>
      </c>
      <c r="C41" s="33" t="e">
        <f>+VLOOKUP($A41,'ANEXO I- RA'!$K$1:$T$108,3,FALSE)</f>
        <v>#N/A</v>
      </c>
      <c r="D41" s="28" t="e">
        <f>+VLOOKUP(A41,'ANEXO I- RA'!K$1:T$108,4,FALSE)</f>
        <v>#N/A</v>
      </c>
      <c r="E41" s="33" t="e">
        <f>+VLOOKUP($A41,'ANEXO I- RA'!$K$1:$T$108,5,FALSE)</f>
        <v>#N/A</v>
      </c>
      <c r="F41" s="162" t="e">
        <f>+VLOOKUP($A41,'ANEXO I- RA'!$K$1:$T$108,6,FALSE)</f>
        <v>#N/A</v>
      </c>
      <c r="G41" s="108" t="e">
        <f>+VLOOKUP($A41,'ANEXO I- RA'!$K$1:$T$108,7,FALSE)</f>
        <v>#N/A</v>
      </c>
      <c r="H41" s="162" t="e">
        <f>+VLOOKUP($A41,'ANEXO I- RA'!$K$1:$T$108,8,FALSE)</f>
        <v>#N/A</v>
      </c>
      <c r="I41" s="33" t="e">
        <f>+VLOOKUP($A41,'ANEXO I- RA'!$K$1:$T$108,9,FALSE)</f>
        <v>#N/A</v>
      </c>
      <c r="J41" s="28" t="e">
        <f>+VLOOKUP($A41,'ANEXO I- RA'!$K$1:$T$108,10,FALSE)</f>
        <v>#N/A</v>
      </c>
      <c r="K41" s="163"/>
      <c r="L41" s="163"/>
      <c r="M41" s="302"/>
    </row>
    <row r="42" spans="1:13">
      <c r="A42" s="161"/>
      <c r="B42" s="28" t="e">
        <f>+VLOOKUP(A42,'ANEXO I- RA'!K$2:L$114,2,FALSE)</f>
        <v>#N/A</v>
      </c>
      <c r="C42" s="33" t="e">
        <f>+VLOOKUP($A42,'ANEXO I- RA'!$K$1:$T$108,3,FALSE)</f>
        <v>#N/A</v>
      </c>
      <c r="D42" s="28" t="e">
        <f>+VLOOKUP(A42,'ANEXO I- RA'!K$1:T$108,4,FALSE)</f>
        <v>#N/A</v>
      </c>
      <c r="E42" s="33" t="e">
        <f>+VLOOKUP($A42,'ANEXO I- RA'!$K$1:$T$108,5,FALSE)</f>
        <v>#N/A</v>
      </c>
      <c r="F42" s="162" t="e">
        <f>+VLOOKUP($A42,'ANEXO I- RA'!$K$1:$T$108,6,FALSE)</f>
        <v>#N/A</v>
      </c>
      <c r="G42" s="108" t="e">
        <f>+VLOOKUP($A42,'ANEXO I- RA'!$K$1:$T$108,7,FALSE)</f>
        <v>#N/A</v>
      </c>
      <c r="H42" s="162" t="e">
        <f>+VLOOKUP($A42,'ANEXO I- RA'!$K$1:$T$108,8,FALSE)</f>
        <v>#N/A</v>
      </c>
      <c r="I42" s="33" t="e">
        <f>+VLOOKUP($A42,'ANEXO I- RA'!$K$1:$T$108,9,FALSE)</f>
        <v>#N/A</v>
      </c>
      <c r="J42" s="28" t="e">
        <f>+VLOOKUP($A42,'ANEXO I- RA'!$K$1:$T$108,10,FALSE)</f>
        <v>#N/A</v>
      </c>
      <c r="K42" s="163"/>
      <c r="L42" s="163"/>
      <c r="M42" s="302"/>
    </row>
    <row r="43" spans="1:13">
      <c r="A43" s="161"/>
      <c r="B43" s="28" t="e">
        <f>+VLOOKUP(A43,'ANEXO I- RA'!K$2:L$114,2,FALSE)</f>
        <v>#N/A</v>
      </c>
      <c r="C43" s="33" t="e">
        <f>+VLOOKUP($A43,'ANEXO I- RA'!$K$1:$T$108,3,FALSE)</f>
        <v>#N/A</v>
      </c>
      <c r="D43" s="28" t="e">
        <f>+VLOOKUP(A43,'ANEXO I- RA'!K$1:T$108,4,FALSE)</f>
        <v>#N/A</v>
      </c>
      <c r="E43" s="33" t="e">
        <f>+VLOOKUP($A43,'ANEXO I- RA'!$K$1:$T$108,5,FALSE)</f>
        <v>#N/A</v>
      </c>
      <c r="F43" s="162" t="e">
        <f>+VLOOKUP($A43,'ANEXO I- RA'!$K$1:$T$108,6,FALSE)</f>
        <v>#N/A</v>
      </c>
      <c r="G43" s="108" t="e">
        <f>+VLOOKUP($A43,'ANEXO I- RA'!$K$1:$T$108,7,FALSE)</f>
        <v>#N/A</v>
      </c>
      <c r="H43" s="162" t="e">
        <f>+VLOOKUP($A43,'ANEXO I- RA'!$K$1:$T$108,8,FALSE)</f>
        <v>#N/A</v>
      </c>
      <c r="I43" s="33" t="e">
        <f>+VLOOKUP($A43,'ANEXO I- RA'!$K$1:$T$108,9,FALSE)</f>
        <v>#N/A</v>
      </c>
      <c r="J43" s="28" t="e">
        <f>+VLOOKUP($A43,'ANEXO I- RA'!$K$1:$T$108,10,FALSE)</f>
        <v>#N/A</v>
      </c>
      <c r="K43" s="163"/>
      <c r="L43" s="163"/>
      <c r="M43" s="302"/>
    </row>
    <row r="44" spans="1:13">
      <c r="A44" s="161"/>
      <c r="B44" s="28" t="e">
        <f>+VLOOKUP(A44,'ANEXO I- RA'!K$2:L$114,2,FALSE)</f>
        <v>#N/A</v>
      </c>
      <c r="C44" s="33" t="e">
        <f>+VLOOKUP($A44,'ANEXO I- RA'!$K$1:$T$108,3,FALSE)</f>
        <v>#N/A</v>
      </c>
      <c r="D44" s="28" t="e">
        <f>+VLOOKUP(A44,'ANEXO I- RA'!K$1:T$108,4,FALSE)</f>
        <v>#N/A</v>
      </c>
      <c r="E44" s="33" t="e">
        <f>+VLOOKUP($A44,'ANEXO I- RA'!$K$1:$T$108,5,FALSE)</f>
        <v>#N/A</v>
      </c>
      <c r="F44" s="162" t="e">
        <f>+VLOOKUP($A44,'ANEXO I- RA'!$K$1:$T$108,6,FALSE)</f>
        <v>#N/A</v>
      </c>
      <c r="G44" s="108" t="e">
        <f>+VLOOKUP($A44,'ANEXO I- RA'!$K$1:$T$108,7,FALSE)</f>
        <v>#N/A</v>
      </c>
      <c r="H44" s="162" t="e">
        <f>+VLOOKUP($A44,'ANEXO I- RA'!$K$1:$T$108,8,FALSE)</f>
        <v>#N/A</v>
      </c>
      <c r="I44" s="33" t="e">
        <f>+VLOOKUP($A44,'ANEXO I- RA'!$K$1:$T$108,9,FALSE)</f>
        <v>#N/A</v>
      </c>
      <c r="J44" s="28" t="e">
        <f>+VLOOKUP($A44,'ANEXO I- RA'!$K$1:$T$108,10,FALSE)</f>
        <v>#N/A</v>
      </c>
      <c r="K44" s="163"/>
      <c r="L44" s="163"/>
      <c r="M44" s="302"/>
    </row>
    <row r="45" spans="1:13">
      <c r="A45" s="161"/>
      <c r="B45" s="28" t="e">
        <f>+VLOOKUP(A45,'ANEXO I- RA'!K$2:L$114,2,FALSE)</f>
        <v>#N/A</v>
      </c>
      <c r="C45" s="33" t="e">
        <f>+VLOOKUP($A45,'ANEXO I- RA'!$K$1:$T$108,3,FALSE)</f>
        <v>#N/A</v>
      </c>
      <c r="D45" s="28" t="e">
        <f>+VLOOKUP(A45,'ANEXO I- RA'!K$1:T$108,4,FALSE)</f>
        <v>#N/A</v>
      </c>
      <c r="E45" s="33" t="e">
        <f>+VLOOKUP($A45,'ANEXO I- RA'!$K$1:$T$108,5,FALSE)</f>
        <v>#N/A</v>
      </c>
      <c r="F45" s="162" t="e">
        <f>+VLOOKUP($A45,'ANEXO I- RA'!$K$1:$T$108,6,FALSE)</f>
        <v>#N/A</v>
      </c>
      <c r="G45" s="108" t="e">
        <f>+VLOOKUP($A45,'ANEXO I- RA'!$K$1:$T$108,7,FALSE)</f>
        <v>#N/A</v>
      </c>
      <c r="H45" s="162" t="e">
        <f>+VLOOKUP($A45,'ANEXO I- RA'!$K$1:$T$108,8,FALSE)</f>
        <v>#N/A</v>
      </c>
      <c r="I45" s="33" t="e">
        <f>+VLOOKUP($A45,'ANEXO I- RA'!$K$1:$T$108,9,FALSE)</f>
        <v>#N/A</v>
      </c>
      <c r="J45" s="28" t="e">
        <f>+VLOOKUP($A45,'ANEXO I- RA'!$K$1:$T$108,10,FALSE)</f>
        <v>#N/A</v>
      </c>
      <c r="K45" s="163"/>
      <c r="L45" s="163"/>
      <c r="M45" s="302"/>
    </row>
    <row r="46" spans="1:13">
      <c r="A46" s="161"/>
      <c r="B46" s="28" t="e">
        <f>+VLOOKUP(A46,'ANEXO I- RA'!K$2:L$114,2,FALSE)</f>
        <v>#N/A</v>
      </c>
      <c r="C46" s="33" t="e">
        <f>+VLOOKUP($A46,'ANEXO I- RA'!$K$1:$T$108,3,FALSE)</f>
        <v>#N/A</v>
      </c>
      <c r="D46" s="28" t="e">
        <f>+VLOOKUP(A46,'ANEXO I- RA'!K$1:T$108,4,FALSE)</f>
        <v>#N/A</v>
      </c>
      <c r="E46" s="33" t="e">
        <f>+VLOOKUP($A46,'ANEXO I- RA'!$K$1:$T$108,5,FALSE)</f>
        <v>#N/A</v>
      </c>
      <c r="F46" s="162" t="e">
        <f>+VLOOKUP($A46,'ANEXO I- RA'!$K$1:$T$108,6,FALSE)</f>
        <v>#N/A</v>
      </c>
      <c r="G46" s="108" t="e">
        <f>+VLOOKUP($A46,'ANEXO I- RA'!$K$1:$T$108,7,FALSE)</f>
        <v>#N/A</v>
      </c>
      <c r="H46" s="162" t="e">
        <f>+VLOOKUP($A46,'ANEXO I- RA'!$K$1:$T$108,8,FALSE)</f>
        <v>#N/A</v>
      </c>
      <c r="I46" s="33" t="e">
        <f>+VLOOKUP($A46,'ANEXO I- RA'!$K$1:$T$108,9,FALSE)</f>
        <v>#N/A</v>
      </c>
      <c r="J46" s="28" t="e">
        <f>+VLOOKUP($A46,'ANEXO I- RA'!$K$1:$T$108,10,FALSE)</f>
        <v>#N/A</v>
      </c>
      <c r="K46" s="163"/>
      <c r="L46" s="163"/>
      <c r="M46" s="302"/>
    </row>
    <row r="47" spans="1:13">
      <c r="A47" s="161"/>
      <c r="B47" s="28" t="e">
        <f>+VLOOKUP(A47,'ANEXO I- RA'!K$2:L$114,2,FALSE)</f>
        <v>#N/A</v>
      </c>
      <c r="C47" s="33" t="e">
        <f>+VLOOKUP($A47,'ANEXO I- RA'!$K$1:$T$108,3,FALSE)</f>
        <v>#N/A</v>
      </c>
      <c r="D47" s="28" t="e">
        <f>+VLOOKUP(A47,'ANEXO I- RA'!K$1:T$108,4,FALSE)</f>
        <v>#N/A</v>
      </c>
      <c r="E47" s="33" t="e">
        <f>+VLOOKUP($A47,'ANEXO I- RA'!$K$1:$T$108,5,FALSE)</f>
        <v>#N/A</v>
      </c>
      <c r="F47" s="162" t="e">
        <f>+VLOOKUP($A47,'ANEXO I- RA'!$K$1:$T$108,6,FALSE)</f>
        <v>#N/A</v>
      </c>
      <c r="G47" s="108" t="e">
        <f>+VLOOKUP($A47,'ANEXO I- RA'!$K$1:$T$108,7,FALSE)</f>
        <v>#N/A</v>
      </c>
      <c r="H47" s="162" t="e">
        <f>+VLOOKUP($A47,'ANEXO I- RA'!$K$1:$T$108,8,FALSE)</f>
        <v>#N/A</v>
      </c>
      <c r="I47" s="33" t="e">
        <f>+VLOOKUP($A47,'ANEXO I- RA'!$K$1:$T$108,9,FALSE)</f>
        <v>#N/A</v>
      </c>
      <c r="J47" s="28" t="e">
        <f>+VLOOKUP($A47,'ANEXO I- RA'!$K$1:$T$108,10,FALSE)</f>
        <v>#N/A</v>
      </c>
      <c r="K47" s="163"/>
      <c r="L47" s="163"/>
      <c r="M47" s="302"/>
    </row>
    <row r="48" spans="1:13">
      <c r="A48" s="161"/>
      <c r="B48" s="28" t="e">
        <f>+VLOOKUP(A48,'ANEXO I- RA'!K$2:L$114,2,FALSE)</f>
        <v>#N/A</v>
      </c>
      <c r="C48" s="33" t="e">
        <f>+VLOOKUP($A48,'ANEXO I- RA'!$K$1:$T$108,3,FALSE)</f>
        <v>#N/A</v>
      </c>
      <c r="D48" s="28" t="e">
        <f>+VLOOKUP(A48,'ANEXO I- RA'!K$1:T$108,4,FALSE)</f>
        <v>#N/A</v>
      </c>
      <c r="E48" s="33" t="e">
        <f>+VLOOKUP($A48,'ANEXO I- RA'!$K$1:$T$108,5,FALSE)</f>
        <v>#N/A</v>
      </c>
      <c r="F48" s="162" t="e">
        <f>+VLOOKUP($A48,'ANEXO I- RA'!$K$1:$T$108,6,FALSE)</f>
        <v>#N/A</v>
      </c>
      <c r="G48" s="108" t="e">
        <f>+VLOOKUP($A48,'ANEXO I- RA'!$K$1:$T$108,7,FALSE)</f>
        <v>#N/A</v>
      </c>
      <c r="H48" s="162" t="e">
        <f>+VLOOKUP($A48,'ANEXO I- RA'!$K$1:$T$108,8,FALSE)</f>
        <v>#N/A</v>
      </c>
      <c r="I48" s="33" t="e">
        <f>+VLOOKUP($A48,'ANEXO I- RA'!$K$1:$T$108,9,FALSE)</f>
        <v>#N/A</v>
      </c>
      <c r="J48" s="28" t="e">
        <f>+VLOOKUP($A48,'ANEXO I- RA'!$K$1:$T$108,10,FALSE)</f>
        <v>#N/A</v>
      </c>
      <c r="K48" s="163"/>
      <c r="L48" s="163"/>
      <c r="M48" s="302"/>
    </row>
    <row r="49" spans="1:13">
      <c r="A49" s="161"/>
      <c r="B49" s="28" t="e">
        <f>+VLOOKUP(A49,'ANEXO I- RA'!K$2:L$114,2,FALSE)</f>
        <v>#N/A</v>
      </c>
      <c r="C49" s="33" t="e">
        <f>+VLOOKUP($A49,'ANEXO I- RA'!$K$1:$T$108,3,FALSE)</f>
        <v>#N/A</v>
      </c>
      <c r="D49" s="28" t="e">
        <f>+VLOOKUP(A49,'ANEXO I- RA'!K$1:T$108,4,FALSE)</f>
        <v>#N/A</v>
      </c>
      <c r="E49" s="33" t="e">
        <f>+VLOOKUP($A49,'ANEXO I- RA'!$K$1:$T$108,5,FALSE)</f>
        <v>#N/A</v>
      </c>
      <c r="F49" s="162" t="e">
        <f>+VLOOKUP($A49,'ANEXO I- RA'!$K$1:$T$108,6,FALSE)</f>
        <v>#N/A</v>
      </c>
      <c r="G49" s="108" t="e">
        <f>+VLOOKUP($A49,'ANEXO I- RA'!$K$1:$T$108,7,FALSE)</f>
        <v>#N/A</v>
      </c>
      <c r="H49" s="162" t="e">
        <f>+VLOOKUP($A49,'ANEXO I- RA'!$K$1:$T$108,8,FALSE)</f>
        <v>#N/A</v>
      </c>
      <c r="I49" s="33" t="e">
        <f>+VLOOKUP($A49,'ANEXO I- RA'!$K$1:$T$108,9,FALSE)</f>
        <v>#N/A</v>
      </c>
      <c r="J49" s="28" t="e">
        <f>+VLOOKUP($A49,'ANEXO I- RA'!$K$1:$T$108,10,FALSE)</f>
        <v>#N/A</v>
      </c>
      <c r="K49" s="163"/>
      <c r="L49" s="163"/>
      <c r="M49" s="302"/>
    </row>
    <row r="50" spans="1:13">
      <c r="A50" s="161"/>
      <c r="B50" s="28" t="e">
        <f>+VLOOKUP(A50,'ANEXO I- RA'!K$2:L$114,2,FALSE)</f>
        <v>#N/A</v>
      </c>
      <c r="C50" s="33" t="e">
        <f>+VLOOKUP($A50,'ANEXO I- RA'!$K$1:$T$108,3,FALSE)</f>
        <v>#N/A</v>
      </c>
      <c r="D50" s="28" t="e">
        <f>+VLOOKUP(A50,'ANEXO I- RA'!K$1:T$108,4,FALSE)</f>
        <v>#N/A</v>
      </c>
      <c r="E50" s="33" t="e">
        <f>+VLOOKUP($A50,'ANEXO I- RA'!$K$1:$T$108,5,FALSE)</f>
        <v>#N/A</v>
      </c>
      <c r="F50" s="162" t="e">
        <f>+VLOOKUP($A50,'ANEXO I- RA'!$K$1:$T$108,6,FALSE)</f>
        <v>#N/A</v>
      </c>
      <c r="G50" s="108" t="e">
        <f>+VLOOKUP($A50,'ANEXO I- RA'!$K$1:$T$108,7,FALSE)</f>
        <v>#N/A</v>
      </c>
      <c r="H50" s="162" t="e">
        <f>+VLOOKUP($A50,'ANEXO I- RA'!$K$1:$T$108,8,FALSE)</f>
        <v>#N/A</v>
      </c>
      <c r="I50" s="33" t="e">
        <f>+VLOOKUP($A50,'ANEXO I- RA'!$K$1:$T$108,9,FALSE)</f>
        <v>#N/A</v>
      </c>
      <c r="J50" s="28" t="e">
        <f>+VLOOKUP($A50,'ANEXO I- RA'!$K$1:$T$108,10,FALSE)</f>
        <v>#N/A</v>
      </c>
      <c r="K50" s="163"/>
      <c r="L50" s="163"/>
      <c r="M50" s="302"/>
    </row>
    <row r="51" spans="1:13">
      <c r="A51" s="161"/>
      <c r="B51" s="28" t="e">
        <f>+VLOOKUP(A51,'ANEXO I- RA'!K$2:L$114,2,FALSE)</f>
        <v>#N/A</v>
      </c>
      <c r="C51" s="33" t="e">
        <f>+VLOOKUP($A51,'ANEXO I- RA'!$K$1:$T$108,3,FALSE)</f>
        <v>#N/A</v>
      </c>
      <c r="D51" s="28" t="e">
        <f>+VLOOKUP(A51,'ANEXO I- RA'!K$1:T$108,4,FALSE)</f>
        <v>#N/A</v>
      </c>
      <c r="E51" s="33" t="e">
        <f>+VLOOKUP($A51,'ANEXO I- RA'!$K$1:$T$108,5,FALSE)</f>
        <v>#N/A</v>
      </c>
      <c r="F51" s="162" t="e">
        <f>+VLOOKUP($A51,'ANEXO I- RA'!$K$1:$T$108,6,FALSE)</f>
        <v>#N/A</v>
      </c>
      <c r="G51" s="108" t="e">
        <f>+VLOOKUP($A51,'ANEXO I- RA'!$K$1:$T$108,7,FALSE)</f>
        <v>#N/A</v>
      </c>
      <c r="H51" s="162" t="e">
        <f>+VLOOKUP($A51,'ANEXO I- RA'!$K$1:$T$108,8,FALSE)</f>
        <v>#N/A</v>
      </c>
      <c r="I51" s="33" t="e">
        <f>+VLOOKUP($A51,'ANEXO I- RA'!$K$1:$T$108,9,FALSE)</f>
        <v>#N/A</v>
      </c>
      <c r="J51" s="28" t="e">
        <f>+VLOOKUP($A51,'ANEXO I- RA'!$K$1:$T$108,10,FALSE)</f>
        <v>#N/A</v>
      </c>
      <c r="K51" s="163"/>
      <c r="L51" s="163"/>
      <c r="M51" s="302"/>
    </row>
    <row r="52" spans="1:13">
      <c r="A52" s="161"/>
      <c r="B52" s="28" t="e">
        <f>+VLOOKUP(A52,'ANEXO I- RA'!K$2:L$114,2,FALSE)</f>
        <v>#N/A</v>
      </c>
      <c r="C52" s="33" t="e">
        <f>+VLOOKUP($A52,'ANEXO I- RA'!$K$1:$T$108,3,FALSE)</f>
        <v>#N/A</v>
      </c>
      <c r="D52" s="28" t="e">
        <f>+VLOOKUP(A52,'ANEXO I- RA'!K$1:T$108,4,FALSE)</f>
        <v>#N/A</v>
      </c>
      <c r="E52" s="33" t="e">
        <f>+VLOOKUP($A52,'ANEXO I- RA'!$K$1:$T$108,5,FALSE)</f>
        <v>#N/A</v>
      </c>
      <c r="F52" s="162" t="e">
        <f>+VLOOKUP($A52,'ANEXO I- RA'!$K$1:$T$108,6,FALSE)</f>
        <v>#N/A</v>
      </c>
      <c r="G52" s="108" t="e">
        <f>+VLOOKUP($A52,'ANEXO I- RA'!$K$1:$T$108,7,FALSE)</f>
        <v>#N/A</v>
      </c>
      <c r="H52" s="162" t="e">
        <f>+VLOOKUP($A52,'ANEXO I- RA'!$K$1:$T$108,8,FALSE)</f>
        <v>#N/A</v>
      </c>
      <c r="I52" s="33" t="e">
        <f>+VLOOKUP($A52,'ANEXO I- RA'!$K$1:$T$108,9,FALSE)</f>
        <v>#N/A</v>
      </c>
      <c r="J52" s="28" t="e">
        <f>+VLOOKUP($A52,'ANEXO I- RA'!$K$1:$T$108,10,FALSE)</f>
        <v>#N/A</v>
      </c>
      <c r="K52" s="163"/>
      <c r="L52" s="163"/>
      <c r="M52" s="302"/>
    </row>
    <row r="53" spans="1:13">
      <c r="A53" s="161"/>
      <c r="B53" s="28" t="e">
        <f>+VLOOKUP(A53,'ANEXO I- RA'!K$2:L$114,2,FALSE)</f>
        <v>#N/A</v>
      </c>
      <c r="C53" s="33" t="e">
        <f>+VLOOKUP($A53,'ANEXO I- RA'!$K$1:$T$108,3,FALSE)</f>
        <v>#N/A</v>
      </c>
      <c r="D53" s="28" t="e">
        <f>+VLOOKUP(A53,'ANEXO I- RA'!K$1:T$108,4,FALSE)</f>
        <v>#N/A</v>
      </c>
      <c r="E53" s="33" t="e">
        <f>+VLOOKUP($A53,'ANEXO I- RA'!$K$1:$T$108,5,FALSE)</f>
        <v>#N/A</v>
      </c>
      <c r="F53" s="162" t="e">
        <f>+VLOOKUP($A53,'ANEXO I- RA'!$K$1:$T$108,6,FALSE)</f>
        <v>#N/A</v>
      </c>
      <c r="G53" s="108" t="e">
        <f>+VLOOKUP($A53,'ANEXO I- RA'!$K$1:$T$108,7,FALSE)</f>
        <v>#N/A</v>
      </c>
      <c r="H53" s="162" t="e">
        <f>+VLOOKUP($A53,'ANEXO I- RA'!$K$1:$T$108,8,FALSE)</f>
        <v>#N/A</v>
      </c>
      <c r="I53" s="33" t="e">
        <f>+VLOOKUP($A53,'ANEXO I- RA'!$K$1:$T$108,9,FALSE)</f>
        <v>#N/A</v>
      </c>
      <c r="J53" s="28" t="e">
        <f>+VLOOKUP($A53,'ANEXO I- RA'!$K$1:$T$108,10,FALSE)</f>
        <v>#N/A</v>
      </c>
      <c r="K53" s="163"/>
      <c r="L53" s="163"/>
      <c r="M53" s="302"/>
    </row>
    <row r="54" spans="1:13">
      <c r="A54" s="161"/>
      <c r="B54" s="28" t="e">
        <f>+VLOOKUP(A54,'ANEXO I- RA'!K$2:L$114,2,FALSE)</f>
        <v>#N/A</v>
      </c>
      <c r="C54" s="33" t="e">
        <f>+VLOOKUP($A54,'ANEXO I- RA'!$K$1:$T$108,3,FALSE)</f>
        <v>#N/A</v>
      </c>
      <c r="D54" s="28" t="e">
        <f>+VLOOKUP(A54,'ANEXO I- RA'!K$1:T$108,4,FALSE)</f>
        <v>#N/A</v>
      </c>
      <c r="E54" s="33" t="e">
        <f>+VLOOKUP($A54,'ANEXO I- RA'!$K$1:$T$108,5,FALSE)</f>
        <v>#N/A</v>
      </c>
      <c r="F54" s="162" t="e">
        <f>+VLOOKUP($A54,'ANEXO I- RA'!$K$1:$T$108,6,FALSE)</f>
        <v>#N/A</v>
      </c>
      <c r="G54" s="108" t="e">
        <f>+VLOOKUP($A54,'ANEXO I- RA'!$K$1:$T$108,7,FALSE)</f>
        <v>#N/A</v>
      </c>
      <c r="H54" s="162" t="e">
        <f>+VLOOKUP($A54,'ANEXO I- RA'!$K$1:$T$108,8,FALSE)</f>
        <v>#N/A</v>
      </c>
      <c r="I54" s="33" t="e">
        <f>+VLOOKUP($A54,'ANEXO I- RA'!$K$1:$T$108,9,FALSE)</f>
        <v>#N/A</v>
      </c>
      <c r="J54" s="28" t="e">
        <f>+VLOOKUP($A54,'ANEXO I- RA'!$K$1:$T$108,10,FALSE)</f>
        <v>#N/A</v>
      </c>
      <c r="K54" s="163"/>
      <c r="L54" s="163"/>
      <c r="M54" s="302"/>
    </row>
    <row r="55" spans="1:13">
      <c r="A55" s="161"/>
      <c r="B55" s="28" t="e">
        <f>+VLOOKUP(A55,'ANEXO I- RA'!K$2:L$114,2,FALSE)</f>
        <v>#N/A</v>
      </c>
      <c r="C55" s="33" t="e">
        <f>+VLOOKUP($A55,'ANEXO I- RA'!$K$1:$T$108,3,FALSE)</f>
        <v>#N/A</v>
      </c>
      <c r="D55" s="28" t="e">
        <f>+VLOOKUP(A55,'ANEXO I- RA'!K$1:T$108,4,FALSE)</f>
        <v>#N/A</v>
      </c>
      <c r="E55" s="33" t="e">
        <f>+VLOOKUP($A55,'ANEXO I- RA'!$K$1:$T$108,5,FALSE)</f>
        <v>#N/A</v>
      </c>
      <c r="F55" s="162" t="e">
        <f>+VLOOKUP($A55,'ANEXO I- RA'!$K$1:$T$108,6,FALSE)</f>
        <v>#N/A</v>
      </c>
      <c r="G55" s="108" t="e">
        <f>+VLOOKUP($A55,'ANEXO I- RA'!$K$1:$T$108,7,FALSE)</f>
        <v>#N/A</v>
      </c>
      <c r="H55" s="162" t="e">
        <f>+VLOOKUP($A55,'ANEXO I- RA'!$K$1:$T$108,8,FALSE)</f>
        <v>#N/A</v>
      </c>
      <c r="I55" s="33" t="e">
        <f>+VLOOKUP($A55,'ANEXO I- RA'!$K$1:$T$108,9,FALSE)</f>
        <v>#N/A</v>
      </c>
      <c r="J55" s="28" t="e">
        <f>+VLOOKUP($A55,'ANEXO I- RA'!$K$1:$T$108,10,FALSE)</f>
        <v>#N/A</v>
      </c>
      <c r="K55" s="163"/>
      <c r="L55" s="163"/>
      <c r="M55" s="302"/>
    </row>
    <row r="56" spans="1:13">
      <c r="A56" s="161"/>
      <c r="B56" s="28" t="e">
        <f>+VLOOKUP(A56,'ANEXO I- RA'!K$2:L$114,2,FALSE)</f>
        <v>#N/A</v>
      </c>
      <c r="C56" s="33" t="e">
        <f>+VLOOKUP($A56,'ANEXO I- RA'!$K$1:$T$108,3,FALSE)</f>
        <v>#N/A</v>
      </c>
      <c r="D56" s="28" t="e">
        <f>+VLOOKUP(A56,'ANEXO I- RA'!K$1:T$108,4,FALSE)</f>
        <v>#N/A</v>
      </c>
      <c r="E56" s="33" t="e">
        <f>+VLOOKUP($A56,'ANEXO I- RA'!$K$1:$T$108,5,FALSE)</f>
        <v>#N/A</v>
      </c>
      <c r="F56" s="162" t="e">
        <f>+VLOOKUP($A56,'ANEXO I- RA'!$K$1:$T$108,6,FALSE)</f>
        <v>#N/A</v>
      </c>
      <c r="G56" s="108" t="e">
        <f>+VLOOKUP($A56,'ANEXO I- RA'!$K$1:$T$108,7,FALSE)</f>
        <v>#N/A</v>
      </c>
      <c r="H56" s="162" t="e">
        <f>+VLOOKUP($A56,'ANEXO I- RA'!$K$1:$T$108,8,FALSE)</f>
        <v>#N/A</v>
      </c>
      <c r="I56" s="33" t="e">
        <f>+VLOOKUP($A56,'ANEXO I- RA'!$K$1:$T$108,9,FALSE)</f>
        <v>#N/A</v>
      </c>
      <c r="J56" s="28" t="e">
        <f>+VLOOKUP($A56,'ANEXO I- RA'!$K$1:$T$108,10,FALSE)</f>
        <v>#N/A</v>
      </c>
      <c r="K56" s="163"/>
      <c r="L56" s="163"/>
      <c r="M56" s="302"/>
    </row>
    <row r="57" spans="1:13">
      <c r="A57" s="161"/>
      <c r="B57" s="28" t="e">
        <f>+VLOOKUP(A57,'ANEXO I- RA'!K$2:L$114,2,FALSE)</f>
        <v>#N/A</v>
      </c>
      <c r="C57" s="33" t="e">
        <f>+VLOOKUP($A57,'ANEXO I- RA'!$K$1:$T$108,3,FALSE)</f>
        <v>#N/A</v>
      </c>
      <c r="D57" s="28" t="e">
        <f>+VLOOKUP(A57,'ANEXO I- RA'!K$1:T$108,4,FALSE)</f>
        <v>#N/A</v>
      </c>
      <c r="E57" s="33" t="e">
        <f>+VLOOKUP($A57,'ANEXO I- RA'!$K$1:$T$108,5,FALSE)</f>
        <v>#N/A</v>
      </c>
      <c r="F57" s="162" t="e">
        <f>+VLOOKUP($A57,'ANEXO I- RA'!$K$1:$T$108,6,FALSE)</f>
        <v>#N/A</v>
      </c>
      <c r="G57" s="108" t="e">
        <f>+VLOOKUP($A57,'ANEXO I- RA'!$K$1:$T$108,7,FALSE)</f>
        <v>#N/A</v>
      </c>
      <c r="H57" s="162" t="e">
        <f>+VLOOKUP($A57,'ANEXO I- RA'!$K$1:$T$108,8,FALSE)</f>
        <v>#N/A</v>
      </c>
      <c r="I57" s="33" t="e">
        <f>+VLOOKUP($A57,'ANEXO I- RA'!$K$1:$T$108,9,FALSE)</f>
        <v>#N/A</v>
      </c>
      <c r="J57" s="28" t="e">
        <f>+VLOOKUP($A57,'ANEXO I- RA'!$K$1:$T$108,10,FALSE)</f>
        <v>#N/A</v>
      </c>
      <c r="K57" s="163"/>
      <c r="L57" s="163"/>
      <c r="M57" s="302"/>
    </row>
    <row r="58" spans="1:13">
      <c r="A58" s="161"/>
      <c r="B58" s="28" t="e">
        <f>+VLOOKUP(A58,'ANEXO I- RA'!K$2:L$114,2,FALSE)</f>
        <v>#N/A</v>
      </c>
      <c r="C58" s="33" t="e">
        <f>+VLOOKUP($A58,'ANEXO I- RA'!$K$1:$T$108,3,FALSE)</f>
        <v>#N/A</v>
      </c>
      <c r="D58" s="28" t="e">
        <f>+VLOOKUP(A58,'ANEXO I- RA'!K$1:T$108,4,FALSE)</f>
        <v>#N/A</v>
      </c>
      <c r="E58" s="33" t="e">
        <f>+VLOOKUP($A58,'ANEXO I- RA'!$K$1:$T$108,5,FALSE)</f>
        <v>#N/A</v>
      </c>
      <c r="F58" s="162" t="e">
        <f>+VLOOKUP($A58,'ANEXO I- RA'!$K$1:$T$108,6,FALSE)</f>
        <v>#N/A</v>
      </c>
      <c r="G58" s="108" t="e">
        <f>+VLOOKUP($A58,'ANEXO I- RA'!$K$1:$T$108,7,FALSE)</f>
        <v>#N/A</v>
      </c>
      <c r="H58" s="162" t="e">
        <f>+VLOOKUP($A58,'ANEXO I- RA'!$K$1:$T$108,8,FALSE)</f>
        <v>#N/A</v>
      </c>
      <c r="I58" s="33" t="e">
        <f>+VLOOKUP($A58,'ANEXO I- RA'!$K$1:$T$108,9,FALSE)</f>
        <v>#N/A</v>
      </c>
      <c r="J58" s="28" t="e">
        <f>+VLOOKUP($A58,'ANEXO I- RA'!$K$1:$T$108,10,FALSE)</f>
        <v>#N/A</v>
      </c>
      <c r="K58" s="163"/>
      <c r="L58" s="163"/>
      <c r="M58" s="302"/>
    </row>
    <row r="59" spans="1:13">
      <c r="A59" s="161"/>
      <c r="B59" s="28" t="e">
        <f>+VLOOKUP(A59,'ANEXO I- RA'!K$2:L$114,2,FALSE)</f>
        <v>#N/A</v>
      </c>
      <c r="C59" s="33" t="e">
        <f>+VLOOKUP($A59,'ANEXO I- RA'!$K$1:$T$108,3,FALSE)</f>
        <v>#N/A</v>
      </c>
      <c r="D59" s="28" t="e">
        <f>+VLOOKUP(A59,'ANEXO I- RA'!K$1:T$108,4,FALSE)</f>
        <v>#N/A</v>
      </c>
      <c r="E59" s="33" t="e">
        <f>+VLOOKUP($A59,'ANEXO I- RA'!$K$1:$T$108,5,FALSE)</f>
        <v>#N/A</v>
      </c>
      <c r="F59" s="162" t="e">
        <f>+VLOOKUP($A59,'ANEXO I- RA'!$K$1:$T$108,6,FALSE)</f>
        <v>#N/A</v>
      </c>
      <c r="G59" s="108" t="e">
        <f>+VLOOKUP($A59,'ANEXO I- RA'!$K$1:$T$108,7,FALSE)</f>
        <v>#N/A</v>
      </c>
      <c r="H59" s="162" t="e">
        <f>+VLOOKUP($A59,'ANEXO I- RA'!$K$1:$T$108,8,FALSE)</f>
        <v>#N/A</v>
      </c>
      <c r="I59" s="33" t="e">
        <f>+VLOOKUP($A59,'ANEXO I- RA'!$K$1:$T$108,9,FALSE)</f>
        <v>#N/A</v>
      </c>
      <c r="J59" s="28" t="e">
        <f>+VLOOKUP($A59,'ANEXO I- RA'!$K$1:$T$108,10,FALSE)</f>
        <v>#N/A</v>
      </c>
      <c r="K59" s="163"/>
      <c r="L59" s="163"/>
      <c r="M59" s="302"/>
    </row>
    <row r="60" spans="1:13">
      <c r="A60" s="161"/>
      <c r="B60" s="28" t="e">
        <f>+VLOOKUP(A60,'ANEXO I- RA'!K$2:L$114,2,FALSE)</f>
        <v>#N/A</v>
      </c>
      <c r="C60" s="33" t="e">
        <f>+VLOOKUP($A60,'ANEXO I- RA'!$K$1:$T$108,3,FALSE)</f>
        <v>#N/A</v>
      </c>
      <c r="D60" s="28" t="e">
        <f>+VLOOKUP(A60,'ANEXO I- RA'!K$1:T$108,4,FALSE)</f>
        <v>#N/A</v>
      </c>
      <c r="E60" s="33" t="e">
        <f>+VLOOKUP($A60,'ANEXO I- RA'!$K$1:$T$108,5,FALSE)</f>
        <v>#N/A</v>
      </c>
      <c r="F60" s="162" t="e">
        <f>+VLOOKUP($A60,'ANEXO I- RA'!$K$1:$T$108,6,FALSE)</f>
        <v>#N/A</v>
      </c>
      <c r="G60" s="108" t="e">
        <f>+VLOOKUP($A60,'ANEXO I- RA'!$K$1:$T$108,7,FALSE)</f>
        <v>#N/A</v>
      </c>
      <c r="H60" s="162" t="e">
        <f>+VLOOKUP($A60,'ANEXO I- RA'!$K$1:$T$108,8,FALSE)</f>
        <v>#N/A</v>
      </c>
      <c r="I60" s="33" t="e">
        <f>+VLOOKUP($A60,'ANEXO I- RA'!$K$1:$T$108,9,FALSE)</f>
        <v>#N/A</v>
      </c>
      <c r="J60" s="28" t="e">
        <f>+VLOOKUP($A60,'ANEXO I- RA'!$K$1:$T$108,10,FALSE)</f>
        <v>#N/A</v>
      </c>
      <c r="K60" s="163"/>
      <c r="L60" s="163"/>
      <c r="M60" s="302"/>
    </row>
    <row r="61" spans="1:13">
      <c r="A61" s="161"/>
      <c r="B61" s="28" t="e">
        <f>+VLOOKUP(A61,'ANEXO I- RA'!K$2:L$114,2,FALSE)</f>
        <v>#N/A</v>
      </c>
      <c r="C61" s="33" t="e">
        <f>+VLOOKUP($A61,'ANEXO I- RA'!$K$1:$T$108,3,FALSE)</f>
        <v>#N/A</v>
      </c>
      <c r="D61" s="28" t="e">
        <f>+VLOOKUP(A61,'ANEXO I- RA'!K$1:T$108,4,FALSE)</f>
        <v>#N/A</v>
      </c>
      <c r="E61" s="33" t="e">
        <f>+VLOOKUP($A61,'ANEXO I- RA'!$K$1:$T$108,5,FALSE)</f>
        <v>#N/A</v>
      </c>
      <c r="F61" s="162" t="e">
        <f>+VLOOKUP($A61,'ANEXO I- RA'!$K$1:$T$108,6,FALSE)</f>
        <v>#N/A</v>
      </c>
      <c r="G61" s="108" t="e">
        <f>+VLOOKUP($A61,'ANEXO I- RA'!$K$1:$T$108,7,FALSE)</f>
        <v>#N/A</v>
      </c>
      <c r="H61" s="162" t="e">
        <f>+VLOOKUP($A61,'ANEXO I- RA'!$K$1:$T$108,8,FALSE)</f>
        <v>#N/A</v>
      </c>
      <c r="I61" s="33" t="e">
        <f>+VLOOKUP($A61,'ANEXO I- RA'!$K$1:$T$108,9,FALSE)</f>
        <v>#N/A</v>
      </c>
      <c r="J61" s="28" t="e">
        <f>+VLOOKUP($A61,'ANEXO I- RA'!$K$1:$T$108,10,FALSE)</f>
        <v>#N/A</v>
      </c>
      <c r="K61" s="163"/>
      <c r="L61" s="163"/>
      <c r="M61" s="302"/>
    </row>
    <row r="62" spans="1:13">
      <c r="A62" s="161"/>
      <c r="B62" s="28" t="e">
        <f>+VLOOKUP(A62,'ANEXO I- RA'!K$2:L$114,2,FALSE)</f>
        <v>#N/A</v>
      </c>
      <c r="C62" s="33" t="e">
        <f>+VLOOKUP($A62,'ANEXO I- RA'!$K$1:$T$108,3,FALSE)</f>
        <v>#N/A</v>
      </c>
      <c r="D62" s="28" t="e">
        <f>+VLOOKUP(A62,'ANEXO I- RA'!K$1:T$108,4,FALSE)</f>
        <v>#N/A</v>
      </c>
      <c r="E62" s="33" t="e">
        <f>+VLOOKUP($A62,'ANEXO I- RA'!$K$1:$T$108,5,FALSE)</f>
        <v>#N/A</v>
      </c>
      <c r="F62" s="162" t="e">
        <f>+VLOOKUP($A62,'ANEXO I- RA'!$K$1:$T$108,6,FALSE)</f>
        <v>#N/A</v>
      </c>
      <c r="G62" s="108" t="e">
        <f>+VLOOKUP($A62,'ANEXO I- RA'!$K$1:$T$108,7,FALSE)</f>
        <v>#N/A</v>
      </c>
      <c r="H62" s="162" t="e">
        <f>+VLOOKUP($A62,'ANEXO I- RA'!$K$1:$T$108,8,FALSE)</f>
        <v>#N/A</v>
      </c>
      <c r="I62" s="33" t="e">
        <f>+VLOOKUP($A62,'ANEXO I- RA'!$K$1:$T$108,9,FALSE)</f>
        <v>#N/A</v>
      </c>
      <c r="J62" s="28" t="e">
        <f>+VLOOKUP($A62,'ANEXO I- RA'!$K$1:$T$108,10,FALSE)</f>
        <v>#N/A</v>
      </c>
      <c r="K62" s="163"/>
      <c r="L62" s="163"/>
      <c r="M62" s="302"/>
    </row>
    <row r="63" spans="1:13">
      <c r="A63" s="161"/>
      <c r="B63" s="28" t="e">
        <f>+VLOOKUP(A63,'ANEXO I- RA'!K$2:L$114,2,FALSE)</f>
        <v>#N/A</v>
      </c>
      <c r="C63" s="33" t="e">
        <f>+VLOOKUP($A63,'ANEXO I- RA'!$K$1:$T$108,3,FALSE)</f>
        <v>#N/A</v>
      </c>
      <c r="D63" s="28" t="e">
        <f>+VLOOKUP(A63,'ANEXO I- RA'!K$1:T$108,4,FALSE)</f>
        <v>#N/A</v>
      </c>
      <c r="E63" s="33" t="e">
        <f>+VLOOKUP($A63,'ANEXO I- RA'!$K$1:$T$108,5,FALSE)</f>
        <v>#N/A</v>
      </c>
      <c r="F63" s="162" t="e">
        <f>+VLOOKUP($A63,'ANEXO I- RA'!$K$1:$T$108,6,FALSE)</f>
        <v>#N/A</v>
      </c>
      <c r="G63" s="108" t="e">
        <f>+VLOOKUP($A63,'ANEXO I- RA'!$K$1:$T$108,7,FALSE)</f>
        <v>#N/A</v>
      </c>
      <c r="H63" s="162" t="e">
        <f>+VLOOKUP($A63,'ANEXO I- RA'!$K$1:$T$108,8,FALSE)</f>
        <v>#N/A</v>
      </c>
      <c r="I63" s="33" t="e">
        <f>+VLOOKUP($A63,'ANEXO I- RA'!$K$1:$T$108,9,FALSE)</f>
        <v>#N/A</v>
      </c>
      <c r="J63" s="28" t="e">
        <f>+VLOOKUP($A63,'ANEXO I- RA'!$K$1:$T$108,10,FALSE)</f>
        <v>#N/A</v>
      </c>
      <c r="K63" s="163"/>
      <c r="L63" s="163"/>
      <c r="M63" s="302"/>
    </row>
    <row r="64" spans="1:13">
      <c r="A64" s="161"/>
      <c r="B64" s="28" t="e">
        <f>+VLOOKUP(A64,'ANEXO I- RA'!K$2:L$114,2,FALSE)</f>
        <v>#N/A</v>
      </c>
      <c r="C64" s="33" t="e">
        <f>+VLOOKUP($A64,'ANEXO I- RA'!$K$1:$T$108,3,FALSE)</f>
        <v>#N/A</v>
      </c>
      <c r="D64" s="28" t="e">
        <f>+VLOOKUP(A64,'ANEXO I- RA'!K$1:T$108,4,FALSE)</f>
        <v>#N/A</v>
      </c>
      <c r="E64" s="33" t="e">
        <f>+VLOOKUP($A64,'ANEXO I- RA'!$K$1:$T$108,5,FALSE)</f>
        <v>#N/A</v>
      </c>
      <c r="F64" s="162" t="e">
        <f>+VLOOKUP($A64,'ANEXO I- RA'!$K$1:$T$108,6,FALSE)</f>
        <v>#N/A</v>
      </c>
      <c r="G64" s="108" t="e">
        <f>+VLOOKUP($A64,'ANEXO I- RA'!$K$1:$T$108,7,FALSE)</f>
        <v>#N/A</v>
      </c>
      <c r="H64" s="162" t="e">
        <f>+VLOOKUP($A64,'ANEXO I- RA'!$K$1:$T$108,8,FALSE)</f>
        <v>#N/A</v>
      </c>
      <c r="I64" s="33" t="e">
        <f>+VLOOKUP($A64,'ANEXO I- RA'!$K$1:$T$108,9,FALSE)</f>
        <v>#N/A</v>
      </c>
      <c r="J64" s="28" t="e">
        <f>+VLOOKUP($A64,'ANEXO I- RA'!$K$1:$T$108,10,FALSE)</f>
        <v>#N/A</v>
      </c>
      <c r="K64" s="163"/>
      <c r="L64" s="163"/>
      <c r="M64" s="302"/>
    </row>
    <row r="65" spans="1:13">
      <c r="A65" s="161"/>
      <c r="B65" s="28" t="e">
        <f>+VLOOKUP(A65,'ANEXO I- RA'!K$2:L$114,2,FALSE)</f>
        <v>#N/A</v>
      </c>
      <c r="C65" s="33" t="e">
        <f>+VLOOKUP($A65,'ANEXO I- RA'!$K$1:$T$108,3,FALSE)</f>
        <v>#N/A</v>
      </c>
      <c r="D65" s="28" t="e">
        <f>+VLOOKUP(A65,'ANEXO I- RA'!K$1:T$108,4,FALSE)</f>
        <v>#N/A</v>
      </c>
      <c r="E65" s="33" t="e">
        <f>+VLOOKUP($A65,'ANEXO I- RA'!$K$1:$T$108,5,FALSE)</f>
        <v>#N/A</v>
      </c>
      <c r="F65" s="162" t="e">
        <f>+VLOOKUP($A65,'ANEXO I- RA'!$K$1:$T$108,6,FALSE)</f>
        <v>#N/A</v>
      </c>
      <c r="G65" s="108" t="e">
        <f>+VLOOKUP($A65,'ANEXO I- RA'!$K$1:$T$108,7,FALSE)</f>
        <v>#N/A</v>
      </c>
      <c r="H65" s="162" t="e">
        <f>+VLOOKUP($A65,'ANEXO I- RA'!$K$1:$T$108,8,FALSE)</f>
        <v>#N/A</v>
      </c>
      <c r="I65" s="33" t="e">
        <f>+VLOOKUP($A65,'ANEXO I- RA'!$K$1:$T$108,9,FALSE)</f>
        <v>#N/A</v>
      </c>
      <c r="J65" s="28" t="e">
        <f>+VLOOKUP($A65,'ANEXO I- RA'!$K$1:$T$108,10,FALSE)</f>
        <v>#N/A</v>
      </c>
      <c r="K65" s="163"/>
      <c r="L65" s="163"/>
      <c r="M65" s="302"/>
    </row>
    <row r="66" spans="1:13">
      <c r="A66" s="161"/>
      <c r="B66" s="28" t="e">
        <f>+VLOOKUP(A66,'ANEXO I- RA'!K$2:L$114,2,FALSE)</f>
        <v>#N/A</v>
      </c>
      <c r="C66" s="33" t="e">
        <f>+VLOOKUP($A66,'ANEXO I- RA'!$K$1:$T$108,3,FALSE)</f>
        <v>#N/A</v>
      </c>
      <c r="D66" s="28" t="e">
        <f>+VLOOKUP(A66,'ANEXO I- RA'!K$1:T$108,4,FALSE)</f>
        <v>#N/A</v>
      </c>
      <c r="E66" s="33" t="e">
        <f>+VLOOKUP($A66,'ANEXO I- RA'!$K$1:$T$108,5,FALSE)</f>
        <v>#N/A</v>
      </c>
      <c r="F66" s="162" t="e">
        <f>+VLOOKUP($A66,'ANEXO I- RA'!$K$1:$T$108,6,FALSE)</f>
        <v>#N/A</v>
      </c>
      <c r="G66" s="108" t="e">
        <f>+VLOOKUP($A66,'ANEXO I- RA'!$K$1:$T$108,7,FALSE)</f>
        <v>#N/A</v>
      </c>
      <c r="H66" s="162" t="e">
        <f>+VLOOKUP($A66,'ANEXO I- RA'!$K$1:$T$108,8,FALSE)</f>
        <v>#N/A</v>
      </c>
      <c r="I66" s="33" t="e">
        <f>+VLOOKUP($A66,'ANEXO I- RA'!$K$1:$T$108,9,FALSE)</f>
        <v>#N/A</v>
      </c>
      <c r="J66" s="28" t="e">
        <f>+VLOOKUP($A66,'ANEXO I- RA'!$K$1:$T$108,10,FALSE)</f>
        <v>#N/A</v>
      </c>
      <c r="K66" s="163"/>
      <c r="L66" s="163"/>
      <c r="M66" s="302"/>
    </row>
    <row r="67" spans="1:13">
      <c r="A67" s="161"/>
      <c r="B67" s="28" t="e">
        <f>+VLOOKUP(A67,'ANEXO I- RA'!K$2:L$114,2,FALSE)</f>
        <v>#N/A</v>
      </c>
      <c r="C67" s="33" t="e">
        <f>+VLOOKUP($A67,'ANEXO I- RA'!$K$1:$T$108,3,FALSE)</f>
        <v>#N/A</v>
      </c>
      <c r="D67" s="28" t="e">
        <f>+VLOOKUP(A67,'ANEXO I- RA'!K$1:T$108,4,FALSE)</f>
        <v>#N/A</v>
      </c>
      <c r="E67" s="33" t="e">
        <f>+VLOOKUP($A67,'ANEXO I- RA'!$K$1:$T$108,5,FALSE)</f>
        <v>#N/A</v>
      </c>
      <c r="F67" s="162" t="e">
        <f>+VLOOKUP($A67,'ANEXO I- RA'!$K$1:$T$108,6,FALSE)</f>
        <v>#N/A</v>
      </c>
      <c r="G67" s="108" t="e">
        <f>+VLOOKUP($A67,'ANEXO I- RA'!$K$1:$T$108,7,FALSE)</f>
        <v>#N/A</v>
      </c>
      <c r="H67" s="162" t="e">
        <f>+VLOOKUP($A67,'ANEXO I- RA'!$K$1:$T$108,8,FALSE)</f>
        <v>#N/A</v>
      </c>
      <c r="I67" s="33" t="e">
        <f>+VLOOKUP($A67,'ANEXO I- RA'!$K$1:$T$108,9,FALSE)</f>
        <v>#N/A</v>
      </c>
      <c r="J67" s="28" t="e">
        <f>+VLOOKUP($A67,'ANEXO I- RA'!$K$1:$T$108,10,FALSE)</f>
        <v>#N/A</v>
      </c>
      <c r="K67" s="163"/>
      <c r="L67" s="163"/>
      <c r="M67" s="302"/>
    </row>
    <row r="68" spans="1:13">
      <c r="A68" s="161"/>
      <c r="B68" s="28" t="e">
        <f>+VLOOKUP(A68,'ANEXO I- RA'!K$2:L$114,2,FALSE)</f>
        <v>#N/A</v>
      </c>
      <c r="C68" s="33" t="e">
        <f>+VLOOKUP($A68,'ANEXO I- RA'!$K$1:$T$108,3,FALSE)</f>
        <v>#N/A</v>
      </c>
      <c r="D68" s="28" t="e">
        <f>+VLOOKUP(A68,'ANEXO I- RA'!K$1:T$108,4,FALSE)</f>
        <v>#N/A</v>
      </c>
      <c r="E68" s="33" t="e">
        <f>+VLOOKUP($A68,'ANEXO I- RA'!$K$1:$T$108,5,FALSE)</f>
        <v>#N/A</v>
      </c>
      <c r="F68" s="162" t="e">
        <f>+VLOOKUP($A68,'ANEXO I- RA'!$K$1:$T$108,6,FALSE)</f>
        <v>#N/A</v>
      </c>
      <c r="G68" s="108" t="e">
        <f>+VLOOKUP($A68,'ANEXO I- RA'!$K$1:$T$108,7,FALSE)</f>
        <v>#N/A</v>
      </c>
      <c r="H68" s="162" t="e">
        <f>+VLOOKUP($A68,'ANEXO I- RA'!$K$1:$T$108,8,FALSE)</f>
        <v>#N/A</v>
      </c>
      <c r="I68" s="33" t="e">
        <f>+VLOOKUP($A68,'ANEXO I- RA'!$K$1:$T$108,9,FALSE)</f>
        <v>#N/A</v>
      </c>
      <c r="J68" s="28" t="e">
        <f>+VLOOKUP($A68,'ANEXO I- RA'!$K$1:$T$108,10,FALSE)</f>
        <v>#N/A</v>
      </c>
      <c r="K68" s="163"/>
      <c r="L68" s="163"/>
      <c r="M68" s="302"/>
    </row>
    <row r="69" spans="1:13">
      <c r="A69" s="161"/>
      <c r="B69" s="28" t="e">
        <f>+VLOOKUP(A69,'ANEXO I- RA'!K$2:L$114,2,FALSE)</f>
        <v>#N/A</v>
      </c>
      <c r="C69" s="33" t="e">
        <f>+VLOOKUP($A69,'ANEXO I- RA'!$K$1:$T$108,3,FALSE)</f>
        <v>#N/A</v>
      </c>
      <c r="D69" s="28" t="e">
        <f>+VLOOKUP(A69,'ANEXO I- RA'!K$1:T$108,4,FALSE)</f>
        <v>#N/A</v>
      </c>
      <c r="E69" s="33" t="e">
        <f>+VLOOKUP($A69,'ANEXO I- RA'!$K$1:$T$108,5,FALSE)</f>
        <v>#N/A</v>
      </c>
      <c r="F69" s="162" t="e">
        <f>+VLOOKUP($A69,'ANEXO I- RA'!$K$1:$T$108,6,FALSE)</f>
        <v>#N/A</v>
      </c>
      <c r="G69" s="108" t="e">
        <f>+VLOOKUP($A69,'ANEXO I- RA'!$K$1:$T$108,7,FALSE)</f>
        <v>#N/A</v>
      </c>
      <c r="H69" s="162" t="e">
        <f>+VLOOKUP($A69,'ANEXO I- RA'!$K$1:$T$108,8,FALSE)</f>
        <v>#N/A</v>
      </c>
      <c r="I69" s="33" t="e">
        <f>+VLOOKUP($A69,'ANEXO I- RA'!$K$1:$T$108,9,FALSE)</f>
        <v>#N/A</v>
      </c>
      <c r="J69" s="28" t="e">
        <f>+VLOOKUP($A69,'ANEXO I- RA'!$K$1:$T$108,10,FALSE)</f>
        <v>#N/A</v>
      </c>
      <c r="K69" s="163"/>
      <c r="L69" s="163"/>
      <c r="M69" s="302"/>
    </row>
    <row r="70" spans="1:13">
      <c r="A70" s="161"/>
      <c r="B70" s="28" t="e">
        <f>+VLOOKUP(A70,'ANEXO I- RA'!K$2:L$114,2,FALSE)</f>
        <v>#N/A</v>
      </c>
      <c r="C70" s="33" t="e">
        <f>+VLOOKUP($A70,'ANEXO I- RA'!$K$1:$T$108,3,FALSE)</f>
        <v>#N/A</v>
      </c>
      <c r="D70" s="28" t="e">
        <f>+VLOOKUP(A70,'ANEXO I- RA'!K$1:T$108,4,FALSE)</f>
        <v>#N/A</v>
      </c>
      <c r="E70" s="33" t="e">
        <f>+VLOOKUP($A70,'ANEXO I- RA'!$K$1:$T$108,5,FALSE)</f>
        <v>#N/A</v>
      </c>
      <c r="F70" s="162" t="e">
        <f>+VLOOKUP($A70,'ANEXO I- RA'!$K$1:$T$108,6,FALSE)</f>
        <v>#N/A</v>
      </c>
      <c r="G70" s="108" t="e">
        <f>+VLOOKUP($A70,'ANEXO I- RA'!$K$1:$T$108,7,FALSE)</f>
        <v>#N/A</v>
      </c>
      <c r="H70" s="162" t="e">
        <f>+VLOOKUP($A70,'ANEXO I- RA'!$K$1:$T$108,8,FALSE)</f>
        <v>#N/A</v>
      </c>
      <c r="I70" s="33" t="e">
        <f>+VLOOKUP($A70,'ANEXO I- RA'!$K$1:$T$108,9,FALSE)</f>
        <v>#N/A</v>
      </c>
      <c r="J70" s="28" t="e">
        <f>+VLOOKUP($A70,'ANEXO I- RA'!$K$1:$T$108,10,FALSE)</f>
        <v>#N/A</v>
      </c>
      <c r="K70" s="163"/>
      <c r="L70" s="163"/>
      <c r="M70" s="302"/>
    </row>
    <row r="71" spans="1:13">
      <c r="A71" s="161"/>
      <c r="B71" s="28" t="e">
        <f>+VLOOKUP(A71,'ANEXO I- RA'!K$2:L$114,2,FALSE)</f>
        <v>#N/A</v>
      </c>
      <c r="C71" s="33" t="e">
        <f>+VLOOKUP($A71,'ANEXO I- RA'!$K$1:$T$108,3,FALSE)</f>
        <v>#N/A</v>
      </c>
      <c r="D71" s="28" t="e">
        <f>+VLOOKUP(A71,'ANEXO I- RA'!K$1:T$108,4,FALSE)</f>
        <v>#N/A</v>
      </c>
      <c r="E71" s="33" t="e">
        <f>+VLOOKUP($A71,'ANEXO I- RA'!$K$1:$T$108,5,FALSE)</f>
        <v>#N/A</v>
      </c>
      <c r="F71" s="162" t="e">
        <f>+VLOOKUP($A71,'ANEXO I- RA'!$K$1:$T$108,6,FALSE)</f>
        <v>#N/A</v>
      </c>
      <c r="G71" s="108" t="e">
        <f>+VLOOKUP($A71,'ANEXO I- RA'!$K$1:$T$108,7,FALSE)</f>
        <v>#N/A</v>
      </c>
      <c r="H71" s="162" t="e">
        <f>+VLOOKUP($A71,'ANEXO I- RA'!$K$1:$T$108,8,FALSE)</f>
        <v>#N/A</v>
      </c>
      <c r="I71" s="33" t="e">
        <f>+VLOOKUP($A71,'ANEXO I- RA'!$K$1:$T$108,9,FALSE)</f>
        <v>#N/A</v>
      </c>
      <c r="J71" s="28" t="e">
        <f>+VLOOKUP($A71,'ANEXO I- RA'!$K$1:$T$108,10,FALSE)</f>
        <v>#N/A</v>
      </c>
      <c r="K71" s="163"/>
      <c r="L71" s="163"/>
      <c r="M71" s="302"/>
    </row>
    <row r="72" spans="1:13">
      <c r="A72" s="161"/>
      <c r="B72" s="28" t="e">
        <f>+VLOOKUP(A72,'ANEXO I- RA'!K$2:L$114,2,FALSE)</f>
        <v>#N/A</v>
      </c>
      <c r="C72" s="33" t="e">
        <f>+VLOOKUP($A72,'ANEXO I- RA'!$K$1:$T$108,3,FALSE)</f>
        <v>#N/A</v>
      </c>
      <c r="D72" s="28" t="e">
        <f>+VLOOKUP(A72,'ANEXO I- RA'!K$1:T$108,4,FALSE)</f>
        <v>#N/A</v>
      </c>
      <c r="E72" s="33" t="e">
        <f>+VLOOKUP($A72,'ANEXO I- RA'!$K$1:$T$108,5,FALSE)</f>
        <v>#N/A</v>
      </c>
      <c r="F72" s="162" t="e">
        <f>+VLOOKUP($A72,'ANEXO I- RA'!$K$1:$T$108,6,FALSE)</f>
        <v>#N/A</v>
      </c>
      <c r="G72" s="108" t="e">
        <f>+VLOOKUP($A72,'ANEXO I- RA'!$K$1:$T$108,7,FALSE)</f>
        <v>#N/A</v>
      </c>
      <c r="H72" s="162" t="e">
        <f>+VLOOKUP($A72,'ANEXO I- RA'!$K$1:$T$108,8,FALSE)</f>
        <v>#N/A</v>
      </c>
      <c r="I72" s="33" t="e">
        <f>+VLOOKUP($A72,'ANEXO I- RA'!$K$1:$T$108,9,FALSE)</f>
        <v>#N/A</v>
      </c>
      <c r="J72" s="28" t="e">
        <f>+VLOOKUP($A72,'ANEXO I- RA'!$K$1:$T$108,10,FALSE)</f>
        <v>#N/A</v>
      </c>
      <c r="K72" s="163"/>
      <c r="L72" s="163"/>
      <c r="M72" s="302"/>
    </row>
    <row r="73" spans="1:13">
      <c r="A73" s="161"/>
      <c r="B73" s="28" t="e">
        <f>+VLOOKUP(A73,'ANEXO I- RA'!K$2:L$114,2,FALSE)</f>
        <v>#N/A</v>
      </c>
      <c r="C73" s="33" t="e">
        <f>+VLOOKUP($A73,'ANEXO I- RA'!$K$1:$T$108,3,FALSE)</f>
        <v>#N/A</v>
      </c>
      <c r="D73" s="28" t="e">
        <f>+VLOOKUP(A73,'ANEXO I- RA'!K$1:T$108,4,FALSE)</f>
        <v>#N/A</v>
      </c>
      <c r="E73" s="33" t="e">
        <f>+VLOOKUP($A73,'ANEXO I- RA'!$K$1:$T$108,5,FALSE)</f>
        <v>#N/A</v>
      </c>
      <c r="F73" s="162" t="e">
        <f>+VLOOKUP($A73,'ANEXO I- RA'!$K$1:$T$108,6,FALSE)</f>
        <v>#N/A</v>
      </c>
      <c r="G73" s="108" t="e">
        <f>+VLOOKUP($A73,'ANEXO I- RA'!$K$1:$T$108,7,FALSE)</f>
        <v>#N/A</v>
      </c>
      <c r="H73" s="162" t="e">
        <f>+VLOOKUP($A73,'ANEXO I- RA'!$K$1:$T$108,8,FALSE)</f>
        <v>#N/A</v>
      </c>
      <c r="I73" s="33" t="e">
        <f>+VLOOKUP($A73,'ANEXO I- RA'!$K$1:$T$108,9,FALSE)</f>
        <v>#N/A</v>
      </c>
      <c r="J73" s="28" t="e">
        <f>+VLOOKUP($A73,'ANEXO I- RA'!$K$1:$T$108,10,FALSE)</f>
        <v>#N/A</v>
      </c>
      <c r="K73" s="163"/>
      <c r="L73" s="163"/>
      <c r="M73" s="302"/>
    </row>
    <row r="74" spans="1:13">
      <c r="A74" s="161"/>
      <c r="B74" s="28" t="e">
        <f>+VLOOKUP(A74,'ANEXO I- RA'!K$2:L$114,2,FALSE)</f>
        <v>#N/A</v>
      </c>
      <c r="C74" s="33" t="e">
        <f>+VLOOKUP($A74,'ANEXO I- RA'!$K$1:$T$108,3,FALSE)</f>
        <v>#N/A</v>
      </c>
      <c r="D74" s="28" t="e">
        <f>+VLOOKUP(A74,'ANEXO I- RA'!K$1:T$108,4,FALSE)</f>
        <v>#N/A</v>
      </c>
      <c r="E74" s="33" t="e">
        <f>+VLOOKUP($A74,'ANEXO I- RA'!$K$1:$T$108,5,FALSE)</f>
        <v>#N/A</v>
      </c>
      <c r="F74" s="162" t="e">
        <f>+VLOOKUP($A74,'ANEXO I- RA'!$K$1:$T$108,6,FALSE)</f>
        <v>#N/A</v>
      </c>
      <c r="G74" s="108" t="e">
        <f>+VLOOKUP($A74,'ANEXO I- RA'!$K$1:$T$108,7,FALSE)</f>
        <v>#N/A</v>
      </c>
      <c r="H74" s="162" t="e">
        <f>+VLOOKUP($A74,'ANEXO I- RA'!$K$1:$T$108,8,FALSE)</f>
        <v>#N/A</v>
      </c>
      <c r="I74" s="33" t="e">
        <f>+VLOOKUP($A74,'ANEXO I- RA'!$K$1:$T$108,9,FALSE)</f>
        <v>#N/A</v>
      </c>
      <c r="J74" s="28" t="e">
        <f>+VLOOKUP($A74,'ANEXO I- RA'!$K$1:$T$108,10,FALSE)</f>
        <v>#N/A</v>
      </c>
      <c r="K74" s="163"/>
      <c r="L74" s="163"/>
      <c r="M74" s="302"/>
    </row>
    <row r="75" spans="1:13">
      <c r="A75" s="161"/>
      <c r="B75" s="28" t="e">
        <f>+VLOOKUP(A75,'ANEXO I- RA'!K$2:L$114,2,FALSE)</f>
        <v>#N/A</v>
      </c>
      <c r="C75" s="33" t="e">
        <f>+VLOOKUP($A75,'ANEXO I- RA'!$K$1:$T$108,3,FALSE)</f>
        <v>#N/A</v>
      </c>
      <c r="D75" s="28" t="e">
        <f>+VLOOKUP(A75,'ANEXO I- RA'!K$1:T$108,4,FALSE)</f>
        <v>#N/A</v>
      </c>
      <c r="E75" s="33" t="e">
        <f>+VLOOKUP($A75,'ANEXO I- RA'!$K$1:$T$108,5,FALSE)</f>
        <v>#N/A</v>
      </c>
      <c r="F75" s="162" t="e">
        <f>+VLOOKUP($A75,'ANEXO I- RA'!$K$1:$T$108,6,FALSE)</f>
        <v>#N/A</v>
      </c>
      <c r="G75" s="108" t="e">
        <f>+VLOOKUP($A75,'ANEXO I- RA'!$K$1:$T$108,7,FALSE)</f>
        <v>#N/A</v>
      </c>
      <c r="H75" s="162" t="e">
        <f>+VLOOKUP($A75,'ANEXO I- RA'!$K$1:$T$108,8,FALSE)</f>
        <v>#N/A</v>
      </c>
      <c r="I75" s="33" t="e">
        <f>+VLOOKUP($A75,'ANEXO I- RA'!$K$1:$T$108,9,FALSE)</f>
        <v>#N/A</v>
      </c>
      <c r="J75" s="28" t="e">
        <f>+VLOOKUP($A75,'ANEXO I- RA'!$K$1:$T$108,10,FALSE)</f>
        <v>#N/A</v>
      </c>
      <c r="K75" s="163"/>
      <c r="L75" s="163"/>
      <c r="M75" s="302"/>
    </row>
    <row r="76" spans="1:13">
      <c r="A76" s="161"/>
      <c r="B76" s="28" t="e">
        <f>+VLOOKUP(A76,'ANEXO I- RA'!K$2:L$114,2,FALSE)</f>
        <v>#N/A</v>
      </c>
      <c r="C76" s="33" t="e">
        <f>+VLOOKUP($A76,'ANEXO I- RA'!$K$1:$T$108,3,FALSE)</f>
        <v>#N/A</v>
      </c>
      <c r="D76" s="28" t="e">
        <f>+VLOOKUP(A76,'ANEXO I- RA'!K$1:T$108,4,FALSE)</f>
        <v>#N/A</v>
      </c>
      <c r="E76" s="33" t="e">
        <f>+VLOOKUP($A76,'ANEXO I- RA'!$K$1:$T$108,5,FALSE)</f>
        <v>#N/A</v>
      </c>
      <c r="F76" s="162" t="e">
        <f>+VLOOKUP($A76,'ANEXO I- RA'!$K$1:$T$108,6,FALSE)</f>
        <v>#N/A</v>
      </c>
      <c r="G76" s="108" t="e">
        <f>+VLOOKUP($A76,'ANEXO I- RA'!$K$1:$T$108,7,FALSE)</f>
        <v>#N/A</v>
      </c>
      <c r="H76" s="162" t="e">
        <f>+VLOOKUP($A76,'ANEXO I- RA'!$K$1:$T$108,8,FALSE)</f>
        <v>#N/A</v>
      </c>
      <c r="I76" s="33" t="e">
        <f>+VLOOKUP($A76,'ANEXO I- RA'!$K$1:$T$108,9,FALSE)</f>
        <v>#N/A</v>
      </c>
      <c r="J76" s="28" t="e">
        <f>+VLOOKUP($A76,'ANEXO I- RA'!$K$1:$T$108,10,FALSE)</f>
        <v>#N/A</v>
      </c>
      <c r="K76" s="163"/>
      <c r="L76" s="163"/>
      <c r="M76" s="302"/>
    </row>
    <row r="77" spans="1:13">
      <c r="A77" s="161"/>
      <c r="B77" s="28" t="e">
        <f>+VLOOKUP(A77,'ANEXO I- RA'!K$2:L$114,2,FALSE)</f>
        <v>#N/A</v>
      </c>
      <c r="C77" s="33" t="e">
        <f>+VLOOKUP($A77,'ANEXO I- RA'!$K$1:$T$108,3,FALSE)</f>
        <v>#N/A</v>
      </c>
      <c r="D77" s="28" t="e">
        <f>+VLOOKUP(A77,'ANEXO I- RA'!K$1:T$108,4,FALSE)</f>
        <v>#N/A</v>
      </c>
      <c r="E77" s="33" t="e">
        <f>+VLOOKUP($A77,'ANEXO I- RA'!$K$1:$T$108,5,FALSE)</f>
        <v>#N/A</v>
      </c>
      <c r="F77" s="162" t="e">
        <f>+VLOOKUP($A77,'ANEXO I- RA'!$K$1:$T$108,6,FALSE)</f>
        <v>#N/A</v>
      </c>
      <c r="G77" s="108" t="e">
        <f>+VLOOKUP($A77,'ANEXO I- RA'!$K$1:$T$108,7,FALSE)</f>
        <v>#N/A</v>
      </c>
      <c r="H77" s="162" t="e">
        <f>+VLOOKUP($A77,'ANEXO I- RA'!$K$1:$T$108,8,FALSE)</f>
        <v>#N/A</v>
      </c>
      <c r="I77" s="33" t="e">
        <f>+VLOOKUP($A77,'ANEXO I- RA'!$K$1:$T$108,9,FALSE)</f>
        <v>#N/A</v>
      </c>
      <c r="J77" s="28" t="e">
        <f>+VLOOKUP($A77,'ANEXO I- RA'!$K$1:$T$108,10,FALSE)</f>
        <v>#N/A</v>
      </c>
      <c r="K77" s="163"/>
      <c r="L77" s="163"/>
      <c r="M77" s="302"/>
    </row>
    <row r="78" spans="1:13">
      <c r="A78" s="161"/>
      <c r="B78" s="28" t="e">
        <f>+VLOOKUP(A78,'ANEXO I- RA'!K$2:L$114,2,FALSE)</f>
        <v>#N/A</v>
      </c>
      <c r="C78" s="33" t="e">
        <f>+VLOOKUP($A78,'ANEXO I- RA'!$K$1:$T$108,3,FALSE)</f>
        <v>#N/A</v>
      </c>
      <c r="D78" s="28" t="e">
        <f>+VLOOKUP(A78,'ANEXO I- RA'!K$1:T$108,4,FALSE)</f>
        <v>#N/A</v>
      </c>
      <c r="E78" s="33" t="e">
        <f>+VLOOKUP($A78,'ANEXO I- RA'!$K$1:$T$108,5,FALSE)</f>
        <v>#N/A</v>
      </c>
      <c r="F78" s="162" t="e">
        <f>+VLOOKUP($A78,'ANEXO I- RA'!$K$1:$T$108,6,FALSE)</f>
        <v>#N/A</v>
      </c>
      <c r="G78" s="108" t="e">
        <f>+VLOOKUP($A78,'ANEXO I- RA'!$K$1:$T$108,7,FALSE)</f>
        <v>#N/A</v>
      </c>
      <c r="H78" s="162" t="e">
        <f>+VLOOKUP($A78,'ANEXO I- RA'!$K$1:$T$108,8,FALSE)</f>
        <v>#N/A</v>
      </c>
      <c r="I78" s="33" t="e">
        <f>+VLOOKUP($A78,'ANEXO I- RA'!$K$1:$T$108,9,FALSE)</f>
        <v>#N/A</v>
      </c>
      <c r="J78" s="28" t="e">
        <f>+VLOOKUP($A78,'ANEXO I- RA'!$K$1:$T$108,10,FALSE)</f>
        <v>#N/A</v>
      </c>
      <c r="K78" s="163"/>
      <c r="L78" s="163"/>
      <c r="M78" s="302"/>
    </row>
    <row r="79" spans="1:13">
      <c r="A79" s="161"/>
      <c r="B79" s="28" t="e">
        <f>+VLOOKUP(A79,'ANEXO I- RA'!K$2:L$114,2,FALSE)</f>
        <v>#N/A</v>
      </c>
      <c r="C79" s="33" t="e">
        <f>+VLOOKUP($A79,'ANEXO I- RA'!$K$1:$T$108,3,FALSE)</f>
        <v>#N/A</v>
      </c>
      <c r="D79" s="28" t="e">
        <f>+VLOOKUP(A79,'ANEXO I- RA'!K$1:T$108,4,FALSE)</f>
        <v>#N/A</v>
      </c>
      <c r="E79" s="33" t="e">
        <f>+VLOOKUP($A79,'ANEXO I- RA'!$K$1:$T$108,5,FALSE)</f>
        <v>#N/A</v>
      </c>
      <c r="F79" s="162" t="e">
        <f>+VLOOKUP($A79,'ANEXO I- RA'!$K$1:$T$108,6,FALSE)</f>
        <v>#N/A</v>
      </c>
      <c r="G79" s="108" t="e">
        <f>+VLOOKUP($A79,'ANEXO I- RA'!$K$1:$T$108,7,FALSE)</f>
        <v>#N/A</v>
      </c>
      <c r="H79" s="162" t="e">
        <f>+VLOOKUP($A79,'ANEXO I- RA'!$K$1:$T$108,8,FALSE)</f>
        <v>#N/A</v>
      </c>
      <c r="I79" s="33" t="e">
        <f>+VLOOKUP($A79,'ANEXO I- RA'!$K$1:$T$108,9,FALSE)</f>
        <v>#N/A</v>
      </c>
      <c r="J79" s="28" t="e">
        <f>+VLOOKUP($A79,'ANEXO I- RA'!$K$1:$T$108,10,FALSE)</f>
        <v>#N/A</v>
      </c>
      <c r="K79" s="163"/>
      <c r="L79" s="163"/>
      <c r="M79" s="302"/>
    </row>
    <row r="80" spans="1:13">
      <c r="A80" s="161"/>
      <c r="B80" s="28" t="e">
        <f>+VLOOKUP(A80,'ANEXO I- RA'!K$2:L$114,2,FALSE)</f>
        <v>#N/A</v>
      </c>
      <c r="C80" s="33" t="e">
        <f>+VLOOKUP($A80,'ANEXO I- RA'!$K$1:$T$108,3,FALSE)</f>
        <v>#N/A</v>
      </c>
      <c r="D80" s="28" t="e">
        <f>+VLOOKUP(A80,'ANEXO I- RA'!K$1:T$108,4,FALSE)</f>
        <v>#N/A</v>
      </c>
      <c r="E80" s="33" t="e">
        <f>+VLOOKUP($A80,'ANEXO I- RA'!$K$1:$T$108,5,FALSE)</f>
        <v>#N/A</v>
      </c>
      <c r="F80" s="162" t="e">
        <f>+VLOOKUP($A80,'ANEXO I- RA'!$K$1:$T$108,6,FALSE)</f>
        <v>#N/A</v>
      </c>
      <c r="G80" s="108" t="e">
        <f>+VLOOKUP($A80,'ANEXO I- RA'!$K$1:$T$108,7,FALSE)</f>
        <v>#N/A</v>
      </c>
      <c r="H80" s="162" t="e">
        <f>+VLOOKUP($A80,'ANEXO I- RA'!$K$1:$T$108,8,FALSE)</f>
        <v>#N/A</v>
      </c>
      <c r="I80" s="33" t="e">
        <f>+VLOOKUP($A80,'ANEXO I- RA'!$K$1:$T$108,9,FALSE)</f>
        <v>#N/A</v>
      </c>
      <c r="J80" s="28" t="e">
        <f>+VLOOKUP($A80,'ANEXO I- RA'!$K$1:$T$108,10,FALSE)</f>
        <v>#N/A</v>
      </c>
      <c r="K80" s="163"/>
      <c r="L80" s="163"/>
      <c r="M80" s="302"/>
    </row>
    <row r="81" spans="1:13">
      <c r="A81" s="161"/>
      <c r="B81" s="28" t="e">
        <f>+VLOOKUP(A81,'ANEXO I- RA'!K$2:L$114,2,FALSE)</f>
        <v>#N/A</v>
      </c>
      <c r="C81" s="33" t="e">
        <f>+VLOOKUP($A81,'ANEXO I- RA'!$K$1:$T$108,3,FALSE)</f>
        <v>#N/A</v>
      </c>
      <c r="D81" s="28" t="e">
        <f>+VLOOKUP(A81,'ANEXO I- RA'!K$1:T$108,4,FALSE)</f>
        <v>#N/A</v>
      </c>
      <c r="E81" s="33" t="e">
        <f>+VLOOKUP($A81,'ANEXO I- RA'!$K$1:$T$108,5,FALSE)</f>
        <v>#N/A</v>
      </c>
      <c r="F81" s="162" t="e">
        <f>+VLOOKUP($A81,'ANEXO I- RA'!$K$1:$T$108,6,FALSE)</f>
        <v>#N/A</v>
      </c>
      <c r="G81" s="108" t="e">
        <f>+VLOOKUP($A81,'ANEXO I- RA'!$K$1:$T$108,7,FALSE)</f>
        <v>#N/A</v>
      </c>
      <c r="H81" s="162" t="e">
        <f>+VLOOKUP($A81,'ANEXO I- RA'!$K$1:$T$108,8,FALSE)</f>
        <v>#N/A</v>
      </c>
      <c r="I81" s="33" t="e">
        <f>+VLOOKUP($A81,'ANEXO I- RA'!$K$1:$T$108,9,FALSE)</f>
        <v>#N/A</v>
      </c>
      <c r="J81" s="28" t="e">
        <f>+VLOOKUP($A81,'ANEXO I- RA'!$K$1:$T$108,10,FALSE)</f>
        <v>#N/A</v>
      </c>
      <c r="K81" s="163"/>
      <c r="L81" s="163"/>
      <c r="M81" s="302"/>
    </row>
    <row r="82" spans="1:13">
      <c r="A82" s="161"/>
      <c r="B82" s="28" t="e">
        <f>+VLOOKUP(A82,'ANEXO I- RA'!K$2:L$114,2,FALSE)</f>
        <v>#N/A</v>
      </c>
      <c r="C82" s="33" t="e">
        <f>+VLOOKUP($A82,'ANEXO I- RA'!$K$1:$T$108,3,FALSE)</f>
        <v>#N/A</v>
      </c>
      <c r="D82" s="28" t="e">
        <f>+VLOOKUP(A82,'ANEXO I- RA'!K$1:T$108,4,FALSE)</f>
        <v>#N/A</v>
      </c>
      <c r="E82" s="33" t="e">
        <f>+VLOOKUP($A82,'ANEXO I- RA'!$K$1:$T$108,5,FALSE)</f>
        <v>#N/A</v>
      </c>
      <c r="F82" s="162" t="e">
        <f>+VLOOKUP($A82,'ANEXO I- RA'!$K$1:$T$108,6,FALSE)</f>
        <v>#N/A</v>
      </c>
      <c r="G82" s="108" t="e">
        <f>+VLOOKUP($A82,'ANEXO I- RA'!$K$1:$T$108,7,FALSE)</f>
        <v>#N/A</v>
      </c>
      <c r="H82" s="162" t="e">
        <f>+VLOOKUP($A82,'ANEXO I- RA'!$K$1:$T$108,8,FALSE)</f>
        <v>#N/A</v>
      </c>
      <c r="I82" s="33" t="e">
        <f>+VLOOKUP($A82,'ANEXO I- RA'!$K$1:$T$108,9,FALSE)</f>
        <v>#N/A</v>
      </c>
      <c r="J82" s="28" t="e">
        <f>+VLOOKUP($A82,'ANEXO I- RA'!$K$1:$T$108,10,FALSE)</f>
        <v>#N/A</v>
      </c>
      <c r="K82" s="163"/>
      <c r="L82" s="163"/>
      <c r="M82" s="302"/>
    </row>
    <row r="83" spans="1:13">
      <c r="A83" s="161"/>
      <c r="B83" s="28" t="e">
        <f>+VLOOKUP(A83,'ANEXO I- RA'!K$2:L$114,2,FALSE)</f>
        <v>#N/A</v>
      </c>
      <c r="C83" s="33" t="e">
        <f>+VLOOKUP($A83,'ANEXO I- RA'!$K$1:$T$108,3,FALSE)</f>
        <v>#N/A</v>
      </c>
      <c r="D83" s="28" t="e">
        <f>+VLOOKUP(A83,'ANEXO I- RA'!K$1:T$108,4,FALSE)</f>
        <v>#N/A</v>
      </c>
      <c r="E83" s="33" t="e">
        <f>+VLOOKUP($A83,'ANEXO I- RA'!$K$1:$T$108,5,FALSE)</f>
        <v>#N/A</v>
      </c>
      <c r="F83" s="162" t="e">
        <f>+VLOOKUP($A83,'ANEXO I- RA'!$K$1:$T$108,6,FALSE)</f>
        <v>#N/A</v>
      </c>
      <c r="G83" s="108" t="e">
        <f>+VLOOKUP($A83,'ANEXO I- RA'!$K$1:$T$108,7,FALSE)</f>
        <v>#N/A</v>
      </c>
      <c r="H83" s="162" t="e">
        <f>+VLOOKUP($A83,'ANEXO I- RA'!$K$1:$T$108,8,FALSE)</f>
        <v>#N/A</v>
      </c>
      <c r="I83" s="33" t="e">
        <f>+VLOOKUP($A83,'ANEXO I- RA'!$K$1:$T$108,9,FALSE)</f>
        <v>#N/A</v>
      </c>
      <c r="J83" s="28" t="e">
        <f>+VLOOKUP($A83,'ANEXO I- RA'!$K$1:$T$108,10,FALSE)</f>
        <v>#N/A</v>
      </c>
      <c r="K83" s="163"/>
      <c r="L83" s="163"/>
      <c r="M83" s="302"/>
    </row>
    <row r="84" spans="1:13">
      <c r="A84" s="161"/>
      <c r="B84" s="28" t="e">
        <f>+VLOOKUP(A84,'ANEXO I- RA'!K$2:L$114,2,FALSE)</f>
        <v>#N/A</v>
      </c>
      <c r="C84" s="33" t="e">
        <f>+VLOOKUP($A84,'ANEXO I- RA'!$K$1:$T$108,3,FALSE)</f>
        <v>#N/A</v>
      </c>
      <c r="D84" s="28" t="e">
        <f>+VLOOKUP(A84,'ANEXO I- RA'!K$1:T$108,4,FALSE)</f>
        <v>#N/A</v>
      </c>
      <c r="E84" s="33" t="e">
        <f>+VLOOKUP($A84,'ANEXO I- RA'!$K$1:$T$108,5,FALSE)</f>
        <v>#N/A</v>
      </c>
      <c r="F84" s="162" t="e">
        <f>+VLOOKUP($A84,'ANEXO I- RA'!$K$1:$T$108,6,FALSE)</f>
        <v>#N/A</v>
      </c>
      <c r="G84" s="108" t="e">
        <f>+VLOOKUP($A84,'ANEXO I- RA'!$K$1:$T$108,7,FALSE)</f>
        <v>#N/A</v>
      </c>
      <c r="H84" s="162" t="e">
        <f>+VLOOKUP($A84,'ANEXO I- RA'!$K$1:$T$108,8,FALSE)</f>
        <v>#N/A</v>
      </c>
      <c r="I84" s="33" t="e">
        <f>+VLOOKUP($A84,'ANEXO I- RA'!$K$1:$T$108,9,FALSE)</f>
        <v>#N/A</v>
      </c>
      <c r="J84" s="28" t="e">
        <f>+VLOOKUP($A84,'ANEXO I- RA'!$K$1:$T$108,10,FALSE)</f>
        <v>#N/A</v>
      </c>
      <c r="K84" s="163"/>
      <c r="L84" s="163"/>
      <c r="M84" s="302"/>
    </row>
    <row r="85" spans="1:13">
      <c r="A85" s="161"/>
      <c r="B85" s="28" t="e">
        <f>+VLOOKUP(A85,'ANEXO I- RA'!K$2:L$114,2,FALSE)</f>
        <v>#N/A</v>
      </c>
      <c r="C85" s="33" t="e">
        <f>+VLOOKUP($A85,'ANEXO I- RA'!$K$1:$T$108,3,FALSE)</f>
        <v>#N/A</v>
      </c>
      <c r="D85" s="28" t="e">
        <f>+VLOOKUP(A85,'ANEXO I- RA'!K$1:T$108,4,FALSE)</f>
        <v>#N/A</v>
      </c>
      <c r="E85" s="33" t="e">
        <f>+VLOOKUP($A85,'ANEXO I- RA'!$K$1:$T$108,5,FALSE)</f>
        <v>#N/A</v>
      </c>
      <c r="F85" s="162" t="e">
        <f>+VLOOKUP($A85,'ANEXO I- RA'!$K$1:$T$108,6,FALSE)</f>
        <v>#N/A</v>
      </c>
      <c r="G85" s="108" t="e">
        <f>+VLOOKUP($A85,'ANEXO I- RA'!$K$1:$T$108,7,FALSE)</f>
        <v>#N/A</v>
      </c>
      <c r="H85" s="162" t="e">
        <f>+VLOOKUP($A85,'ANEXO I- RA'!$K$1:$T$108,8,FALSE)</f>
        <v>#N/A</v>
      </c>
      <c r="I85" s="33" t="e">
        <f>+VLOOKUP($A85,'ANEXO I- RA'!$K$1:$T$108,9,FALSE)</f>
        <v>#N/A</v>
      </c>
      <c r="J85" s="28" t="e">
        <f>+VLOOKUP($A85,'ANEXO I- RA'!$K$1:$T$108,10,FALSE)</f>
        <v>#N/A</v>
      </c>
      <c r="K85" s="163"/>
      <c r="L85" s="163"/>
      <c r="M85" s="302"/>
    </row>
    <row r="86" spans="1:13">
      <c r="A86" s="161"/>
      <c r="B86" s="28" t="e">
        <f>+VLOOKUP(A86,'ANEXO I- RA'!K$2:L$114,2,FALSE)</f>
        <v>#N/A</v>
      </c>
      <c r="C86" s="33" t="e">
        <f>+VLOOKUP($A86,'ANEXO I- RA'!$K$1:$T$108,3,FALSE)</f>
        <v>#N/A</v>
      </c>
      <c r="D86" s="28" t="e">
        <f>+VLOOKUP(A86,'ANEXO I- RA'!K$1:T$108,4,FALSE)</f>
        <v>#N/A</v>
      </c>
      <c r="E86" s="33" t="e">
        <f>+VLOOKUP($A86,'ANEXO I- RA'!$K$1:$T$108,5,FALSE)</f>
        <v>#N/A</v>
      </c>
      <c r="F86" s="162" t="e">
        <f>+VLOOKUP($A86,'ANEXO I- RA'!$K$1:$T$108,6,FALSE)</f>
        <v>#N/A</v>
      </c>
      <c r="G86" s="108" t="e">
        <f>+VLOOKUP($A86,'ANEXO I- RA'!$K$1:$T$108,7,FALSE)</f>
        <v>#N/A</v>
      </c>
      <c r="H86" s="162" t="e">
        <f>+VLOOKUP($A86,'ANEXO I- RA'!$K$1:$T$108,8,FALSE)</f>
        <v>#N/A</v>
      </c>
      <c r="I86" s="33" t="e">
        <f>+VLOOKUP($A86,'ANEXO I- RA'!$K$1:$T$108,9,FALSE)</f>
        <v>#N/A</v>
      </c>
      <c r="J86" s="28" t="e">
        <f>+VLOOKUP($A86,'ANEXO I- RA'!$K$1:$T$108,10,FALSE)</f>
        <v>#N/A</v>
      </c>
      <c r="K86" s="163"/>
      <c r="L86" s="163"/>
      <c r="M86" s="302"/>
    </row>
    <row r="87" spans="1:13">
      <c r="A87" s="161"/>
      <c r="B87" s="28" t="e">
        <f>+VLOOKUP(A87,'ANEXO I- RA'!K$2:L$114,2,FALSE)</f>
        <v>#N/A</v>
      </c>
      <c r="C87" s="33" t="e">
        <f>+VLOOKUP($A87,'ANEXO I- RA'!$K$1:$T$108,3,FALSE)</f>
        <v>#N/A</v>
      </c>
      <c r="D87" s="28" t="e">
        <f>+VLOOKUP(A87,'ANEXO I- RA'!K$1:T$108,4,FALSE)</f>
        <v>#N/A</v>
      </c>
      <c r="E87" s="33" t="e">
        <f>+VLOOKUP($A87,'ANEXO I- RA'!$K$1:$T$108,5,FALSE)</f>
        <v>#N/A</v>
      </c>
      <c r="F87" s="162" t="e">
        <f>+VLOOKUP($A87,'ANEXO I- RA'!$K$1:$T$108,6,FALSE)</f>
        <v>#N/A</v>
      </c>
      <c r="G87" s="108" t="e">
        <f>+VLOOKUP($A87,'ANEXO I- RA'!$K$1:$T$108,7,FALSE)</f>
        <v>#N/A</v>
      </c>
      <c r="H87" s="162" t="e">
        <f>+VLOOKUP($A87,'ANEXO I- RA'!$K$1:$T$108,8,FALSE)</f>
        <v>#N/A</v>
      </c>
      <c r="I87" s="33" t="e">
        <f>+VLOOKUP($A87,'ANEXO I- RA'!$K$1:$T$108,9,FALSE)</f>
        <v>#N/A</v>
      </c>
      <c r="J87" s="28" t="e">
        <f>+VLOOKUP($A87,'ANEXO I- RA'!$K$1:$T$108,10,FALSE)</f>
        <v>#N/A</v>
      </c>
      <c r="K87" s="163"/>
      <c r="L87" s="163"/>
      <c r="M87" s="302"/>
    </row>
    <row r="88" spans="1:13">
      <c r="A88" s="161"/>
      <c r="B88" s="28" t="e">
        <f>+VLOOKUP(A88,'ANEXO I- RA'!K$2:L$114,2,FALSE)</f>
        <v>#N/A</v>
      </c>
      <c r="C88" s="33" t="e">
        <f>+VLOOKUP($A88,'ANEXO I- RA'!$K$1:$T$108,3,FALSE)</f>
        <v>#N/A</v>
      </c>
      <c r="D88" s="28" t="e">
        <f>+VLOOKUP(A88,'ANEXO I- RA'!K$1:T$108,4,FALSE)</f>
        <v>#N/A</v>
      </c>
      <c r="E88" s="33" t="e">
        <f>+VLOOKUP($A88,'ANEXO I- RA'!$K$1:$T$108,5,FALSE)</f>
        <v>#N/A</v>
      </c>
      <c r="F88" s="162" t="e">
        <f>+VLOOKUP($A88,'ANEXO I- RA'!$K$1:$T$108,6,FALSE)</f>
        <v>#N/A</v>
      </c>
      <c r="G88" s="108" t="e">
        <f>+VLOOKUP($A88,'ANEXO I- RA'!$K$1:$T$108,7,FALSE)</f>
        <v>#N/A</v>
      </c>
      <c r="H88" s="162" t="e">
        <f>+VLOOKUP($A88,'ANEXO I- RA'!$K$1:$T$108,8,FALSE)</f>
        <v>#N/A</v>
      </c>
      <c r="I88" s="33" t="e">
        <f>+VLOOKUP($A88,'ANEXO I- RA'!$K$1:$T$108,9,FALSE)</f>
        <v>#N/A</v>
      </c>
      <c r="J88" s="28" t="e">
        <f>+VLOOKUP($A88,'ANEXO I- RA'!$K$1:$T$108,10,FALSE)</f>
        <v>#N/A</v>
      </c>
      <c r="K88" s="163"/>
      <c r="L88" s="163"/>
      <c r="M88" s="302"/>
    </row>
    <row r="89" spans="1:13">
      <c r="A89" s="161"/>
      <c r="B89" s="28" t="e">
        <f>+VLOOKUP(A89,'ANEXO I- RA'!K$2:L$114,2,FALSE)</f>
        <v>#N/A</v>
      </c>
      <c r="C89" s="33" t="e">
        <f>+VLOOKUP($A89,'ANEXO I- RA'!$K$1:$T$108,3,FALSE)</f>
        <v>#N/A</v>
      </c>
      <c r="D89" s="28" t="e">
        <f>+VLOOKUP(A89,'ANEXO I- RA'!K$1:T$108,4,FALSE)</f>
        <v>#N/A</v>
      </c>
      <c r="E89" s="33" t="e">
        <f>+VLOOKUP($A89,'ANEXO I- RA'!$K$1:$T$108,5,FALSE)</f>
        <v>#N/A</v>
      </c>
      <c r="F89" s="162" t="e">
        <f>+VLOOKUP($A89,'ANEXO I- RA'!$K$1:$T$108,6,FALSE)</f>
        <v>#N/A</v>
      </c>
      <c r="G89" s="108" t="e">
        <f>+VLOOKUP($A89,'ANEXO I- RA'!$K$1:$T$108,7,FALSE)</f>
        <v>#N/A</v>
      </c>
      <c r="H89" s="162" t="e">
        <f>+VLOOKUP($A89,'ANEXO I- RA'!$K$1:$T$108,8,FALSE)</f>
        <v>#N/A</v>
      </c>
      <c r="I89" s="33" t="e">
        <f>+VLOOKUP($A89,'ANEXO I- RA'!$K$1:$T$108,9,FALSE)</f>
        <v>#N/A</v>
      </c>
      <c r="J89" s="28" t="e">
        <f>+VLOOKUP($A89,'ANEXO I- RA'!$K$1:$T$108,10,FALSE)</f>
        <v>#N/A</v>
      </c>
      <c r="K89" s="163"/>
      <c r="L89" s="163"/>
      <c r="M89" s="302"/>
    </row>
    <row r="90" spans="1:13">
      <c r="A90" s="161"/>
      <c r="B90" s="28" t="e">
        <f>+VLOOKUP(A90,'ANEXO I- RA'!K$2:L$114,2,FALSE)</f>
        <v>#N/A</v>
      </c>
      <c r="C90" s="33" t="e">
        <f>+VLOOKUP($A90,'ANEXO I- RA'!$K$1:$T$108,3,FALSE)</f>
        <v>#N/A</v>
      </c>
      <c r="D90" s="28" t="e">
        <f>+VLOOKUP(A90,'ANEXO I- RA'!K$1:T$108,4,FALSE)</f>
        <v>#N/A</v>
      </c>
      <c r="E90" s="33" t="e">
        <f>+VLOOKUP($A90,'ANEXO I- RA'!$K$1:$T$108,5,FALSE)</f>
        <v>#N/A</v>
      </c>
      <c r="F90" s="162" t="e">
        <f>+VLOOKUP($A90,'ANEXO I- RA'!$K$1:$T$108,6,FALSE)</f>
        <v>#N/A</v>
      </c>
      <c r="G90" s="108" t="e">
        <f>+VLOOKUP($A90,'ANEXO I- RA'!$K$1:$T$108,7,FALSE)</f>
        <v>#N/A</v>
      </c>
      <c r="H90" s="162" t="e">
        <f>+VLOOKUP($A90,'ANEXO I- RA'!$K$1:$T$108,8,FALSE)</f>
        <v>#N/A</v>
      </c>
      <c r="I90" s="33" t="e">
        <f>+VLOOKUP($A90,'ANEXO I- RA'!$K$1:$T$108,9,FALSE)</f>
        <v>#N/A</v>
      </c>
      <c r="J90" s="28" t="e">
        <f>+VLOOKUP($A90,'ANEXO I- RA'!$K$1:$T$108,10,FALSE)</f>
        <v>#N/A</v>
      </c>
      <c r="K90" s="163"/>
      <c r="L90" s="163"/>
      <c r="M90" s="302"/>
    </row>
    <row r="91" spans="1:13">
      <c r="A91" s="161"/>
      <c r="B91" s="28" t="e">
        <f>+VLOOKUP(A91,'ANEXO I- RA'!K$2:L$114,2,FALSE)</f>
        <v>#N/A</v>
      </c>
      <c r="C91" s="33" t="e">
        <f>+VLOOKUP($A91,'ANEXO I- RA'!$K$1:$T$108,3,FALSE)</f>
        <v>#N/A</v>
      </c>
      <c r="D91" s="28" t="e">
        <f>+VLOOKUP(A91,'ANEXO I- RA'!K$1:T$108,4,FALSE)</f>
        <v>#N/A</v>
      </c>
      <c r="E91" s="33" t="e">
        <f>+VLOOKUP($A91,'ANEXO I- RA'!$K$1:$T$108,5,FALSE)</f>
        <v>#N/A</v>
      </c>
      <c r="F91" s="162" t="e">
        <f>+VLOOKUP($A91,'ANEXO I- RA'!$K$1:$T$108,6,FALSE)</f>
        <v>#N/A</v>
      </c>
      <c r="G91" s="108" t="e">
        <f>+VLOOKUP($A91,'ANEXO I- RA'!$K$1:$T$108,7,FALSE)</f>
        <v>#N/A</v>
      </c>
      <c r="H91" s="162" t="e">
        <f>+VLOOKUP($A91,'ANEXO I- RA'!$K$1:$T$108,8,FALSE)</f>
        <v>#N/A</v>
      </c>
      <c r="I91" s="33" t="e">
        <f>+VLOOKUP($A91,'ANEXO I- RA'!$K$1:$T$108,9,FALSE)</f>
        <v>#N/A</v>
      </c>
      <c r="J91" s="28" t="e">
        <f>+VLOOKUP($A91,'ANEXO I- RA'!$K$1:$T$108,10,FALSE)</f>
        <v>#N/A</v>
      </c>
      <c r="K91" s="163"/>
      <c r="L91" s="163"/>
      <c r="M91" s="302"/>
    </row>
    <row r="92" spans="1:13">
      <c r="A92" s="161"/>
      <c r="B92" s="28" t="e">
        <f>+VLOOKUP(A92,'ANEXO I- RA'!K$2:L$114,2,FALSE)</f>
        <v>#N/A</v>
      </c>
      <c r="C92" s="33" t="e">
        <f>+VLOOKUP($A92,'ANEXO I- RA'!$K$1:$T$108,3,FALSE)</f>
        <v>#N/A</v>
      </c>
      <c r="D92" s="28" t="e">
        <f>+VLOOKUP(A92,'ANEXO I- RA'!K$1:T$108,4,FALSE)</f>
        <v>#N/A</v>
      </c>
      <c r="E92" s="33" t="e">
        <f>+VLOOKUP($A92,'ANEXO I- RA'!$K$1:$T$108,5,FALSE)</f>
        <v>#N/A</v>
      </c>
      <c r="F92" s="162" t="e">
        <f>+VLOOKUP($A92,'ANEXO I- RA'!$K$1:$T$108,6,FALSE)</f>
        <v>#N/A</v>
      </c>
      <c r="G92" s="108" t="e">
        <f>+VLOOKUP($A92,'ANEXO I- RA'!$K$1:$T$108,7,FALSE)</f>
        <v>#N/A</v>
      </c>
      <c r="H92" s="162" t="e">
        <f>+VLOOKUP($A92,'ANEXO I- RA'!$K$1:$T$108,8,FALSE)</f>
        <v>#N/A</v>
      </c>
      <c r="I92" s="33" t="e">
        <f>+VLOOKUP($A92,'ANEXO I- RA'!$K$1:$T$108,9,FALSE)</f>
        <v>#N/A</v>
      </c>
      <c r="J92" s="28" t="e">
        <f>+VLOOKUP($A92,'ANEXO I- RA'!$K$1:$T$108,10,FALSE)</f>
        <v>#N/A</v>
      </c>
      <c r="K92" s="163"/>
      <c r="L92" s="163"/>
      <c r="M92" s="302"/>
    </row>
    <row r="93" spans="1:13">
      <c r="A93" s="161"/>
      <c r="B93" s="28" t="e">
        <f>+VLOOKUP(A93,'ANEXO I- RA'!K$2:L$114,2,FALSE)</f>
        <v>#N/A</v>
      </c>
      <c r="C93" s="33" t="e">
        <f>+VLOOKUP($A93,'ANEXO I- RA'!$K$1:$T$108,3,FALSE)</f>
        <v>#N/A</v>
      </c>
      <c r="D93" s="28" t="e">
        <f>+VLOOKUP(A93,'ANEXO I- RA'!K$1:T$108,4,FALSE)</f>
        <v>#N/A</v>
      </c>
      <c r="E93" s="33" t="e">
        <f>+VLOOKUP($A93,'ANEXO I- RA'!$K$1:$T$108,5,FALSE)</f>
        <v>#N/A</v>
      </c>
      <c r="F93" s="162" t="e">
        <f>+VLOOKUP($A93,'ANEXO I- RA'!$K$1:$T$108,6,FALSE)</f>
        <v>#N/A</v>
      </c>
      <c r="G93" s="108" t="e">
        <f>+VLOOKUP($A93,'ANEXO I- RA'!$K$1:$T$108,7,FALSE)</f>
        <v>#N/A</v>
      </c>
      <c r="H93" s="162" t="e">
        <f>+VLOOKUP($A93,'ANEXO I- RA'!$K$1:$T$108,8,FALSE)</f>
        <v>#N/A</v>
      </c>
      <c r="I93" s="33" t="e">
        <f>+VLOOKUP($A93,'ANEXO I- RA'!$K$1:$T$108,9,FALSE)</f>
        <v>#N/A</v>
      </c>
      <c r="J93" s="28" t="e">
        <f>+VLOOKUP($A93,'ANEXO I- RA'!$K$1:$T$108,10,FALSE)</f>
        <v>#N/A</v>
      </c>
      <c r="K93" s="163"/>
      <c r="L93" s="163"/>
      <c r="M93" s="302"/>
    </row>
    <row r="94" spans="1:13">
      <c r="A94" s="161"/>
      <c r="B94" s="28" t="e">
        <f>+VLOOKUP(A94,'ANEXO I- RA'!K$2:L$114,2,FALSE)</f>
        <v>#N/A</v>
      </c>
      <c r="C94" s="33" t="e">
        <f>+VLOOKUP($A94,'ANEXO I- RA'!$K$1:$T$108,3,FALSE)</f>
        <v>#N/A</v>
      </c>
      <c r="D94" s="28" t="e">
        <f>+VLOOKUP(A94,'ANEXO I- RA'!K$1:T$108,4,FALSE)</f>
        <v>#N/A</v>
      </c>
      <c r="E94" s="33" t="e">
        <f>+VLOOKUP($A94,'ANEXO I- RA'!$K$1:$T$108,5,FALSE)</f>
        <v>#N/A</v>
      </c>
      <c r="F94" s="162" t="e">
        <f>+VLOOKUP($A94,'ANEXO I- RA'!$K$1:$T$108,6,FALSE)</f>
        <v>#N/A</v>
      </c>
      <c r="G94" s="108" t="e">
        <f>+VLOOKUP($A94,'ANEXO I- RA'!$K$1:$T$108,7,FALSE)</f>
        <v>#N/A</v>
      </c>
      <c r="H94" s="162" t="e">
        <f>+VLOOKUP($A94,'ANEXO I- RA'!$K$1:$T$108,8,FALSE)</f>
        <v>#N/A</v>
      </c>
      <c r="I94" s="33" t="e">
        <f>+VLOOKUP($A94,'ANEXO I- RA'!$K$1:$T$108,9,FALSE)</f>
        <v>#N/A</v>
      </c>
      <c r="J94" s="28" t="e">
        <f>+VLOOKUP($A94,'ANEXO I- RA'!$K$1:$T$108,10,FALSE)</f>
        <v>#N/A</v>
      </c>
      <c r="K94" s="163"/>
      <c r="L94" s="163"/>
      <c r="M94" s="302"/>
    </row>
    <row r="95" spans="1:13">
      <c r="A95" s="161"/>
      <c r="B95" s="28" t="e">
        <f>+VLOOKUP(A95,'ANEXO I- RA'!K$2:L$114,2,FALSE)</f>
        <v>#N/A</v>
      </c>
      <c r="C95" s="33" t="e">
        <f>+VLOOKUP($A95,'ANEXO I- RA'!$K$1:$T$108,3,FALSE)</f>
        <v>#N/A</v>
      </c>
      <c r="D95" s="28" t="e">
        <f>+VLOOKUP(A95,'ANEXO I- RA'!K$1:T$108,4,FALSE)</f>
        <v>#N/A</v>
      </c>
      <c r="E95" s="33" t="e">
        <f>+VLOOKUP($A95,'ANEXO I- RA'!$K$1:$T$108,5,FALSE)</f>
        <v>#N/A</v>
      </c>
      <c r="F95" s="162" t="e">
        <f>+VLOOKUP($A95,'ANEXO I- RA'!$K$1:$T$108,6,FALSE)</f>
        <v>#N/A</v>
      </c>
      <c r="G95" s="108" t="e">
        <f>+VLOOKUP($A95,'ANEXO I- RA'!$K$1:$T$108,7,FALSE)</f>
        <v>#N/A</v>
      </c>
      <c r="H95" s="162" t="e">
        <f>+VLOOKUP($A95,'ANEXO I- RA'!$K$1:$T$108,8,FALSE)</f>
        <v>#N/A</v>
      </c>
      <c r="I95" s="33" t="e">
        <f>+VLOOKUP($A95,'ANEXO I- RA'!$K$1:$T$108,9,FALSE)</f>
        <v>#N/A</v>
      </c>
      <c r="J95" s="28" t="e">
        <f>+VLOOKUP($A95,'ANEXO I- RA'!$K$1:$T$108,10,FALSE)</f>
        <v>#N/A</v>
      </c>
      <c r="K95" s="163"/>
      <c r="L95" s="163"/>
      <c r="M95" s="302"/>
    </row>
    <row r="96" spans="1:13">
      <c r="A96" s="161"/>
      <c r="B96" s="28" t="e">
        <f>+VLOOKUP(A96,'ANEXO I- RA'!K$2:L$114,2,FALSE)</f>
        <v>#N/A</v>
      </c>
      <c r="C96" s="33" t="e">
        <f>+VLOOKUP($A96,'ANEXO I- RA'!$K$1:$T$108,3,FALSE)</f>
        <v>#N/A</v>
      </c>
      <c r="D96" s="28" t="e">
        <f>+VLOOKUP(A96,'ANEXO I- RA'!K$1:T$108,4,FALSE)</f>
        <v>#N/A</v>
      </c>
      <c r="E96" s="33" t="e">
        <f>+VLOOKUP($A96,'ANEXO I- RA'!$K$1:$T$108,5,FALSE)</f>
        <v>#N/A</v>
      </c>
      <c r="F96" s="162" t="e">
        <f>+VLOOKUP($A96,'ANEXO I- RA'!$K$1:$T$108,6,FALSE)</f>
        <v>#N/A</v>
      </c>
      <c r="G96" s="108" t="e">
        <f>+VLOOKUP($A96,'ANEXO I- RA'!$K$1:$T$108,7,FALSE)</f>
        <v>#N/A</v>
      </c>
      <c r="H96" s="162" t="e">
        <f>+VLOOKUP($A96,'ANEXO I- RA'!$K$1:$T$108,8,FALSE)</f>
        <v>#N/A</v>
      </c>
      <c r="I96" s="33" t="e">
        <f>+VLOOKUP($A96,'ANEXO I- RA'!$K$1:$T$108,9,FALSE)</f>
        <v>#N/A</v>
      </c>
      <c r="J96" s="28" t="e">
        <f>+VLOOKUP($A96,'ANEXO I- RA'!$K$1:$T$108,10,FALSE)</f>
        <v>#N/A</v>
      </c>
      <c r="K96" s="163"/>
      <c r="L96" s="163"/>
      <c r="M96" s="302"/>
    </row>
    <row r="97" spans="1:13">
      <c r="A97" s="161"/>
      <c r="B97" s="28" t="e">
        <f>+VLOOKUP(A97,'ANEXO I- RA'!K$2:L$114,2,FALSE)</f>
        <v>#N/A</v>
      </c>
      <c r="C97" s="33" t="e">
        <f>+VLOOKUP($A97,'ANEXO I- RA'!$K$1:$T$108,3,FALSE)</f>
        <v>#N/A</v>
      </c>
      <c r="D97" s="28" t="e">
        <f>+VLOOKUP(A97,'ANEXO I- RA'!K$1:T$108,4,FALSE)</f>
        <v>#N/A</v>
      </c>
      <c r="E97" s="33" t="e">
        <f>+VLOOKUP($A97,'ANEXO I- RA'!$K$1:$T$108,5,FALSE)</f>
        <v>#N/A</v>
      </c>
      <c r="F97" s="162" t="e">
        <f>+VLOOKUP($A97,'ANEXO I- RA'!$K$1:$T$108,6,FALSE)</f>
        <v>#N/A</v>
      </c>
      <c r="G97" s="108" t="e">
        <f>+VLOOKUP($A97,'ANEXO I- RA'!$K$1:$T$108,7,FALSE)</f>
        <v>#N/A</v>
      </c>
      <c r="H97" s="162" t="e">
        <f>+VLOOKUP($A97,'ANEXO I- RA'!$K$1:$T$108,8,FALSE)</f>
        <v>#N/A</v>
      </c>
      <c r="I97" s="33" t="e">
        <f>+VLOOKUP($A97,'ANEXO I- RA'!$K$1:$T$108,9,FALSE)</f>
        <v>#N/A</v>
      </c>
      <c r="J97" s="28" t="e">
        <f>+VLOOKUP($A97,'ANEXO I- RA'!$K$1:$T$108,10,FALSE)</f>
        <v>#N/A</v>
      </c>
      <c r="K97" s="163"/>
      <c r="L97" s="163"/>
      <c r="M97" s="302"/>
    </row>
    <row r="98" spans="1:13">
      <c r="A98" s="161"/>
      <c r="B98" s="28" t="e">
        <f>+VLOOKUP(A98,'ANEXO I- RA'!K$2:L$114,2,FALSE)</f>
        <v>#N/A</v>
      </c>
      <c r="C98" s="33" t="e">
        <f>+VLOOKUP($A98,'ANEXO I- RA'!$K$1:$T$108,3,FALSE)</f>
        <v>#N/A</v>
      </c>
      <c r="D98" s="28" t="e">
        <f>+VLOOKUP(A98,'ANEXO I- RA'!K$1:T$108,4,FALSE)</f>
        <v>#N/A</v>
      </c>
      <c r="E98" s="33" t="e">
        <f>+VLOOKUP($A98,'ANEXO I- RA'!$K$1:$T$108,5,FALSE)</f>
        <v>#N/A</v>
      </c>
      <c r="F98" s="162" t="e">
        <f>+VLOOKUP($A98,'ANEXO I- RA'!$K$1:$T$108,6,FALSE)</f>
        <v>#N/A</v>
      </c>
      <c r="G98" s="108" t="e">
        <f>+VLOOKUP($A98,'ANEXO I- RA'!$K$1:$T$108,7,FALSE)</f>
        <v>#N/A</v>
      </c>
      <c r="H98" s="162" t="e">
        <f>+VLOOKUP($A98,'ANEXO I- RA'!$K$1:$T$108,8,FALSE)</f>
        <v>#N/A</v>
      </c>
      <c r="I98" s="33" t="e">
        <f>+VLOOKUP($A98,'ANEXO I- RA'!$K$1:$T$108,9,FALSE)</f>
        <v>#N/A</v>
      </c>
      <c r="J98" s="28" t="e">
        <f>+VLOOKUP($A98,'ANEXO I- RA'!$K$1:$T$108,10,FALSE)</f>
        <v>#N/A</v>
      </c>
      <c r="K98" s="163"/>
      <c r="L98" s="163"/>
      <c r="M98" s="302"/>
    </row>
    <row r="99" spans="1:13">
      <c r="A99" s="161"/>
      <c r="B99" s="28" t="e">
        <f>+VLOOKUP(A99,'ANEXO I- RA'!K$2:L$114,2,FALSE)</f>
        <v>#N/A</v>
      </c>
      <c r="C99" s="33" t="e">
        <f>+VLOOKUP($A99,'ANEXO I- RA'!$K$1:$T$108,3,FALSE)</f>
        <v>#N/A</v>
      </c>
      <c r="D99" s="28" t="e">
        <f>+VLOOKUP(A99,'ANEXO I- RA'!K$1:T$108,4,FALSE)</f>
        <v>#N/A</v>
      </c>
      <c r="E99" s="33" t="e">
        <f>+VLOOKUP($A99,'ANEXO I- RA'!$K$1:$T$108,5,FALSE)</f>
        <v>#N/A</v>
      </c>
      <c r="F99" s="162" t="e">
        <f>+VLOOKUP($A99,'ANEXO I- RA'!$K$1:$T$108,6,FALSE)</f>
        <v>#N/A</v>
      </c>
      <c r="G99" s="108" t="e">
        <f>+VLOOKUP($A99,'ANEXO I- RA'!$K$1:$T$108,7,FALSE)</f>
        <v>#N/A</v>
      </c>
      <c r="H99" s="162" t="e">
        <f>+VLOOKUP($A99,'ANEXO I- RA'!$K$1:$T$108,8,FALSE)</f>
        <v>#N/A</v>
      </c>
      <c r="I99" s="33" t="e">
        <f>+VLOOKUP($A99,'ANEXO I- RA'!$K$1:$T$108,9,FALSE)</f>
        <v>#N/A</v>
      </c>
      <c r="J99" s="28" t="e">
        <f>+VLOOKUP($A99,'ANEXO I- RA'!$K$1:$T$108,10,FALSE)</f>
        <v>#N/A</v>
      </c>
      <c r="K99" s="163"/>
      <c r="L99" s="163"/>
      <c r="M99" s="302"/>
    </row>
    <row r="100" spans="1:13">
      <c r="A100" s="161"/>
      <c r="B100" s="28" t="e">
        <f>+VLOOKUP(A100,'ANEXO I- RA'!K$2:L$114,2,FALSE)</f>
        <v>#N/A</v>
      </c>
      <c r="C100" s="33" t="e">
        <f>+VLOOKUP($A100,'ANEXO I- RA'!$K$1:$T$108,3,FALSE)</f>
        <v>#N/A</v>
      </c>
      <c r="D100" s="28" t="e">
        <f>+VLOOKUP(A100,'ANEXO I- RA'!K$1:T$108,4,FALSE)</f>
        <v>#N/A</v>
      </c>
      <c r="E100" s="33" t="e">
        <f>+VLOOKUP($A100,'ANEXO I- RA'!$K$1:$T$108,5,FALSE)</f>
        <v>#N/A</v>
      </c>
      <c r="F100" s="162" t="e">
        <f>+VLOOKUP($A100,'ANEXO I- RA'!$K$1:$T$108,6,FALSE)</f>
        <v>#N/A</v>
      </c>
      <c r="G100" s="108" t="e">
        <f>+VLOOKUP($A100,'ANEXO I- RA'!$K$1:$T$108,7,FALSE)</f>
        <v>#N/A</v>
      </c>
      <c r="H100" s="162" t="e">
        <f>+VLOOKUP($A100,'ANEXO I- RA'!$K$1:$T$108,8,FALSE)</f>
        <v>#N/A</v>
      </c>
      <c r="I100" s="33" t="e">
        <f>+VLOOKUP($A100,'ANEXO I- RA'!$K$1:$T$108,9,FALSE)</f>
        <v>#N/A</v>
      </c>
      <c r="J100" s="28" t="e">
        <f>+VLOOKUP($A100,'ANEXO I- RA'!$K$1:$T$108,10,FALSE)</f>
        <v>#N/A</v>
      </c>
      <c r="K100" s="163"/>
      <c r="L100" s="163"/>
      <c r="M100" s="302"/>
    </row>
    <row r="101" spans="1:13">
      <c r="A101" s="161"/>
      <c r="B101" s="28" t="e">
        <f>+VLOOKUP(A101,'ANEXO I- RA'!K$2:L$114,2,FALSE)</f>
        <v>#N/A</v>
      </c>
      <c r="C101" s="33" t="e">
        <f>+VLOOKUP($A101,'ANEXO I- RA'!$K$1:$T$108,3,FALSE)</f>
        <v>#N/A</v>
      </c>
      <c r="D101" s="28" t="e">
        <f>+VLOOKUP(A101,'ANEXO I- RA'!K$1:T$108,4,FALSE)</f>
        <v>#N/A</v>
      </c>
      <c r="E101" s="33" t="e">
        <f>+VLOOKUP($A101,'ANEXO I- RA'!$K$1:$T$108,5,FALSE)</f>
        <v>#N/A</v>
      </c>
      <c r="F101" s="162" t="e">
        <f>+VLOOKUP($A101,'ANEXO I- RA'!$K$1:$T$108,6,FALSE)</f>
        <v>#N/A</v>
      </c>
      <c r="G101" s="108" t="e">
        <f>+VLOOKUP($A101,'ANEXO I- RA'!$K$1:$T$108,7,FALSE)</f>
        <v>#N/A</v>
      </c>
      <c r="H101" s="162" t="e">
        <f>+VLOOKUP($A101,'ANEXO I- RA'!$K$1:$T$108,8,FALSE)</f>
        <v>#N/A</v>
      </c>
      <c r="I101" s="33" t="e">
        <f>+VLOOKUP($A101,'ANEXO I- RA'!$K$1:$T$108,9,FALSE)</f>
        <v>#N/A</v>
      </c>
      <c r="J101" s="28" t="e">
        <f>+VLOOKUP($A101,'ANEXO I- RA'!$K$1:$T$108,10,FALSE)</f>
        <v>#N/A</v>
      </c>
      <c r="K101" s="163"/>
      <c r="L101" s="163"/>
      <c r="M101" s="302"/>
    </row>
    <row r="102" spans="1:13">
      <c r="A102" s="161"/>
      <c r="B102" s="28" t="e">
        <f>+VLOOKUP(A102,'ANEXO I- RA'!K$2:L$114,2,FALSE)</f>
        <v>#N/A</v>
      </c>
      <c r="C102" s="33" t="e">
        <f>+VLOOKUP($A102,'ANEXO I- RA'!$K$1:$T$108,3,FALSE)</f>
        <v>#N/A</v>
      </c>
      <c r="D102" s="28" t="e">
        <f>+VLOOKUP(A102,'ANEXO I- RA'!K$1:T$108,4,FALSE)</f>
        <v>#N/A</v>
      </c>
      <c r="E102" s="33" t="e">
        <f>+VLOOKUP($A102,'ANEXO I- RA'!$K$1:$T$108,5,FALSE)</f>
        <v>#N/A</v>
      </c>
      <c r="F102" s="162" t="e">
        <f>+VLOOKUP($A102,'ANEXO I- RA'!$K$1:$T$108,6,FALSE)</f>
        <v>#N/A</v>
      </c>
      <c r="G102" s="108" t="e">
        <f>+VLOOKUP($A102,'ANEXO I- RA'!$K$1:$T$108,7,FALSE)</f>
        <v>#N/A</v>
      </c>
      <c r="H102" s="162" t="e">
        <f>+VLOOKUP($A102,'ANEXO I- RA'!$K$1:$T$108,8,FALSE)</f>
        <v>#N/A</v>
      </c>
      <c r="I102" s="33" t="e">
        <f>+VLOOKUP($A102,'ANEXO I- RA'!$K$1:$T$108,9,FALSE)</f>
        <v>#N/A</v>
      </c>
      <c r="J102" s="28" t="e">
        <f>+VLOOKUP($A102,'ANEXO I- RA'!$K$1:$T$108,10,FALSE)</f>
        <v>#N/A</v>
      </c>
      <c r="K102" s="163"/>
      <c r="L102" s="163"/>
      <c r="M102" s="302"/>
    </row>
    <row r="103" spans="1:13">
      <c r="A103" s="161"/>
      <c r="B103" s="28" t="e">
        <f>+VLOOKUP(A103,'ANEXO I- RA'!K$2:L$114,2,FALSE)</f>
        <v>#N/A</v>
      </c>
      <c r="C103" s="33" t="e">
        <f>+VLOOKUP($A103,'ANEXO I- RA'!$K$1:$T$108,3,FALSE)</f>
        <v>#N/A</v>
      </c>
      <c r="D103" s="28" t="e">
        <f>+VLOOKUP(A103,'ANEXO I- RA'!K$1:T$108,4,FALSE)</f>
        <v>#N/A</v>
      </c>
      <c r="E103" s="33" t="e">
        <f>+VLOOKUP($A103,'ANEXO I- RA'!$K$1:$T$108,5,FALSE)</f>
        <v>#N/A</v>
      </c>
      <c r="F103" s="162" t="e">
        <f>+VLOOKUP($A103,'ANEXO I- RA'!$K$1:$T$108,6,FALSE)</f>
        <v>#N/A</v>
      </c>
      <c r="G103" s="108" t="e">
        <f>+VLOOKUP($A103,'ANEXO I- RA'!$K$1:$T$108,7,FALSE)</f>
        <v>#N/A</v>
      </c>
      <c r="H103" s="162" t="e">
        <f>+VLOOKUP($A103,'ANEXO I- RA'!$K$1:$T$108,8,FALSE)</f>
        <v>#N/A</v>
      </c>
      <c r="I103" s="33" t="e">
        <f>+VLOOKUP($A103,'ANEXO I- RA'!$K$1:$T$108,9,FALSE)</f>
        <v>#N/A</v>
      </c>
      <c r="J103" s="28" t="e">
        <f>+VLOOKUP($A103,'ANEXO I- RA'!$K$1:$T$108,10,FALSE)</f>
        <v>#N/A</v>
      </c>
      <c r="K103" s="163"/>
      <c r="L103" s="163"/>
      <c r="M103" s="302"/>
    </row>
    <row r="104" spans="1:13">
      <c r="A104" s="161"/>
      <c r="B104" s="28" t="e">
        <f>+VLOOKUP(A104,'ANEXO I- RA'!K$2:L$114,2,FALSE)</f>
        <v>#N/A</v>
      </c>
      <c r="C104" s="33" t="e">
        <f>+VLOOKUP($A104,'ANEXO I- RA'!$K$1:$T$108,3,FALSE)</f>
        <v>#N/A</v>
      </c>
      <c r="D104" s="28" t="e">
        <f>+VLOOKUP(A104,'ANEXO I- RA'!K$1:T$108,4,FALSE)</f>
        <v>#N/A</v>
      </c>
      <c r="E104" s="33" t="e">
        <f>+VLOOKUP($A104,'ANEXO I- RA'!$K$1:$T$108,5,FALSE)</f>
        <v>#N/A</v>
      </c>
      <c r="F104" s="162" t="e">
        <f>+VLOOKUP($A104,'ANEXO I- RA'!$K$1:$T$108,6,FALSE)</f>
        <v>#N/A</v>
      </c>
      <c r="G104" s="108" t="e">
        <f>+VLOOKUP($A104,'ANEXO I- RA'!$K$1:$T$108,7,FALSE)</f>
        <v>#N/A</v>
      </c>
      <c r="H104" s="162" t="e">
        <f>+VLOOKUP($A104,'ANEXO I- RA'!$K$1:$T$108,8,FALSE)</f>
        <v>#N/A</v>
      </c>
      <c r="I104" s="33" t="e">
        <f>+VLOOKUP($A104,'ANEXO I- RA'!$K$1:$T$108,9,FALSE)</f>
        <v>#N/A</v>
      </c>
      <c r="J104" s="28" t="e">
        <f>+VLOOKUP($A104,'ANEXO I- RA'!$K$1:$T$108,10,FALSE)</f>
        <v>#N/A</v>
      </c>
      <c r="K104" s="163"/>
      <c r="L104" s="163"/>
      <c r="M104" s="302"/>
    </row>
    <row r="105" spans="1:13">
      <c r="A105" s="161"/>
      <c r="B105" s="28" t="e">
        <f>+VLOOKUP(A105,'ANEXO I- RA'!K$2:L$114,2,FALSE)</f>
        <v>#N/A</v>
      </c>
      <c r="C105" s="33" t="e">
        <f>+VLOOKUP($A105,'ANEXO I- RA'!$K$1:$T$108,3,FALSE)</f>
        <v>#N/A</v>
      </c>
      <c r="D105" s="28" t="e">
        <f>+VLOOKUP(A105,'ANEXO I- RA'!K$1:T$108,4,FALSE)</f>
        <v>#N/A</v>
      </c>
      <c r="E105" s="33" t="e">
        <f>+VLOOKUP($A105,'ANEXO I- RA'!$K$1:$T$108,5,FALSE)</f>
        <v>#N/A</v>
      </c>
      <c r="F105" s="162" t="e">
        <f>+VLOOKUP($A105,'ANEXO I- RA'!$K$1:$T$108,6,FALSE)</f>
        <v>#N/A</v>
      </c>
      <c r="G105" s="108" t="e">
        <f>+VLOOKUP($A105,'ANEXO I- RA'!$K$1:$T$108,7,FALSE)</f>
        <v>#N/A</v>
      </c>
      <c r="H105" s="162" t="e">
        <f>+VLOOKUP($A105,'ANEXO I- RA'!$K$1:$T$108,8,FALSE)</f>
        <v>#N/A</v>
      </c>
      <c r="I105" s="33" t="e">
        <f>+VLOOKUP($A105,'ANEXO I- RA'!$K$1:$T$108,9,FALSE)</f>
        <v>#N/A</v>
      </c>
      <c r="J105" s="28" t="e">
        <f>+VLOOKUP($A105,'ANEXO I- RA'!$K$1:$T$108,10,FALSE)</f>
        <v>#N/A</v>
      </c>
      <c r="K105" s="163"/>
      <c r="L105" s="163"/>
      <c r="M105" s="302"/>
    </row>
    <row r="106" spans="1:13">
      <c r="A106" s="161"/>
      <c r="B106" s="28" t="e">
        <f>+VLOOKUP(A106,'ANEXO I- RA'!K$2:L$114,2,FALSE)</f>
        <v>#N/A</v>
      </c>
      <c r="C106" s="33" t="e">
        <f>+VLOOKUP($A106,'ANEXO I- RA'!$K$1:$T$108,3,FALSE)</f>
        <v>#N/A</v>
      </c>
      <c r="D106" s="28" t="e">
        <f>+VLOOKUP(A106,'ANEXO I- RA'!K$1:T$108,4,FALSE)</f>
        <v>#N/A</v>
      </c>
      <c r="E106" s="33" t="e">
        <f>+VLOOKUP($A106,'ANEXO I- RA'!$K$1:$T$108,5,FALSE)</f>
        <v>#N/A</v>
      </c>
      <c r="F106" s="162" t="e">
        <f>+VLOOKUP($A106,'ANEXO I- RA'!$K$1:$T$108,6,FALSE)</f>
        <v>#N/A</v>
      </c>
      <c r="G106" s="108" t="e">
        <f>+VLOOKUP($A106,'ANEXO I- RA'!$K$1:$T$108,7,FALSE)</f>
        <v>#N/A</v>
      </c>
      <c r="H106" s="162" t="e">
        <f>+VLOOKUP($A106,'ANEXO I- RA'!$K$1:$T$108,8,FALSE)</f>
        <v>#N/A</v>
      </c>
      <c r="I106" s="33" t="e">
        <f>+VLOOKUP($A106,'ANEXO I- RA'!$K$1:$T$108,9,FALSE)</f>
        <v>#N/A</v>
      </c>
      <c r="J106" s="28" t="e">
        <f>+VLOOKUP($A106,'ANEXO I- RA'!$K$1:$T$108,10,FALSE)</f>
        <v>#N/A</v>
      </c>
      <c r="K106" s="163"/>
      <c r="L106" s="163"/>
      <c r="M106" s="302"/>
    </row>
    <row r="107" spans="1:13">
      <c r="A107" s="161"/>
      <c r="B107" s="28" t="e">
        <f>+VLOOKUP(A107,'ANEXO I- RA'!K$2:L$114,2,FALSE)</f>
        <v>#N/A</v>
      </c>
      <c r="C107" s="33" t="e">
        <f>+VLOOKUP($A107,'ANEXO I- RA'!$K$1:$T$108,3,FALSE)</f>
        <v>#N/A</v>
      </c>
      <c r="D107" s="28" t="e">
        <f>+VLOOKUP(A107,'ANEXO I- RA'!K$1:T$108,4,FALSE)</f>
        <v>#N/A</v>
      </c>
      <c r="E107" s="33" t="e">
        <f>+VLOOKUP($A107,'ANEXO I- RA'!$K$1:$T$108,5,FALSE)</f>
        <v>#N/A</v>
      </c>
      <c r="F107" s="162" t="e">
        <f>+VLOOKUP($A107,'ANEXO I- RA'!$K$1:$T$108,6,FALSE)</f>
        <v>#N/A</v>
      </c>
      <c r="G107" s="108" t="e">
        <f>+VLOOKUP($A107,'ANEXO I- RA'!$K$1:$T$108,7,FALSE)</f>
        <v>#N/A</v>
      </c>
      <c r="H107" s="162" t="e">
        <f>+VLOOKUP($A107,'ANEXO I- RA'!$K$1:$T$108,8,FALSE)</f>
        <v>#N/A</v>
      </c>
      <c r="I107" s="33" t="e">
        <f>+VLOOKUP($A107,'ANEXO I- RA'!$K$1:$T$108,9,FALSE)</f>
        <v>#N/A</v>
      </c>
      <c r="J107" s="28" t="e">
        <f>+VLOOKUP($A107,'ANEXO I- RA'!$K$1:$T$108,10,FALSE)</f>
        <v>#N/A</v>
      </c>
      <c r="K107" s="163"/>
      <c r="L107" s="163"/>
      <c r="M107" s="302"/>
    </row>
    <row r="108" spans="1:13">
      <c r="A108" s="161"/>
      <c r="B108" s="28" t="e">
        <f>+VLOOKUP(A108,'ANEXO I- RA'!K$2:L$114,2,FALSE)</f>
        <v>#N/A</v>
      </c>
      <c r="C108" s="33" t="e">
        <f>+VLOOKUP($A108,'ANEXO I- RA'!$K$1:$T$108,3,FALSE)</f>
        <v>#N/A</v>
      </c>
      <c r="D108" s="28" t="e">
        <f>+VLOOKUP(A108,'ANEXO I- RA'!K$1:T$108,4,FALSE)</f>
        <v>#N/A</v>
      </c>
      <c r="E108" s="33" t="e">
        <f>+VLOOKUP($A108,'ANEXO I- RA'!$K$1:$T$108,5,FALSE)</f>
        <v>#N/A</v>
      </c>
      <c r="F108" s="162" t="e">
        <f>+VLOOKUP($A108,'ANEXO I- RA'!$K$1:$T$108,6,FALSE)</f>
        <v>#N/A</v>
      </c>
      <c r="G108" s="108" t="e">
        <f>+VLOOKUP($A108,'ANEXO I- RA'!$K$1:$T$108,7,FALSE)</f>
        <v>#N/A</v>
      </c>
      <c r="H108" s="162" t="e">
        <f>+VLOOKUP($A108,'ANEXO I- RA'!$K$1:$T$108,8,FALSE)</f>
        <v>#N/A</v>
      </c>
      <c r="I108" s="33" t="e">
        <f>+VLOOKUP($A108,'ANEXO I- RA'!$K$1:$T$108,9,FALSE)</f>
        <v>#N/A</v>
      </c>
      <c r="J108" s="28" t="e">
        <f>+VLOOKUP($A108,'ANEXO I- RA'!$K$1:$T$108,10,FALSE)</f>
        <v>#N/A</v>
      </c>
      <c r="K108" s="163"/>
      <c r="L108" s="163"/>
      <c r="M108" s="302"/>
    </row>
    <row r="109" spans="1:13">
      <c r="A109" s="161"/>
      <c r="B109" s="28" t="e">
        <f>+VLOOKUP(A109,'ANEXO I- RA'!K$2:L$114,2,FALSE)</f>
        <v>#N/A</v>
      </c>
      <c r="C109" s="33" t="e">
        <f>+VLOOKUP($A109,'ANEXO I- RA'!$K$1:$T$108,3,FALSE)</f>
        <v>#N/A</v>
      </c>
      <c r="D109" s="28" t="e">
        <f>+VLOOKUP(A109,'ANEXO I- RA'!K$1:T$108,4,FALSE)</f>
        <v>#N/A</v>
      </c>
      <c r="E109" s="33" t="e">
        <f>+VLOOKUP($A109,'ANEXO I- RA'!$K$1:$T$108,5,FALSE)</f>
        <v>#N/A</v>
      </c>
      <c r="F109" s="162" t="e">
        <f>+VLOOKUP($A109,'ANEXO I- RA'!$K$1:$T$108,6,FALSE)</f>
        <v>#N/A</v>
      </c>
      <c r="G109" s="108" t="e">
        <f>+VLOOKUP($A109,'ANEXO I- RA'!$K$1:$T$108,7,FALSE)</f>
        <v>#N/A</v>
      </c>
      <c r="H109" s="162" t="e">
        <f>+VLOOKUP($A109,'ANEXO I- RA'!$K$1:$T$108,8,FALSE)</f>
        <v>#N/A</v>
      </c>
      <c r="I109" s="33" t="e">
        <f>+VLOOKUP($A109,'ANEXO I- RA'!$K$1:$T$108,9,FALSE)</f>
        <v>#N/A</v>
      </c>
      <c r="J109" s="28" t="e">
        <f>+VLOOKUP($A109,'ANEXO I- RA'!$K$1:$T$108,10,FALSE)</f>
        <v>#N/A</v>
      </c>
      <c r="K109" s="163"/>
      <c r="L109" s="163"/>
      <c r="M109" s="302"/>
    </row>
    <row r="110" spans="1:13">
      <c r="A110" s="161"/>
      <c r="B110" s="28" t="e">
        <f>+VLOOKUP(A110,'ANEXO I- RA'!K$2:L$114,2,FALSE)</f>
        <v>#N/A</v>
      </c>
      <c r="C110" s="33" t="e">
        <f>+VLOOKUP($A110,'ANEXO I- RA'!$K$1:$T$108,3,FALSE)</f>
        <v>#N/A</v>
      </c>
      <c r="D110" s="28" t="e">
        <f>+VLOOKUP(A110,'ANEXO I- RA'!K$1:T$108,4,FALSE)</f>
        <v>#N/A</v>
      </c>
      <c r="E110" s="33" t="e">
        <f>+VLOOKUP($A110,'ANEXO I- RA'!$K$1:$T$108,5,FALSE)</f>
        <v>#N/A</v>
      </c>
      <c r="F110" s="162" t="e">
        <f>+VLOOKUP($A110,'ANEXO I- RA'!$K$1:$T$108,6,FALSE)</f>
        <v>#N/A</v>
      </c>
      <c r="G110" s="108" t="e">
        <f>+VLOOKUP($A110,'ANEXO I- RA'!$K$1:$T$108,7,FALSE)</f>
        <v>#N/A</v>
      </c>
      <c r="H110" s="162" t="e">
        <f>+VLOOKUP($A110,'ANEXO I- RA'!$K$1:$T$108,8,FALSE)</f>
        <v>#N/A</v>
      </c>
      <c r="I110" s="33" t="e">
        <f>+VLOOKUP($A110,'ANEXO I- RA'!$K$1:$T$108,9,FALSE)</f>
        <v>#N/A</v>
      </c>
      <c r="J110" s="28" t="e">
        <f>+VLOOKUP($A110,'ANEXO I- RA'!$K$1:$T$108,10,FALSE)</f>
        <v>#N/A</v>
      </c>
      <c r="K110" s="163"/>
      <c r="L110" s="163"/>
      <c r="M110" s="302"/>
    </row>
    <row r="111" spans="1:13">
      <c r="A111" s="161"/>
      <c r="B111" s="28" t="e">
        <f>+VLOOKUP(A111,'ANEXO I- RA'!K$2:L$114,2,FALSE)</f>
        <v>#N/A</v>
      </c>
      <c r="C111" s="33" t="e">
        <f>+VLOOKUP($A111,'ANEXO I- RA'!$K$1:$T$108,3,FALSE)</f>
        <v>#N/A</v>
      </c>
      <c r="D111" s="28" t="e">
        <f>+VLOOKUP(A111,'ANEXO I- RA'!K$1:T$108,4,FALSE)</f>
        <v>#N/A</v>
      </c>
      <c r="E111" s="33" t="e">
        <f>+VLOOKUP($A111,'ANEXO I- RA'!$K$1:$T$108,5,FALSE)</f>
        <v>#N/A</v>
      </c>
      <c r="F111" s="162" t="e">
        <f>+VLOOKUP($A111,'ANEXO I- RA'!$K$1:$T$108,6,FALSE)</f>
        <v>#N/A</v>
      </c>
      <c r="G111" s="108" t="e">
        <f>+VLOOKUP($A111,'ANEXO I- RA'!$K$1:$T$108,7,FALSE)</f>
        <v>#N/A</v>
      </c>
      <c r="H111" s="162" t="e">
        <f>+VLOOKUP($A111,'ANEXO I- RA'!$K$1:$T$108,8,FALSE)</f>
        <v>#N/A</v>
      </c>
      <c r="I111" s="33" t="e">
        <f>+VLOOKUP($A111,'ANEXO I- RA'!$K$1:$T$108,9,FALSE)</f>
        <v>#N/A</v>
      </c>
      <c r="J111" s="28" t="e">
        <f>+VLOOKUP($A111,'ANEXO I- RA'!$K$1:$T$108,10,FALSE)</f>
        <v>#N/A</v>
      </c>
      <c r="K111" s="163"/>
      <c r="L111" s="163"/>
      <c r="M111" s="302"/>
    </row>
    <row r="112" spans="1:13">
      <c r="A112" s="161"/>
      <c r="B112" s="28" t="e">
        <f>+VLOOKUP(A112,'ANEXO I- RA'!K$2:L$114,2,FALSE)</f>
        <v>#N/A</v>
      </c>
      <c r="C112" s="33" t="e">
        <f>+VLOOKUP($A112,'ANEXO I- RA'!$K$1:$T$108,3,FALSE)</f>
        <v>#N/A</v>
      </c>
      <c r="D112" s="28" t="e">
        <f>+VLOOKUP(A112,'ANEXO I- RA'!K$1:T$108,4,FALSE)</f>
        <v>#N/A</v>
      </c>
      <c r="E112" s="33" t="e">
        <f>+VLOOKUP($A112,'ANEXO I- RA'!$K$1:$T$108,5,FALSE)</f>
        <v>#N/A</v>
      </c>
      <c r="F112" s="162" t="e">
        <f>+VLOOKUP($A112,'ANEXO I- RA'!$K$1:$T$108,6,FALSE)</f>
        <v>#N/A</v>
      </c>
      <c r="G112" s="108" t="e">
        <f>+VLOOKUP($A112,'ANEXO I- RA'!$K$1:$T$108,7,FALSE)</f>
        <v>#N/A</v>
      </c>
      <c r="H112" s="162" t="e">
        <f>+VLOOKUP($A112,'ANEXO I- RA'!$K$1:$T$108,8,FALSE)</f>
        <v>#N/A</v>
      </c>
      <c r="I112" s="33" t="e">
        <f>+VLOOKUP($A112,'ANEXO I- RA'!$K$1:$T$108,9,FALSE)</f>
        <v>#N/A</v>
      </c>
      <c r="J112" s="28" t="e">
        <f>+VLOOKUP($A112,'ANEXO I- RA'!$K$1:$T$108,10,FALSE)</f>
        <v>#N/A</v>
      </c>
      <c r="K112" s="163"/>
      <c r="L112" s="163"/>
      <c r="M112" s="302"/>
    </row>
    <row r="113" spans="1:13">
      <c r="A113" s="161"/>
      <c r="B113" s="28" t="e">
        <f>+VLOOKUP(A113,'ANEXO I- RA'!K$2:L$114,2,FALSE)</f>
        <v>#N/A</v>
      </c>
      <c r="C113" s="33" t="e">
        <f>+VLOOKUP($A113,'ANEXO I- RA'!$K$1:$T$108,3,FALSE)</f>
        <v>#N/A</v>
      </c>
      <c r="D113" s="28" t="e">
        <f>+VLOOKUP(A113,'ANEXO I- RA'!K$1:T$108,4,FALSE)</f>
        <v>#N/A</v>
      </c>
      <c r="E113" s="33" t="e">
        <f>+VLOOKUP($A113,'ANEXO I- RA'!$K$1:$T$108,5,FALSE)</f>
        <v>#N/A</v>
      </c>
      <c r="F113" s="162" t="e">
        <f>+VLOOKUP($A113,'ANEXO I- RA'!$K$1:$T$108,6,FALSE)</f>
        <v>#N/A</v>
      </c>
      <c r="G113" s="108" t="e">
        <f>+VLOOKUP($A113,'ANEXO I- RA'!$K$1:$T$108,7,FALSE)</f>
        <v>#N/A</v>
      </c>
      <c r="H113" s="162" t="e">
        <f>+VLOOKUP($A113,'ANEXO I- RA'!$K$1:$T$108,8,FALSE)</f>
        <v>#N/A</v>
      </c>
      <c r="I113" s="33" t="e">
        <f>+VLOOKUP($A113,'ANEXO I- RA'!$K$1:$T$108,9,FALSE)</f>
        <v>#N/A</v>
      </c>
      <c r="J113" s="28" t="e">
        <f>+VLOOKUP($A113,'ANEXO I- RA'!$K$1:$T$108,10,FALSE)</f>
        <v>#N/A</v>
      </c>
      <c r="K113" s="163"/>
      <c r="L113" s="163"/>
      <c r="M113" s="302"/>
    </row>
    <row r="114" spans="1:13">
      <c r="A114" s="161"/>
      <c r="B114" s="28" t="e">
        <f>+VLOOKUP(A114,'ANEXO I- RA'!K$2:L$114,2,FALSE)</f>
        <v>#N/A</v>
      </c>
      <c r="C114" s="33" t="e">
        <f>+VLOOKUP($A114,'ANEXO I- RA'!$K$1:$T$108,3,FALSE)</f>
        <v>#N/A</v>
      </c>
      <c r="D114" s="28" t="e">
        <f>+VLOOKUP(A114,'ANEXO I- RA'!K$1:T$108,4,FALSE)</f>
        <v>#N/A</v>
      </c>
      <c r="E114" s="33" t="e">
        <f>+VLOOKUP($A114,'ANEXO I- RA'!$K$1:$T$108,5,FALSE)</f>
        <v>#N/A</v>
      </c>
      <c r="F114" s="162" t="e">
        <f>+VLOOKUP($A114,'ANEXO I- RA'!$K$1:$T$108,6,FALSE)</f>
        <v>#N/A</v>
      </c>
      <c r="G114" s="108" t="e">
        <f>+VLOOKUP($A114,'ANEXO I- RA'!$K$1:$T$108,7,FALSE)</f>
        <v>#N/A</v>
      </c>
      <c r="H114" s="162" t="e">
        <f>+VLOOKUP($A114,'ANEXO I- RA'!$K$1:$T$108,8,FALSE)</f>
        <v>#N/A</v>
      </c>
      <c r="I114" s="33" t="e">
        <f>+VLOOKUP($A114,'ANEXO I- RA'!$K$1:$T$108,9,FALSE)</f>
        <v>#N/A</v>
      </c>
      <c r="J114" s="28" t="e">
        <f>+VLOOKUP($A114,'ANEXO I- RA'!$K$1:$T$108,10,FALSE)</f>
        <v>#N/A</v>
      </c>
      <c r="K114" s="163"/>
      <c r="L114" s="163"/>
      <c r="M114" s="302"/>
    </row>
    <row r="115" spans="1:13">
      <c r="A115" s="161"/>
      <c r="B115" s="28" t="e">
        <f>+VLOOKUP(A115,'ANEXO I- RA'!K$2:L$114,2,FALSE)</f>
        <v>#N/A</v>
      </c>
      <c r="C115" s="33" t="e">
        <f>+VLOOKUP($A115,'ANEXO I- RA'!$K$1:$T$108,3,FALSE)</f>
        <v>#N/A</v>
      </c>
      <c r="D115" s="28" t="e">
        <f>+VLOOKUP(A115,'ANEXO I- RA'!K$1:T$108,4,FALSE)</f>
        <v>#N/A</v>
      </c>
      <c r="E115" s="33" t="e">
        <f>+VLOOKUP($A115,'ANEXO I- RA'!$K$1:$T$108,5,FALSE)</f>
        <v>#N/A</v>
      </c>
      <c r="F115" s="162" t="e">
        <f>+VLOOKUP($A115,'ANEXO I- RA'!$K$1:$T$108,6,FALSE)</f>
        <v>#N/A</v>
      </c>
      <c r="G115" s="108" t="e">
        <f>+VLOOKUP($A115,'ANEXO I- RA'!$K$1:$T$108,7,FALSE)</f>
        <v>#N/A</v>
      </c>
      <c r="H115" s="162" t="e">
        <f>+VLOOKUP($A115,'ANEXO I- RA'!$K$1:$T$108,8,FALSE)</f>
        <v>#N/A</v>
      </c>
      <c r="I115" s="33" t="e">
        <f>+VLOOKUP($A115,'ANEXO I- RA'!$K$1:$T$108,9,FALSE)</f>
        <v>#N/A</v>
      </c>
      <c r="J115" s="28" t="e">
        <f>+VLOOKUP($A115,'ANEXO I- RA'!$K$1:$T$108,10,FALSE)</f>
        <v>#N/A</v>
      </c>
      <c r="K115" s="163"/>
      <c r="L115" s="163"/>
      <c r="M115" s="302"/>
    </row>
    <row r="116" spans="1:13">
      <c r="A116" s="161"/>
      <c r="B116" s="28" t="e">
        <f>+VLOOKUP(A116,'ANEXO I- RA'!K$2:L$114,2,FALSE)</f>
        <v>#N/A</v>
      </c>
      <c r="C116" s="33" t="e">
        <f>+VLOOKUP($A116,'ANEXO I- RA'!$K$1:$T$108,3,FALSE)</f>
        <v>#N/A</v>
      </c>
      <c r="D116" s="28" t="e">
        <f>+VLOOKUP(A116,'ANEXO I- RA'!K$1:T$108,4,FALSE)</f>
        <v>#N/A</v>
      </c>
      <c r="E116" s="33" t="e">
        <f>+VLOOKUP($A116,'ANEXO I- RA'!$K$1:$T$108,5,FALSE)</f>
        <v>#N/A</v>
      </c>
      <c r="F116" s="162" t="e">
        <f>+VLOOKUP($A116,'ANEXO I- RA'!$K$1:$T$108,6,FALSE)</f>
        <v>#N/A</v>
      </c>
      <c r="G116" s="108" t="e">
        <f>+VLOOKUP($A116,'ANEXO I- RA'!$K$1:$T$108,7,FALSE)</f>
        <v>#N/A</v>
      </c>
      <c r="H116" s="162" t="e">
        <f>+VLOOKUP($A116,'ANEXO I- RA'!$K$1:$T$108,8,FALSE)</f>
        <v>#N/A</v>
      </c>
      <c r="I116" s="33" t="e">
        <f>+VLOOKUP($A116,'ANEXO I- RA'!$K$1:$T$108,9,FALSE)</f>
        <v>#N/A</v>
      </c>
      <c r="J116" s="28" t="e">
        <f>+VLOOKUP($A116,'ANEXO I- RA'!$K$1:$T$108,10,FALSE)</f>
        <v>#N/A</v>
      </c>
      <c r="K116" s="163"/>
      <c r="L116" s="163"/>
      <c r="M116" s="302"/>
    </row>
    <row r="117" spans="1:13">
      <c r="A117" s="161"/>
      <c r="B117" s="28" t="e">
        <f>+VLOOKUP(A117,'ANEXO I- RA'!K$2:L$114,2,FALSE)</f>
        <v>#N/A</v>
      </c>
      <c r="C117" s="33" t="e">
        <f>+VLOOKUP($A117,'ANEXO I- RA'!$K$1:$T$108,3,FALSE)</f>
        <v>#N/A</v>
      </c>
      <c r="D117" s="28" t="e">
        <f>+VLOOKUP(A117,'ANEXO I- RA'!K$1:T$108,4,FALSE)</f>
        <v>#N/A</v>
      </c>
      <c r="E117" s="33" t="e">
        <f>+VLOOKUP($A117,'ANEXO I- RA'!$K$1:$T$108,5,FALSE)</f>
        <v>#N/A</v>
      </c>
      <c r="F117" s="162" t="e">
        <f>+VLOOKUP($A117,'ANEXO I- RA'!$K$1:$T$108,6,FALSE)</f>
        <v>#N/A</v>
      </c>
      <c r="G117" s="108" t="e">
        <f>+VLOOKUP($A117,'ANEXO I- RA'!$K$1:$T$108,7,FALSE)</f>
        <v>#N/A</v>
      </c>
      <c r="H117" s="162" t="e">
        <f>+VLOOKUP($A117,'ANEXO I- RA'!$K$1:$T$108,8,FALSE)</f>
        <v>#N/A</v>
      </c>
      <c r="I117" s="33" t="e">
        <f>+VLOOKUP($A117,'ANEXO I- RA'!$K$1:$T$108,9,FALSE)</f>
        <v>#N/A</v>
      </c>
      <c r="J117" s="28" t="e">
        <f>+VLOOKUP($A117,'ANEXO I- RA'!$K$1:$T$108,10,FALSE)</f>
        <v>#N/A</v>
      </c>
      <c r="K117" s="163"/>
      <c r="L117" s="163"/>
      <c r="M117" s="302"/>
    </row>
    <row r="118" spans="1:13">
      <c r="A118" s="161"/>
      <c r="B118" s="28" t="e">
        <f>+VLOOKUP(A118,'ANEXO I- RA'!K$2:L$114,2,FALSE)</f>
        <v>#N/A</v>
      </c>
      <c r="C118" s="33" t="e">
        <f>+VLOOKUP($A118,'ANEXO I- RA'!$K$1:$T$108,3,FALSE)</f>
        <v>#N/A</v>
      </c>
      <c r="D118" s="28" t="e">
        <f>+VLOOKUP(A118,'ANEXO I- RA'!K$1:T$108,4,FALSE)</f>
        <v>#N/A</v>
      </c>
      <c r="E118" s="33" t="e">
        <f>+VLOOKUP($A118,'ANEXO I- RA'!$K$1:$T$108,5,FALSE)</f>
        <v>#N/A</v>
      </c>
      <c r="F118" s="162" t="e">
        <f>+VLOOKUP($A118,'ANEXO I- RA'!$K$1:$T$108,6,FALSE)</f>
        <v>#N/A</v>
      </c>
      <c r="G118" s="108" t="e">
        <f>+VLOOKUP($A118,'ANEXO I- RA'!$K$1:$T$108,7,FALSE)</f>
        <v>#N/A</v>
      </c>
      <c r="H118" s="162" t="e">
        <f>+VLOOKUP($A118,'ANEXO I- RA'!$K$1:$T$108,8,FALSE)</f>
        <v>#N/A</v>
      </c>
      <c r="I118" s="33" t="e">
        <f>+VLOOKUP($A118,'ANEXO I- RA'!$K$1:$T$108,9,FALSE)</f>
        <v>#N/A</v>
      </c>
      <c r="J118" s="28" t="e">
        <f>+VLOOKUP($A118,'ANEXO I- RA'!$K$1:$T$108,10,FALSE)</f>
        <v>#N/A</v>
      </c>
      <c r="K118" s="163"/>
      <c r="L118" s="163"/>
      <c r="M118" s="302"/>
    </row>
    <row r="119" spans="1:13">
      <c r="A119" s="161"/>
      <c r="B119" s="28" t="e">
        <f>+VLOOKUP(A119,'ANEXO I- RA'!K$2:L$114,2,FALSE)</f>
        <v>#N/A</v>
      </c>
      <c r="C119" s="33" t="e">
        <f>+VLOOKUP($A119,'ANEXO I- RA'!$K$1:$T$108,3,FALSE)</f>
        <v>#N/A</v>
      </c>
      <c r="D119" s="28" t="e">
        <f>+VLOOKUP(A119,'ANEXO I- RA'!K$1:T$108,4,FALSE)</f>
        <v>#N/A</v>
      </c>
      <c r="E119" s="33" t="e">
        <f>+VLOOKUP($A119,'ANEXO I- RA'!$K$1:$T$108,5,FALSE)</f>
        <v>#N/A</v>
      </c>
      <c r="F119" s="162" t="e">
        <f>+VLOOKUP($A119,'ANEXO I- RA'!$K$1:$T$108,6,FALSE)</f>
        <v>#N/A</v>
      </c>
      <c r="G119" s="108" t="e">
        <f>+VLOOKUP($A119,'ANEXO I- RA'!$K$1:$T$108,7,FALSE)</f>
        <v>#N/A</v>
      </c>
      <c r="H119" s="162" t="e">
        <f>+VLOOKUP($A119,'ANEXO I- RA'!$K$1:$T$108,8,FALSE)</f>
        <v>#N/A</v>
      </c>
      <c r="I119" s="33" t="e">
        <f>+VLOOKUP($A119,'ANEXO I- RA'!$K$1:$T$108,9,FALSE)</f>
        <v>#N/A</v>
      </c>
      <c r="J119" s="28" t="e">
        <f>+VLOOKUP($A119,'ANEXO I- RA'!$K$1:$T$108,10,FALSE)</f>
        <v>#N/A</v>
      </c>
      <c r="K119" s="163"/>
      <c r="L119" s="163"/>
      <c r="M119" s="302"/>
    </row>
    <row r="120" spans="1:13">
      <c r="A120" s="161"/>
      <c r="B120" s="28" t="e">
        <f>+VLOOKUP(A120,'ANEXO I- RA'!K$2:L$114,2,FALSE)</f>
        <v>#N/A</v>
      </c>
      <c r="C120" s="33" t="e">
        <f>+VLOOKUP($A120,'ANEXO I- RA'!$K$1:$T$108,3,FALSE)</f>
        <v>#N/A</v>
      </c>
      <c r="D120" s="28" t="e">
        <f>+VLOOKUP(A120,'ANEXO I- RA'!K$1:T$108,4,FALSE)</f>
        <v>#N/A</v>
      </c>
      <c r="E120" s="33" t="e">
        <f>+VLOOKUP($A120,'ANEXO I- RA'!$K$1:$T$108,5,FALSE)</f>
        <v>#N/A</v>
      </c>
      <c r="F120" s="162" t="e">
        <f>+VLOOKUP($A120,'ANEXO I- RA'!$K$1:$T$108,6,FALSE)</f>
        <v>#N/A</v>
      </c>
      <c r="G120" s="108" t="e">
        <f>+VLOOKUP($A120,'ANEXO I- RA'!$K$1:$T$108,7,FALSE)</f>
        <v>#N/A</v>
      </c>
      <c r="H120" s="162" t="e">
        <f>+VLOOKUP($A120,'ANEXO I- RA'!$K$1:$T$108,8,FALSE)</f>
        <v>#N/A</v>
      </c>
      <c r="I120" s="33" t="e">
        <f>+VLOOKUP($A120,'ANEXO I- RA'!$K$1:$T$108,9,FALSE)</f>
        <v>#N/A</v>
      </c>
      <c r="J120" s="28" t="e">
        <f>+VLOOKUP($A120,'ANEXO I- RA'!$K$1:$T$108,10,FALSE)</f>
        <v>#N/A</v>
      </c>
      <c r="K120" s="163"/>
      <c r="L120" s="163"/>
      <c r="M120" s="302"/>
    </row>
    <row r="121" spans="1:13">
      <c r="A121" s="161"/>
      <c r="B121" s="28" t="e">
        <f>+VLOOKUP(A121,'ANEXO I- RA'!K$2:L$114,2,FALSE)</f>
        <v>#N/A</v>
      </c>
      <c r="C121" s="33" t="e">
        <f>+VLOOKUP($A121,'ANEXO I- RA'!$K$1:$T$108,3,FALSE)</f>
        <v>#N/A</v>
      </c>
      <c r="D121" s="28" t="e">
        <f>+VLOOKUP(A121,'ANEXO I- RA'!K$1:T$108,4,FALSE)</f>
        <v>#N/A</v>
      </c>
      <c r="E121" s="33" t="e">
        <f>+VLOOKUP($A121,'ANEXO I- RA'!$K$1:$T$108,5,FALSE)</f>
        <v>#N/A</v>
      </c>
      <c r="F121" s="162" t="e">
        <f>+VLOOKUP($A121,'ANEXO I- RA'!$K$1:$T$108,6,FALSE)</f>
        <v>#N/A</v>
      </c>
      <c r="G121" s="108" t="e">
        <f>+VLOOKUP($A121,'ANEXO I- RA'!$K$1:$T$108,7,FALSE)</f>
        <v>#N/A</v>
      </c>
      <c r="H121" s="162" t="e">
        <f>+VLOOKUP($A121,'ANEXO I- RA'!$K$1:$T$108,8,FALSE)</f>
        <v>#N/A</v>
      </c>
      <c r="I121" s="33" t="e">
        <f>+VLOOKUP($A121,'ANEXO I- RA'!$K$1:$T$108,9,FALSE)</f>
        <v>#N/A</v>
      </c>
      <c r="J121" s="28" t="e">
        <f>+VLOOKUP($A121,'ANEXO I- RA'!$K$1:$T$108,10,FALSE)</f>
        <v>#N/A</v>
      </c>
      <c r="K121" s="163"/>
      <c r="L121" s="163"/>
      <c r="M121" s="302"/>
    </row>
    <row r="122" spans="1:13" ht="15" thickBot="1">
      <c r="A122" s="161"/>
      <c r="B122" s="160" t="e">
        <f>+VLOOKUP(A122,'ANEXO I- RA'!K$2:L$114,2,FALSE)</f>
        <v>#N/A</v>
      </c>
      <c r="C122" s="104" t="e">
        <f>+VLOOKUP($A122,'ANEXO I- RA'!$K$1:$T$108,3,FALSE)</f>
        <v>#N/A</v>
      </c>
      <c r="D122" s="160" t="e">
        <f>+VLOOKUP(A122,'ANEXO I- RA'!K$1:T$108,4,FALSE)</f>
        <v>#N/A</v>
      </c>
      <c r="E122" s="33" t="e">
        <f>+VLOOKUP($A122,'ANEXO I- RA'!$K$1:$T$108,5,FALSE)</f>
        <v>#N/A</v>
      </c>
      <c r="F122" s="162" t="e">
        <f>+VLOOKUP($A122,'ANEXO I- RA'!$K$1:$T$108,6,FALSE)</f>
        <v>#N/A</v>
      </c>
      <c r="G122" s="108" t="e">
        <f>+VLOOKUP($A122,'ANEXO I- RA'!$K$1:$T$108,7,FALSE)</f>
        <v>#N/A</v>
      </c>
      <c r="H122" s="162" t="e">
        <f>+VLOOKUP($A122,'ANEXO I- RA'!$K$1:$T$108,8,FALSE)</f>
        <v>#N/A</v>
      </c>
      <c r="I122" s="104" t="e">
        <f>+VLOOKUP($A122,'ANEXO I- RA'!$K$1:$T$108,9,FALSE)</f>
        <v>#N/A</v>
      </c>
      <c r="J122" s="160" t="e">
        <f>+VLOOKUP($A122,'ANEXO I- RA'!$K$1:$T$108,10,FALSE)</f>
        <v>#N/A</v>
      </c>
      <c r="K122" s="163"/>
      <c r="L122" s="163"/>
      <c r="M122" s="302"/>
    </row>
    <row r="123" spans="1:13">
      <c r="F123"/>
      <c r="G123" s="140"/>
      <c r="H123"/>
      <c r="I123" s="36"/>
      <c r="J123"/>
    </row>
    <row r="124" spans="1:13" s="3" customFormat="1" ht="16.2" thickBot="1">
      <c r="A124" s="459" t="s">
        <v>2142</v>
      </c>
      <c r="B124" s="459"/>
      <c r="C124" s="459"/>
      <c r="D124" s="459"/>
      <c r="E124" s="459"/>
      <c r="F124" s="459"/>
      <c r="G124" s="459"/>
      <c r="H124" s="459"/>
      <c r="I124" s="459"/>
      <c r="J124" s="459"/>
      <c r="K124" s="459"/>
      <c r="L124" s="459"/>
      <c r="M124" s="303">
        <f>SUM(M16:M122)</f>
        <v>0</v>
      </c>
    </row>
    <row r="125" spans="1:13" ht="15" thickTop="1">
      <c r="F125"/>
      <c r="G125" s="140"/>
      <c r="H125"/>
      <c r="I125" s="36"/>
      <c r="J125"/>
    </row>
    <row r="126" spans="1:13">
      <c r="F126"/>
      <c r="G126" s="140"/>
      <c r="H126"/>
      <c r="I126" s="36"/>
      <c r="J126"/>
    </row>
    <row r="127" spans="1:13">
      <c r="F127"/>
      <c r="G127" s="140"/>
      <c r="H127"/>
      <c r="I127" s="36"/>
      <c r="J127"/>
    </row>
    <row r="128" spans="1:13">
      <c r="F128"/>
      <c r="G128" s="140"/>
      <c r="H128"/>
      <c r="I128" s="36"/>
      <c r="J128"/>
    </row>
    <row r="129" spans="6:10">
      <c r="F129"/>
      <c r="G129" s="140"/>
      <c r="H129"/>
      <c r="I129" s="36"/>
      <c r="J129"/>
    </row>
    <row r="130" spans="6:10">
      <c r="F130"/>
      <c r="G130" s="140"/>
      <c r="H130"/>
      <c r="I130" s="36"/>
      <c r="J130"/>
    </row>
    <row r="131" spans="6:10">
      <c r="F131"/>
      <c r="G131" s="140"/>
      <c r="H131"/>
      <c r="I131" s="36"/>
      <c r="J131"/>
    </row>
    <row r="132" spans="6:10">
      <c r="F132"/>
      <c r="G132" s="140"/>
      <c r="H132"/>
      <c r="I132" s="36"/>
      <c r="J132"/>
    </row>
    <row r="133" spans="6:10">
      <c r="F133"/>
      <c r="G133" s="140"/>
      <c r="H133"/>
      <c r="I133" s="36"/>
      <c r="J133"/>
    </row>
    <row r="134" spans="6:10">
      <c r="F134"/>
      <c r="G134" s="140"/>
      <c r="H134"/>
      <c r="I134" s="36"/>
      <c r="J134"/>
    </row>
    <row r="135" spans="6:10">
      <c r="F135"/>
      <c r="G135" s="140"/>
      <c r="H135"/>
      <c r="I135" s="36"/>
      <c r="J135"/>
    </row>
    <row r="136" spans="6:10">
      <c r="F136"/>
      <c r="G136" s="140"/>
      <c r="H136"/>
      <c r="I136" s="36"/>
      <c r="J136"/>
    </row>
  </sheetData>
  <protectedRanges>
    <protectedRange sqref="A16:A122 K16:M122" name="DatosF2"/>
  </protectedRanges>
  <mergeCells count="10">
    <mergeCell ref="A124:L124"/>
    <mergeCell ref="A2:M2"/>
    <mergeCell ref="A4:B4"/>
    <mergeCell ref="A5:B5"/>
    <mergeCell ref="A6:B6"/>
    <mergeCell ref="A7:B7"/>
    <mergeCell ref="A8:B8"/>
    <mergeCell ref="A9:B9"/>
    <mergeCell ref="A13:M13"/>
    <mergeCell ref="A11:M11"/>
  </mergeCells>
  <printOptions horizontalCentered="1"/>
  <pageMargins left="0" right="0" top="0.74803149606299213" bottom="0" header="0.31496062992125984" footer="0.31496062992125984"/>
  <pageSetup paperSize="9" scale="38"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'ANEXO I- RA'!$K$2:$K$108</xm:f>
          </x14:formula1>
          <xm:sqref>A16:A122</xm:sqref>
        </x14:dataValidation>
        <x14:dataValidation type="list" allowBlank="1" showInputMessage="1" showErrorMessage="1">
          <x14:formula1>
            <xm:f>'TABLA RECURSOS'!$F$1:$F$4</xm:f>
          </x14:formula1>
          <xm:sqref>K16:K122</xm:sqref>
        </x14:dataValidation>
        <x14:dataValidation type="list" allowBlank="1" showInputMessage="1" showErrorMessage="1">
          <x14:formula1>
            <xm:f>ECONOMICO!$E$2:$E$4</xm:f>
          </x14:formula1>
          <xm:sqref>L16:L122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T1016"/>
  <sheetViews>
    <sheetView view="pageBreakPreview" zoomScale="60" zoomScaleNormal="70" workbookViewId="0">
      <selection activeCell="I21" sqref="I21"/>
    </sheetView>
  </sheetViews>
  <sheetFormatPr baseColWidth="10" defaultColWidth="11.44140625" defaultRowHeight="13.2"/>
  <cols>
    <col min="1" max="1" width="9.5546875" style="154" customWidth="1"/>
    <col min="2" max="2" width="48.5546875" style="154" bestFit="1" customWidth="1"/>
    <col min="3" max="3" width="6.33203125" style="154" customWidth="1"/>
    <col min="4" max="4" width="49.109375" style="154" customWidth="1"/>
    <col min="5" max="5" width="6.88671875" style="154" customWidth="1"/>
    <col min="6" max="6" width="42.33203125" style="154" customWidth="1"/>
    <col min="7" max="7" width="7.109375" style="154" customWidth="1"/>
    <col min="8" max="8" width="49.6640625" style="154" customWidth="1"/>
    <col min="9" max="9" width="15.109375" style="154" customWidth="1"/>
    <col min="10" max="10" width="20.44140625" style="154" customWidth="1"/>
    <col min="11" max="11" width="7.109375" style="154" customWidth="1"/>
    <col min="12" max="12" width="20.109375" style="154" customWidth="1"/>
    <col min="13" max="13" width="7.109375" style="154" customWidth="1"/>
    <col min="14" max="14" width="21.109375" style="154" customWidth="1"/>
    <col min="15" max="15" width="12.88671875" style="154" hidden="1" customWidth="1"/>
    <col min="16" max="16" width="38.6640625" style="154" hidden="1" customWidth="1"/>
    <col min="17" max="17" width="7.6640625" style="154" hidden="1" customWidth="1"/>
    <col min="18" max="18" width="19.33203125" style="154" hidden="1" customWidth="1"/>
    <col min="19" max="19" width="23.33203125" style="59" customWidth="1"/>
    <col min="20" max="16384" width="11.44140625" style="3"/>
  </cols>
  <sheetData>
    <row r="3" spans="1:20" ht="18.75" customHeight="1">
      <c r="A3" s="142"/>
      <c r="B3" s="142"/>
      <c r="C3" s="142"/>
      <c r="D3" s="142"/>
      <c r="E3" s="142"/>
      <c r="F3" s="142"/>
      <c r="G3" s="142"/>
      <c r="H3" s="142"/>
      <c r="I3" s="142"/>
      <c r="J3" s="142"/>
      <c r="K3" s="142"/>
      <c r="L3" s="142"/>
      <c r="M3" s="142"/>
      <c r="N3" s="142"/>
      <c r="O3" s="143"/>
      <c r="P3" s="144" t="s">
        <v>2131</v>
      </c>
      <c r="Q3" s="144"/>
      <c r="R3" s="144"/>
      <c r="S3" s="382">
        <v>2022</v>
      </c>
    </row>
    <row r="4" spans="1:20" ht="18.75" customHeight="1">
      <c r="A4" s="142"/>
      <c r="B4" s="142"/>
      <c r="C4" s="142"/>
      <c r="D4" s="142"/>
      <c r="E4" s="142"/>
      <c r="F4" s="142"/>
      <c r="G4" s="142"/>
      <c r="H4" s="142"/>
      <c r="I4" s="142"/>
      <c r="J4" s="142"/>
      <c r="K4" s="142"/>
      <c r="L4" s="142"/>
      <c r="M4" s="142"/>
      <c r="N4" s="142"/>
      <c r="O4" s="143"/>
      <c r="P4" s="143"/>
      <c r="Q4" s="143"/>
      <c r="R4" s="143"/>
      <c r="S4" s="143"/>
    </row>
    <row r="5" spans="1:20" ht="15.6">
      <c r="A5" s="142"/>
      <c r="B5" s="142"/>
      <c r="C5" s="142"/>
      <c r="D5" s="142"/>
      <c r="E5" s="142"/>
      <c r="F5" s="142"/>
      <c r="G5" s="142"/>
      <c r="H5" s="142"/>
      <c r="I5" s="142"/>
      <c r="J5" s="142"/>
      <c r="K5" s="142"/>
      <c r="L5" s="142"/>
      <c r="M5" s="142"/>
      <c r="N5" s="142"/>
      <c r="O5" s="142"/>
      <c r="P5" s="142"/>
      <c r="Q5" s="142"/>
      <c r="R5" s="142"/>
      <c r="S5" s="145"/>
    </row>
    <row r="6" spans="1:20" ht="21.75" customHeight="1">
      <c r="A6" s="142"/>
      <c r="B6" s="142"/>
      <c r="C6" s="142"/>
      <c r="D6" s="142"/>
      <c r="E6" s="142"/>
      <c r="F6" s="142"/>
      <c r="G6" s="142"/>
      <c r="H6" s="142"/>
      <c r="I6" s="142"/>
      <c r="J6" s="142"/>
      <c r="K6" s="142"/>
      <c r="L6" s="142"/>
      <c r="M6" s="142"/>
      <c r="N6" s="142"/>
      <c r="O6" s="142"/>
      <c r="P6" s="142"/>
      <c r="Q6" s="142"/>
      <c r="R6" s="142"/>
      <c r="S6" s="145"/>
    </row>
    <row r="7" spans="1:20" customFormat="1" ht="24" customHeight="1">
      <c r="A7" s="461" t="s">
        <v>1305</v>
      </c>
      <c r="B7" s="461"/>
      <c r="C7" s="159">
        <f>+'F.1 - Politica Presupuestaria'!B8</f>
        <v>1</v>
      </c>
      <c r="D7" s="159" t="str">
        <f>+'F.1 - Politica Presupuestaria'!C8</f>
        <v>Sector Publico No Financiero</v>
      </c>
      <c r="E7" s="158"/>
      <c r="F7" s="158"/>
      <c r="G7" s="129"/>
      <c r="H7" s="141"/>
      <c r="I7" s="141"/>
      <c r="J7" s="141"/>
      <c r="K7" s="129"/>
      <c r="L7" s="83"/>
      <c r="M7" s="86"/>
      <c r="N7" s="89" t="s">
        <v>1150</v>
      </c>
      <c r="O7" s="83"/>
      <c r="P7" s="83"/>
    </row>
    <row r="8" spans="1:20" customFormat="1" ht="24" customHeight="1">
      <c r="A8" s="461" t="s">
        <v>1306</v>
      </c>
      <c r="B8" s="461"/>
      <c r="C8" s="159">
        <f>+'F.1 - Politica Presupuestaria'!B9</f>
        <v>1</v>
      </c>
      <c r="D8" s="159" t="str">
        <f>+'F.1 - Politica Presupuestaria'!C9</f>
        <v>Administración Provincial</v>
      </c>
      <c r="E8" s="159"/>
      <c r="F8" s="138"/>
      <c r="G8" s="86"/>
      <c r="H8" s="141"/>
      <c r="I8" s="141"/>
      <c r="J8" s="141"/>
      <c r="K8" s="86"/>
      <c r="L8" s="83"/>
      <c r="M8" s="86"/>
      <c r="N8" s="130" t="s">
        <v>1151</v>
      </c>
      <c r="O8" s="83"/>
      <c r="P8" s="83"/>
    </row>
    <row r="9" spans="1:20" customFormat="1" ht="24" customHeight="1">
      <c r="A9" s="461" t="s">
        <v>1307</v>
      </c>
      <c r="B9" s="461"/>
      <c r="C9" s="159">
        <f>+'F.1 - Politica Presupuestaria'!B10</f>
        <v>0</v>
      </c>
      <c r="D9" s="159" t="e">
        <f>+'F.1 - Politica Presupuestaria'!C10</f>
        <v>#N/A</v>
      </c>
      <c r="E9" s="158"/>
      <c r="F9" s="158"/>
      <c r="G9" s="84"/>
      <c r="H9" s="141"/>
      <c r="I9" s="141"/>
      <c r="J9" s="141"/>
      <c r="K9" s="84"/>
      <c r="L9" s="84"/>
      <c r="M9" s="83"/>
      <c r="N9" s="124" t="s">
        <v>1154</v>
      </c>
      <c r="O9" s="306">
        <f ca="1">+TODAY()</f>
        <v>44435</v>
      </c>
      <c r="P9" s="307"/>
      <c r="Q9" s="307"/>
      <c r="R9" s="308"/>
      <c r="S9" s="309">
        <f ca="1">+TODAY()</f>
        <v>44435</v>
      </c>
    </row>
    <row r="10" spans="1:20" customFormat="1" ht="24" customHeight="1">
      <c r="A10" s="462" t="s">
        <v>1152</v>
      </c>
      <c r="B10" s="462"/>
      <c r="C10" s="159" t="e">
        <f>+'F.1 - Politica Presupuestaria'!B11</f>
        <v>#N/A</v>
      </c>
      <c r="D10" s="159">
        <f>+'F.1 - Politica Presupuestaria'!C11</f>
        <v>0</v>
      </c>
      <c r="E10" s="159"/>
      <c r="F10" s="159"/>
      <c r="G10" s="125"/>
      <c r="H10" s="141"/>
      <c r="I10" s="125"/>
      <c r="J10" s="83"/>
      <c r="K10" s="141"/>
      <c r="L10" s="83"/>
      <c r="M10" s="83"/>
      <c r="N10" s="83"/>
    </row>
    <row r="11" spans="1:20" customFormat="1" ht="24" customHeight="1">
      <c r="A11" s="462" t="s">
        <v>2638</v>
      </c>
      <c r="B11" s="462"/>
      <c r="C11" s="159">
        <f>+'F.1 - Politica Presupuestaria'!B12</f>
        <v>0</v>
      </c>
      <c r="D11" s="159"/>
      <c r="E11" s="157"/>
      <c r="F11" s="157"/>
      <c r="G11" s="83"/>
      <c r="H11" s="141"/>
      <c r="I11" s="83"/>
      <c r="J11" s="83"/>
      <c r="K11" s="141"/>
      <c r="L11" s="83"/>
      <c r="M11" s="83"/>
      <c r="N11" s="83"/>
    </row>
    <row r="12" spans="1:20" customFormat="1" ht="24" customHeight="1">
      <c r="A12" s="461" t="s">
        <v>1303</v>
      </c>
      <c r="B12" s="461"/>
      <c r="C12" s="159">
        <f>+'F.1 - Politica Presupuestaria'!B13</f>
        <v>0</v>
      </c>
      <c r="D12" s="159" t="e">
        <f>+'F.1 - Politica Presupuestaria'!C13</f>
        <v>#N/A</v>
      </c>
      <c r="E12" s="129"/>
      <c r="F12" s="124"/>
      <c r="G12" s="129"/>
      <c r="H12" s="141"/>
      <c r="I12" s="129"/>
      <c r="J12" s="83"/>
      <c r="K12" s="141"/>
      <c r="L12" s="83"/>
      <c r="M12" s="83"/>
      <c r="N12" s="83"/>
      <c r="O12" s="83"/>
      <c r="P12" s="83"/>
      <c r="Q12" s="83"/>
      <c r="R12" s="83"/>
      <c r="S12" s="83"/>
      <c r="T12" s="83"/>
    </row>
    <row r="13" spans="1:20" ht="10.5" customHeight="1">
      <c r="A13" s="137"/>
      <c r="B13" s="86"/>
      <c r="C13" s="129"/>
      <c r="D13" s="129"/>
      <c r="E13" s="124"/>
      <c r="F13" s="142"/>
      <c r="G13" s="142"/>
      <c r="H13" s="142"/>
      <c r="I13" s="142"/>
      <c r="J13" s="142"/>
      <c r="K13" s="142"/>
      <c r="L13" s="142"/>
      <c r="M13" s="142"/>
      <c r="N13" s="142"/>
      <c r="O13" s="142"/>
      <c r="P13" s="142"/>
      <c r="Q13" s="142"/>
      <c r="R13" s="142"/>
      <c r="S13" s="145"/>
    </row>
    <row r="14" spans="1:20" ht="21" customHeight="1">
      <c r="A14" s="463" t="s">
        <v>3664</v>
      </c>
      <c r="B14" s="463"/>
      <c r="C14" s="463"/>
      <c r="D14" s="463"/>
      <c r="E14" s="463"/>
      <c r="F14" s="463"/>
      <c r="G14" s="463"/>
      <c r="H14" s="463"/>
      <c r="I14" s="463"/>
      <c r="J14" s="463"/>
      <c r="K14" s="463"/>
      <c r="L14" s="463"/>
      <c r="M14" s="463"/>
      <c r="N14" s="463"/>
      <c r="O14" s="463"/>
      <c r="P14" s="463"/>
      <c r="Q14" s="463"/>
      <c r="R14" s="463"/>
      <c r="S14" s="463"/>
    </row>
    <row r="15" spans="1:20" ht="16.5" customHeight="1">
      <c r="A15" s="146"/>
      <c r="B15" s="147"/>
      <c r="C15" s="148"/>
      <c r="D15" s="148"/>
      <c r="E15" s="147"/>
      <c r="F15" s="147"/>
      <c r="G15" s="147"/>
      <c r="H15" s="147"/>
      <c r="I15" s="147"/>
      <c r="J15" s="147"/>
      <c r="K15" s="147"/>
      <c r="L15" s="147"/>
      <c r="M15" s="147"/>
      <c r="N15" s="147"/>
      <c r="O15" s="147"/>
      <c r="P15" s="147"/>
      <c r="Q15" s="147"/>
      <c r="R15" s="147"/>
      <c r="S15" s="149"/>
    </row>
    <row r="16" spans="1:20" ht="18.75" customHeight="1">
      <c r="A16" s="463" t="s">
        <v>2939</v>
      </c>
      <c r="B16" s="463"/>
      <c r="C16" s="463"/>
      <c r="D16" s="463"/>
      <c r="E16" s="463"/>
      <c r="F16" s="463"/>
      <c r="G16" s="463"/>
      <c r="H16" s="463"/>
      <c r="I16" s="463"/>
      <c r="J16" s="463"/>
      <c r="K16" s="463"/>
      <c r="L16" s="463"/>
      <c r="M16" s="463"/>
      <c r="N16" s="463"/>
      <c r="O16" s="463"/>
      <c r="P16" s="463"/>
      <c r="Q16" s="463"/>
      <c r="R16" s="463"/>
      <c r="S16" s="463"/>
    </row>
    <row r="17" spans="1:19" ht="19.5" customHeight="1" thickBot="1">
      <c r="A17" s="151"/>
      <c r="B17" s="152"/>
      <c r="C17" s="142"/>
      <c r="D17" s="142"/>
      <c r="E17" s="142"/>
      <c r="F17" s="142"/>
      <c r="G17" s="142"/>
      <c r="H17" s="142"/>
      <c r="I17" s="142"/>
      <c r="J17" s="142"/>
      <c r="K17" s="142"/>
      <c r="L17" s="142"/>
      <c r="M17" s="142"/>
      <c r="N17" s="142"/>
      <c r="O17" s="150"/>
      <c r="P17" s="150"/>
      <c r="Q17" s="150"/>
      <c r="R17" s="150"/>
      <c r="S17" s="145"/>
    </row>
    <row r="18" spans="1:19" ht="19.5" customHeight="1" thickBot="1">
      <c r="A18" s="471" t="s">
        <v>2132</v>
      </c>
      <c r="B18" s="472"/>
      <c r="C18" s="473" t="s">
        <v>2133</v>
      </c>
      <c r="D18" s="474"/>
      <c r="E18" s="473" t="s">
        <v>2134</v>
      </c>
      <c r="F18" s="474"/>
      <c r="G18" s="475" t="s">
        <v>2135</v>
      </c>
      <c r="H18" s="476"/>
      <c r="I18" s="476"/>
      <c r="J18" s="476"/>
      <c r="K18" s="476"/>
      <c r="L18" s="476"/>
      <c r="M18" s="476"/>
      <c r="N18" s="477"/>
      <c r="O18" s="485" t="s">
        <v>2136</v>
      </c>
      <c r="P18" s="486"/>
      <c r="Q18" s="487" t="s">
        <v>2137</v>
      </c>
      <c r="R18" s="485"/>
      <c r="S18" s="465" t="s">
        <v>2138</v>
      </c>
    </row>
    <row r="19" spans="1:19" ht="19.5" customHeight="1" thickBot="1">
      <c r="A19" s="481" t="s">
        <v>1087</v>
      </c>
      <c r="B19" s="481" t="s">
        <v>81</v>
      </c>
      <c r="C19" s="465" t="s">
        <v>1087</v>
      </c>
      <c r="D19" s="465" t="s">
        <v>81</v>
      </c>
      <c r="E19" s="465" t="s">
        <v>1087</v>
      </c>
      <c r="F19" s="465" t="s">
        <v>81</v>
      </c>
      <c r="G19" s="469" t="s">
        <v>0</v>
      </c>
      <c r="H19" s="470"/>
      <c r="I19" s="469" t="s">
        <v>2</v>
      </c>
      <c r="J19" s="470"/>
      <c r="K19" s="469" t="s">
        <v>4</v>
      </c>
      <c r="L19" s="470"/>
      <c r="M19" s="469" t="s">
        <v>2139</v>
      </c>
      <c r="N19" s="478"/>
      <c r="O19" s="479" t="s">
        <v>1087</v>
      </c>
      <c r="P19" s="481" t="s">
        <v>81</v>
      </c>
      <c r="Q19" s="481" t="s">
        <v>1087</v>
      </c>
      <c r="R19" s="483" t="s">
        <v>81</v>
      </c>
      <c r="S19" s="466"/>
    </row>
    <row r="20" spans="1:19" ht="19.5" customHeight="1" thickBot="1">
      <c r="A20" s="482"/>
      <c r="B20" s="482"/>
      <c r="C20" s="467"/>
      <c r="D20" s="467"/>
      <c r="E20" s="467"/>
      <c r="F20" s="467"/>
      <c r="G20" s="191" t="s">
        <v>15</v>
      </c>
      <c r="H20" s="191" t="s">
        <v>2140</v>
      </c>
      <c r="I20" s="191" t="s">
        <v>1</v>
      </c>
      <c r="J20" s="285" t="s">
        <v>2140</v>
      </c>
      <c r="K20" s="191" t="s">
        <v>3</v>
      </c>
      <c r="L20" s="190" t="s">
        <v>2140</v>
      </c>
      <c r="M20" s="191" t="s">
        <v>2141</v>
      </c>
      <c r="N20" s="191" t="s">
        <v>2140</v>
      </c>
      <c r="O20" s="480"/>
      <c r="P20" s="482"/>
      <c r="Q20" s="482"/>
      <c r="R20" s="484"/>
      <c r="S20" s="467"/>
    </row>
    <row r="21" spans="1:19" ht="19.5" customHeight="1">
      <c r="A21" s="383"/>
      <c r="B21" s="189" t="str">
        <f>+IF(A21="","-",VLOOKUP(A21,'Tabla Institucional'!Z$1:AA$48,2,FALSE))</f>
        <v>-</v>
      </c>
      <c r="C21" s="385"/>
      <c r="D21" s="305" t="str">
        <f>+IF(C21="","-",VLOOKUP(C21,base!F$2:G$6,2,FALSE))</f>
        <v>-</v>
      </c>
      <c r="E21" s="389"/>
      <c r="F21" s="284" t="str">
        <f>+IF(E21="","-",VLOOKUP(E21,base!P$2:Q$7,2,FALSE))</f>
        <v>-</v>
      </c>
      <c r="G21" s="389"/>
      <c r="H21" s="391"/>
      <c r="I21" s="385"/>
      <c r="J21" s="392"/>
      <c r="K21" s="386"/>
      <c r="L21" s="392"/>
      <c r="M21" s="385"/>
      <c r="N21" s="393"/>
      <c r="O21" s="394" t="s">
        <v>23</v>
      </c>
      <c r="P21" s="395" t="str">
        <f>+VLOOKUP(O21,'[2]Base Gastos'!T:U,2,FALSE)</f>
        <v>Retribuciones Del Cargo</v>
      </c>
      <c r="Q21" s="396">
        <v>1</v>
      </c>
      <c r="R21" s="397" t="str">
        <f>+VLOOKUP(Q21,'[2]Base Gastos'!D:E,2,FALSE)</f>
        <v>Gastos corrientes</v>
      </c>
      <c r="S21" s="398"/>
    </row>
    <row r="22" spans="1:19" ht="19.5" customHeight="1">
      <c r="A22" s="383"/>
      <c r="B22" s="189" t="str">
        <f>+IF(A22="","-",VLOOKUP(A22,'Tabla Institucional'!Z$1:AA$48,2,FALSE))</f>
        <v>-</v>
      </c>
      <c r="C22" s="386"/>
      <c r="D22" s="305" t="str">
        <f>+IF(C22="","-",VLOOKUP(C22,base!F$2:G$6,2,FALSE))</f>
        <v>-</v>
      </c>
      <c r="E22" s="387"/>
      <c r="F22" s="284" t="str">
        <f>+IF(E22="","-",VLOOKUP(E22,base!P$2:Q$7,2,FALSE))</f>
        <v>-</v>
      </c>
      <c r="G22" s="387"/>
      <c r="H22" s="391"/>
      <c r="I22" s="386"/>
      <c r="J22" s="392"/>
      <c r="K22" s="386"/>
      <c r="L22" s="392"/>
      <c r="M22" s="386"/>
      <c r="N22" s="393"/>
      <c r="O22" s="394"/>
      <c r="P22" s="395"/>
      <c r="Q22" s="396"/>
      <c r="R22" s="397"/>
      <c r="S22" s="398"/>
    </row>
    <row r="23" spans="1:19" ht="19.5" customHeight="1">
      <c r="A23" s="383"/>
      <c r="B23" s="189" t="str">
        <f>+IF(A23="","-",VLOOKUP(A23,'Tabla Institucional'!Z$1:AA$48,2,FALSE))</f>
        <v>-</v>
      </c>
      <c r="C23" s="386"/>
      <c r="D23" s="305" t="str">
        <f>+IF(C23="","-",VLOOKUP(C23,base!F$2:G$6,2,FALSE))</f>
        <v>-</v>
      </c>
      <c r="E23" s="387"/>
      <c r="F23" s="284" t="str">
        <f>+IF(E23="","-",VLOOKUP(E23,base!P$2:Q$7,2,FALSE))</f>
        <v>-</v>
      </c>
      <c r="G23" s="387"/>
      <c r="H23" s="391"/>
      <c r="I23" s="386"/>
      <c r="J23" s="392"/>
      <c r="K23" s="386"/>
      <c r="L23" s="392"/>
      <c r="M23" s="386"/>
      <c r="N23" s="393"/>
      <c r="O23" s="394"/>
      <c r="P23" s="395"/>
      <c r="Q23" s="396"/>
      <c r="R23" s="397"/>
      <c r="S23" s="398"/>
    </row>
    <row r="24" spans="1:19" ht="19.5" customHeight="1">
      <c r="A24" s="383"/>
      <c r="B24" s="189" t="str">
        <f>+IF(A24="","-",VLOOKUP(A24,'Tabla Institucional'!Z$1:AA$48,2,FALSE))</f>
        <v>-</v>
      </c>
      <c r="C24" s="387"/>
      <c r="D24" s="305" t="str">
        <f>+IF(C24="","-",VLOOKUP(C24,base!F$2:G$6,2,FALSE))</f>
        <v>-</v>
      </c>
      <c r="E24" s="386"/>
      <c r="F24" s="284" t="str">
        <f>+IF(E24="","-",VLOOKUP(E24,base!P$2:Q$7,2,FALSE))</f>
        <v>-</v>
      </c>
      <c r="G24" s="387"/>
      <c r="H24" s="399"/>
      <c r="I24" s="386"/>
      <c r="J24" s="392"/>
      <c r="K24" s="386"/>
      <c r="L24" s="392"/>
      <c r="M24" s="386"/>
      <c r="N24" s="394"/>
      <c r="O24" s="396"/>
      <c r="P24" s="400"/>
      <c r="Q24" s="394"/>
      <c r="R24" s="395"/>
      <c r="S24" s="398"/>
    </row>
    <row r="25" spans="1:19" ht="19.5" customHeight="1">
      <c r="A25" s="383"/>
      <c r="B25" s="189" t="str">
        <f>+IF(A25="","-",VLOOKUP(A25,'Tabla Institucional'!Z$1:AA$48,2,FALSE))</f>
        <v>-</v>
      </c>
      <c r="C25" s="387"/>
      <c r="D25" s="305" t="str">
        <f>+IF(C25="","-",VLOOKUP(C25,base!F$2:G$6,2,FALSE))</f>
        <v>-</v>
      </c>
      <c r="E25" s="386"/>
      <c r="F25" s="284" t="str">
        <f>+IF(E25="","-",VLOOKUP(E25,base!P$2:Q$7,2,FALSE))</f>
        <v>-</v>
      </c>
      <c r="G25" s="387"/>
      <c r="H25" s="399"/>
      <c r="I25" s="386"/>
      <c r="J25" s="392"/>
      <c r="K25" s="386"/>
      <c r="L25" s="392"/>
      <c r="M25" s="386"/>
      <c r="N25" s="394"/>
      <c r="O25" s="396"/>
      <c r="P25" s="400"/>
      <c r="Q25" s="394"/>
      <c r="R25" s="395"/>
      <c r="S25" s="398"/>
    </row>
    <row r="26" spans="1:19" ht="19.5" customHeight="1">
      <c r="A26" s="383"/>
      <c r="B26" s="189" t="str">
        <f>+IF(A26="","-",VLOOKUP(A26,'Tabla Institucional'!Z$1:AA$48,2,FALSE))</f>
        <v>-</v>
      </c>
      <c r="C26" s="387"/>
      <c r="D26" s="305" t="str">
        <f>+IF(C26="","-",VLOOKUP(C26,base!F$2:G$6,2,FALSE))</f>
        <v>-</v>
      </c>
      <c r="E26" s="386"/>
      <c r="F26" s="284" t="str">
        <f>+IF(E26="","-",VLOOKUP(E26,base!P$2:Q$7,2,FALSE))</f>
        <v>-</v>
      </c>
      <c r="G26" s="387"/>
      <c r="H26" s="399"/>
      <c r="I26" s="386"/>
      <c r="J26" s="392"/>
      <c r="K26" s="386"/>
      <c r="L26" s="392"/>
      <c r="M26" s="386"/>
      <c r="N26" s="394"/>
      <c r="O26" s="396"/>
      <c r="P26" s="400"/>
      <c r="Q26" s="394"/>
      <c r="R26" s="395"/>
      <c r="S26" s="398"/>
    </row>
    <row r="27" spans="1:19" ht="19.5" customHeight="1">
      <c r="A27" s="383"/>
      <c r="B27" s="189" t="str">
        <f>+IF(A27="","-",VLOOKUP(A27,'Tabla Institucional'!Z$1:AA$48,2,FALSE))</f>
        <v>-</v>
      </c>
      <c r="C27" s="387"/>
      <c r="D27" s="305" t="str">
        <f>+IF(C27="","-",VLOOKUP(C27,base!F$2:G$6,2,FALSE))</f>
        <v>-</v>
      </c>
      <c r="E27" s="386"/>
      <c r="F27" s="284" t="str">
        <f>+IF(E27="","-",VLOOKUP(E27,base!P$2:Q$7,2,FALSE))</f>
        <v>-</v>
      </c>
      <c r="G27" s="387"/>
      <c r="H27" s="399"/>
      <c r="I27" s="386"/>
      <c r="J27" s="392"/>
      <c r="K27" s="386"/>
      <c r="L27" s="392"/>
      <c r="M27" s="386"/>
      <c r="N27" s="394"/>
      <c r="O27" s="396"/>
      <c r="P27" s="400"/>
      <c r="Q27" s="394"/>
      <c r="R27" s="395"/>
      <c r="S27" s="398"/>
    </row>
    <row r="28" spans="1:19" ht="19.5" customHeight="1">
      <c r="A28" s="383"/>
      <c r="B28" s="189" t="str">
        <f>+IF(A28="","-",VLOOKUP(A28,'Tabla Institucional'!Z$1:AA$48,2,FALSE))</f>
        <v>-</v>
      </c>
      <c r="C28" s="387"/>
      <c r="D28" s="305" t="str">
        <f>+IF(C28="","-",VLOOKUP(C28,base!F$2:G$6,2,FALSE))</f>
        <v>-</v>
      </c>
      <c r="E28" s="386"/>
      <c r="F28" s="284" t="str">
        <f>+IF(E28="","-",VLOOKUP(E28,base!P$2:Q$7,2,FALSE))</f>
        <v>-</v>
      </c>
      <c r="G28" s="387"/>
      <c r="H28" s="399"/>
      <c r="I28" s="386"/>
      <c r="J28" s="392"/>
      <c r="K28" s="386"/>
      <c r="L28" s="392"/>
      <c r="M28" s="386"/>
      <c r="N28" s="394"/>
      <c r="O28" s="396"/>
      <c r="P28" s="400"/>
      <c r="Q28" s="394"/>
      <c r="R28" s="395"/>
      <c r="S28" s="398"/>
    </row>
    <row r="29" spans="1:19" ht="19.5" customHeight="1">
      <c r="A29" s="383"/>
      <c r="B29" s="189" t="str">
        <f>+IF(A29="","-",VLOOKUP(A29,'Tabla Institucional'!Z$1:AA$48,2,FALSE))</f>
        <v>-</v>
      </c>
      <c r="C29" s="387"/>
      <c r="D29" s="305" t="str">
        <f>+IF(C29="","-",VLOOKUP(C29,base!F$2:G$6,2,FALSE))</f>
        <v>-</v>
      </c>
      <c r="E29" s="386"/>
      <c r="F29" s="284" t="str">
        <f>+IF(E29="","-",VLOOKUP(E29,base!P$2:Q$7,2,FALSE))</f>
        <v>-</v>
      </c>
      <c r="G29" s="387"/>
      <c r="H29" s="399"/>
      <c r="I29" s="386"/>
      <c r="J29" s="392"/>
      <c r="K29" s="386"/>
      <c r="L29" s="392"/>
      <c r="M29" s="386"/>
      <c r="N29" s="394"/>
      <c r="O29" s="396"/>
      <c r="P29" s="400"/>
      <c r="Q29" s="394"/>
      <c r="R29" s="395"/>
      <c r="S29" s="398"/>
    </row>
    <row r="30" spans="1:19" ht="19.5" customHeight="1">
      <c r="A30" s="383"/>
      <c r="B30" s="189" t="str">
        <f>+IF(A30="","-",VLOOKUP(A30,'Tabla Institucional'!Z$1:AA$48,2,FALSE))</f>
        <v>-</v>
      </c>
      <c r="C30" s="387"/>
      <c r="D30" s="305" t="str">
        <f>+IF(C30="","-",VLOOKUP(C30,base!F$2:G$6,2,FALSE))</f>
        <v>-</v>
      </c>
      <c r="E30" s="386"/>
      <c r="F30" s="284" t="str">
        <f>+IF(E30="","-",VLOOKUP(E30,base!P$2:Q$7,2,FALSE))</f>
        <v>-</v>
      </c>
      <c r="G30" s="387"/>
      <c r="H30" s="399"/>
      <c r="I30" s="386"/>
      <c r="J30" s="392"/>
      <c r="K30" s="386"/>
      <c r="L30" s="392"/>
      <c r="M30" s="386"/>
      <c r="N30" s="394"/>
      <c r="O30" s="396"/>
      <c r="P30" s="400"/>
      <c r="Q30" s="394"/>
      <c r="R30" s="395"/>
      <c r="S30" s="398"/>
    </row>
    <row r="31" spans="1:19" ht="19.5" customHeight="1">
      <c r="A31" s="383"/>
      <c r="B31" s="189" t="str">
        <f>+IF(A31="","-",VLOOKUP(A31,'Tabla Institucional'!Z$1:AA$48,2,FALSE))</f>
        <v>-</v>
      </c>
      <c r="C31" s="387"/>
      <c r="D31" s="305" t="str">
        <f>+IF(C31="","-",VLOOKUP(C31,base!F$2:G$6,2,FALSE))</f>
        <v>-</v>
      </c>
      <c r="E31" s="386"/>
      <c r="F31" s="284" t="str">
        <f>+IF(E31="","-",VLOOKUP(E31,base!P$2:Q$7,2,FALSE))</f>
        <v>-</v>
      </c>
      <c r="G31" s="387"/>
      <c r="H31" s="399"/>
      <c r="I31" s="386"/>
      <c r="J31" s="392"/>
      <c r="K31" s="386"/>
      <c r="L31" s="392"/>
      <c r="M31" s="386"/>
      <c r="N31" s="394"/>
      <c r="O31" s="396"/>
      <c r="P31" s="400"/>
      <c r="Q31" s="394"/>
      <c r="R31" s="395"/>
      <c r="S31" s="398"/>
    </row>
    <row r="32" spans="1:19" ht="19.5" customHeight="1">
      <c r="A32" s="383"/>
      <c r="B32" s="189" t="str">
        <f>+IF(A32="","-",VLOOKUP(A32,'Tabla Institucional'!Z$1:AA$48,2,FALSE))</f>
        <v>-</v>
      </c>
      <c r="C32" s="387"/>
      <c r="D32" s="305" t="str">
        <f>+IF(C32="","-",VLOOKUP(C32,base!F$2:G$6,2,FALSE))</f>
        <v>-</v>
      </c>
      <c r="E32" s="386"/>
      <c r="F32" s="284" t="str">
        <f>+IF(E32="","-",VLOOKUP(E32,base!P$2:Q$7,2,FALSE))</f>
        <v>-</v>
      </c>
      <c r="G32" s="387"/>
      <c r="H32" s="399"/>
      <c r="I32" s="386"/>
      <c r="J32" s="392"/>
      <c r="K32" s="386"/>
      <c r="L32" s="392"/>
      <c r="M32" s="386"/>
      <c r="N32" s="394"/>
      <c r="O32" s="396"/>
      <c r="P32" s="400"/>
      <c r="Q32" s="394"/>
      <c r="R32" s="395"/>
      <c r="S32" s="398"/>
    </row>
    <row r="33" spans="1:19" ht="19.5" customHeight="1">
      <c r="A33" s="383"/>
      <c r="B33" s="189" t="str">
        <f>+IF(A33="","-",VLOOKUP(A33,'Tabla Institucional'!Z$1:AA$48,2,FALSE))</f>
        <v>-</v>
      </c>
      <c r="C33" s="387"/>
      <c r="D33" s="305" t="str">
        <f>+IF(C33="","-",VLOOKUP(C33,base!F$2:G$6,2,FALSE))</f>
        <v>-</v>
      </c>
      <c r="E33" s="386"/>
      <c r="F33" s="284" t="str">
        <f>+IF(E33="","-",VLOOKUP(E33,base!P$2:Q$7,2,FALSE))</f>
        <v>-</v>
      </c>
      <c r="G33" s="387"/>
      <c r="H33" s="399"/>
      <c r="I33" s="386"/>
      <c r="J33" s="392"/>
      <c r="K33" s="386"/>
      <c r="L33" s="392"/>
      <c r="M33" s="386"/>
      <c r="N33" s="394"/>
      <c r="O33" s="396"/>
      <c r="P33" s="400"/>
      <c r="Q33" s="394"/>
      <c r="R33" s="395"/>
      <c r="S33" s="398"/>
    </row>
    <row r="34" spans="1:19" ht="19.5" customHeight="1">
      <c r="A34" s="383"/>
      <c r="B34" s="189" t="str">
        <f>+IF(A34="","-",VLOOKUP(A34,'Tabla Institucional'!Z$1:AA$48,2,FALSE))</f>
        <v>-</v>
      </c>
      <c r="C34" s="387"/>
      <c r="D34" s="305" t="str">
        <f>+IF(C34="","-",VLOOKUP(C34,base!F$2:G$6,2,FALSE))</f>
        <v>-</v>
      </c>
      <c r="E34" s="386"/>
      <c r="F34" s="284" t="str">
        <f>+IF(E34="","-",VLOOKUP(E34,base!P$2:Q$7,2,FALSE))</f>
        <v>-</v>
      </c>
      <c r="G34" s="387"/>
      <c r="H34" s="399"/>
      <c r="I34" s="386"/>
      <c r="J34" s="392"/>
      <c r="K34" s="386"/>
      <c r="L34" s="392"/>
      <c r="M34" s="386"/>
      <c r="N34" s="394"/>
      <c r="O34" s="396"/>
      <c r="P34" s="400"/>
      <c r="Q34" s="394"/>
      <c r="R34" s="395"/>
      <c r="S34" s="398"/>
    </row>
    <row r="35" spans="1:19" ht="19.5" customHeight="1">
      <c r="A35" s="383"/>
      <c r="B35" s="189" t="str">
        <f>+IF(A35="","-",VLOOKUP(A35,'Tabla Institucional'!Z$1:AA$48,2,FALSE))</f>
        <v>-</v>
      </c>
      <c r="C35" s="387"/>
      <c r="D35" s="305" t="str">
        <f>+IF(C35="","-",VLOOKUP(C35,base!F$2:G$6,2,FALSE))</f>
        <v>-</v>
      </c>
      <c r="E35" s="386"/>
      <c r="F35" s="284" t="str">
        <f>+IF(E35="","-",VLOOKUP(E35,base!P$2:Q$7,2,FALSE))</f>
        <v>-</v>
      </c>
      <c r="G35" s="387"/>
      <c r="H35" s="399"/>
      <c r="I35" s="386"/>
      <c r="J35" s="392"/>
      <c r="K35" s="386"/>
      <c r="L35" s="392"/>
      <c r="M35" s="386"/>
      <c r="N35" s="394"/>
      <c r="O35" s="396"/>
      <c r="P35" s="400"/>
      <c r="Q35" s="394"/>
      <c r="R35" s="395"/>
      <c r="S35" s="398"/>
    </row>
    <row r="36" spans="1:19" ht="19.5" customHeight="1">
      <c r="A36" s="383"/>
      <c r="B36" s="189" t="str">
        <f>+IF(A36="","-",VLOOKUP(A36,'Tabla Institucional'!Z$1:AA$48,2,FALSE))</f>
        <v>-</v>
      </c>
      <c r="C36" s="387"/>
      <c r="D36" s="305" t="str">
        <f>+IF(C36="","-",VLOOKUP(C36,base!F$2:G$6,2,FALSE))</f>
        <v>-</v>
      </c>
      <c r="E36" s="386"/>
      <c r="F36" s="284" t="str">
        <f>+IF(E36="","-",VLOOKUP(E36,base!P$2:Q$7,2,FALSE))</f>
        <v>-</v>
      </c>
      <c r="G36" s="387"/>
      <c r="H36" s="399"/>
      <c r="I36" s="386"/>
      <c r="J36" s="392"/>
      <c r="K36" s="386"/>
      <c r="L36" s="392"/>
      <c r="M36" s="386"/>
      <c r="N36" s="394"/>
      <c r="O36" s="396"/>
      <c r="P36" s="400"/>
      <c r="Q36" s="394"/>
      <c r="R36" s="395"/>
      <c r="S36" s="398"/>
    </row>
    <row r="37" spans="1:19" ht="19.5" customHeight="1">
      <c r="A37" s="383"/>
      <c r="B37" s="189" t="str">
        <f>+IF(A37="","-",VLOOKUP(A37,'Tabla Institucional'!Z$1:AA$48,2,FALSE))</f>
        <v>-</v>
      </c>
      <c r="C37" s="387"/>
      <c r="D37" s="305" t="str">
        <f>+IF(C37="","-",VLOOKUP(C37,base!F$2:G$6,2,FALSE))</f>
        <v>-</v>
      </c>
      <c r="E37" s="386"/>
      <c r="F37" s="284" t="str">
        <f>+IF(E37="","-",VLOOKUP(E37,base!P$2:Q$7,2,FALSE))</f>
        <v>-</v>
      </c>
      <c r="G37" s="387"/>
      <c r="H37" s="399"/>
      <c r="I37" s="386"/>
      <c r="J37" s="392"/>
      <c r="K37" s="386"/>
      <c r="L37" s="392"/>
      <c r="M37" s="386"/>
      <c r="N37" s="394"/>
      <c r="O37" s="396"/>
      <c r="P37" s="400"/>
      <c r="Q37" s="394"/>
      <c r="R37" s="395"/>
      <c r="S37" s="398"/>
    </row>
    <row r="38" spans="1:19" ht="19.5" customHeight="1">
      <c r="A38" s="383"/>
      <c r="B38" s="189" t="str">
        <f>+IF(A38="","-",VLOOKUP(A38,'Tabla Institucional'!Z$1:AA$48,2,FALSE))</f>
        <v>-</v>
      </c>
      <c r="C38" s="387"/>
      <c r="D38" s="305" t="str">
        <f>+IF(C38="","-",VLOOKUP(C38,base!F$2:G$6,2,FALSE))</f>
        <v>-</v>
      </c>
      <c r="E38" s="386"/>
      <c r="F38" s="284" t="str">
        <f>+IF(E38="","-",VLOOKUP(E38,base!P$2:Q$7,2,FALSE))</f>
        <v>-</v>
      </c>
      <c r="G38" s="387"/>
      <c r="H38" s="399"/>
      <c r="I38" s="386"/>
      <c r="J38" s="392"/>
      <c r="K38" s="386"/>
      <c r="L38" s="392"/>
      <c r="M38" s="386"/>
      <c r="N38" s="394"/>
      <c r="O38" s="396"/>
      <c r="P38" s="400"/>
      <c r="Q38" s="394"/>
      <c r="R38" s="395"/>
      <c r="S38" s="398"/>
    </row>
    <row r="39" spans="1:19" ht="19.5" customHeight="1">
      <c r="A39" s="383"/>
      <c r="B39" s="189" t="str">
        <f>+IF(A39="","-",VLOOKUP(A39,'Tabla Institucional'!Z$1:AA$48,2,FALSE))</f>
        <v>-</v>
      </c>
      <c r="C39" s="387"/>
      <c r="D39" s="305" t="str">
        <f>+IF(C39="","-",VLOOKUP(C39,base!F$2:G$6,2,FALSE))</f>
        <v>-</v>
      </c>
      <c r="E39" s="386"/>
      <c r="F39" s="284" t="str">
        <f>+IF(E39="","-",VLOOKUP(E39,base!P$2:Q$7,2,FALSE))</f>
        <v>-</v>
      </c>
      <c r="G39" s="387"/>
      <c r="H39" s="399"/>
      <c r="I39" s="386"/>
      <c r="J39" s="392"/>
      <c r="K39" s="386"/>
      <c r="L39" s="392"/>
      <c r="M39" s="386"/>
      <c r="N39" s="394"/>
      <c r="O39" s="396"/>
      <c r="P39" s="400"/>
      <c r="Q39" s="394"/>
      <c r="R39" s="395"/>
      <c r="S39" s="398"/>
    </row>
    <row r="40" spans="1:19" ht="19.5" customHeight="1">
      <c r="A40" s="383"/>
      <c r="B40" s="189" t="str">
        <f>+IF(A40="","-",VLOOKUP(A40,'Tabla Institucional'!Z$1:AA$48,2,FALSE))</f>
        <v>-</v>
      </c>
      <c r="C40" s="387"/>
      <c r="D40" s="305" t="str">
        <f>+IF(C40="","-",VLOOKUP(C40,base!F$2:G$6,2,FALSE))</f>
        <v>-</v>
      </c>
      <c r="E40" s="386"/>
      <c r="F40" s="284" t="str">
        <f>+IF(E40="","-",VLOOKUP(E40,base!P$2:Q$7,2,FALSE))</f>
        <v>-</v>
      </c>
      <c r="G40" s="387"/>
      <c r="H40" s="399"/>
      <c r="I40" s="386"/>
      <c r="J40" s="392"/>
      <c r="K40" s="386"/>
      <c r="L40" s="392"/>
      <c r="M40" s="386"/>
      <c r="N40" s="394"/>
      <c r="O40" s="396"/>
      <c r="P40" s="400"/>
      <c r="Q40" s="394"/>
      <c r="R40" s="395"/>
      <c r="S40" s="398"/>
    </row>
    <row r="41" spans="1:19" ht="19.5" customHeight="1">
      <c r="A41" s="383"/>
      <c r="B41" s="189" t="str">
        <f>+IF(A41="","-",VLOOKUP(A41,'Tabla Institucional'!Z$1:AA$48,2,FALSE))</f>
        <v>-</v>
      </c>
      <c r="C41" s="387"/>
      <c r="D41" s="305" t="str">
        <f>+IF(C41="","-",VLOOKUP(C41,base!F$2:G$6,2,FALSE))</f>
        <v>-</v>
      </c>
      <c r="E41" s="386"/>
      <c r="F41" s="284" t="str">
        <f>+IF(E41="","-",VLOOKUP(E41,base!P$2:Q$7,2,FALSE))</f>
        <v>-</v>
      </c>
      <c r="G41" s="387"/>
      <c r="H41" s="399"/>
      <c r="I41" s="386"/>
      <c r="J41" s="392"/>
      <c r="K41" s="386"/>
      <c r="L41" s="392"/>
      <c r="M41" s="386"/>
      <c r="N41" s="394"/>
      <c r="O41" s="396"/>
      <c r="P41" s="400"/>
      <c r="Q41" s="394"/>
      <c r="R41" s="395"/>
      <c r="S41" s="398"/>
    </row>
    <row r="42" spans="1:19" ht="15.75" customHeight="1">
      <c r="A42" s="383"/>
      <c r="B42" s="189" t="str">
        <f>+IF(A42="","-",VLOOKUP(A42,'Tabla Institucional'!Z$1:AA$48,2,FALSE))</f>
        <v>-</v>
      </c>
      <c r="C42" s="387"/>
      <c r="D42" s="305" t="str">
        <f>+IF(C42="","-",VLOOKUP(C42,base!F$2:G$6,2,FALSE))</f>
        <v>-</v>
      </c>
      <c r="E42" s="386"/>
      <c r="F42" s="284" t="str">
        <f>+IF(E42="","-",VLOOKUP(E42,base!P$2:Q$7,2,FALSE))</f>
        <v>-</v>
      </c>
      <c r="G42" s="387"/>
      <c r="H42" s="399"/>
      <c r="I42" s="386"/>
      <c r="J42" s="392"/>
      <c r="K42" s="386"/>
      <c r="L42" s="392"/>
      <c r="M42" s="386"/>
      <c r="N42" s="394"/>
      <c r="O42" s="396"/>
      <c r="P42" s="400"/>
      <c r="Q42" s="394"/>
      <c r="R42" s="395"/>
      <c r="S42" s="398"/>
    </row>
    <row r="43" spans="1:19" ht="15.6">
      <c r="A43" s="383"/>
      <c r="B43" s="189" t="str">
        <f>+IF(A43="","-",VLOOKUP(A43,'Tabla Institucional'!Z$1:AA$48,2,FALSE))</f>
        <v>-</v>
      </c>
      <c r="C43" s="387"/>
      <c r="D43" s="305" t="str">
        <f>+IF(C43="","-",VLOOKUP(C43,base!F$2:G$6,2,FALSE))</f>
        <v>-</v>
      </c>
      <c r="E43" s="386"/>
      <c r="F43" s="284" t="str">
        <f>+IF(E43="","-",VLOOKUP(E43,base!P$2:Q$7,2,FALSE))</f>
        <v>-</v>
      </c>
      <c r="G43" s="387"/>
      <c r="H43" s="399"/>
      <c r="I43" s="386"/>
      <c r="J43" s="392"/>
      <c r="K43" s="386"/>
      <c r="L43" s="392"/>
      <c r="M43" s="386"/>
      <c r="N43" s="394"/>
      <c r="O43" s="396"/>
      <c r="P43" s="400"/>
      <c r="Q43" s="394"/>
      <c r="R43" s="395"/>
      <c r="S43" s="398"/>
    </row>
    <row r="44" spans="1:19" ht="15.6">
      <c r="A44" s="383"/>
      <c r="B44" s="189" t="str">
        <f>+IF(A44="","-",VLOOKUP(A44,'Tabla Institucional'!Z$1:AA$48,2,FALSE))</f>
        <v>-</v>
      </c>
      <c r="C44" s="387"/>
      <c r="D44" s="305" t="str">
        <f>+IF(C44="","-",VLOOKUP(C44,base!F$2:G$6,2,FALSE))</f>
        <v>-</v>
      </c>
      <c r="E44" s="386"/>
      <c r="F44" s="284" t="str">
        <f>+IF(E44="","-",VLOOKUP(E44,base!P$2:Q$7,2,FALSE))</f>
        <v>-</v>
      </c>
      <c r="G44" s="387"/>
      <c r="H44" s="399"/>
      <c r="I44" s="386"/>
      <c r="J44" s="392"/>
      <c r="K44" s="386"/>
      <c r="L44" s="392"/>
      <c r="M44" s="386"/>
      <c r="N44" s="394"/>
      <c r="O44" s="396"/>
      <c r="P44" s="400"/>
      <c r="Q44" s="394"/>
      <c r="R44" s="395"/>
      <c r="S44" s="398"/>
    </row>
    <row r="45" spans="1:19" ht="15.6">
      <c r="A45" s="383"/>
      <c r="B45" s="189" t="str">
        <f>+IF(A45="","-",VLOOKUP(A45,'Tabla Institucional'!Z$1:AA$48,2,FALSE))</f>
        <v>-</v>
      </c>
      <c r="C45" s="387"/>
      <c r="D45" s="305" t="str">
        <f>+IF(C45="","-",VLOOKUP(C45,base!F$2:G$6,2,FALSE))</f>
        <v>-</v>
      </c>
      <c r="E45" s="386"/>
      <c r="F45" s="284" t="str">
        <f>+IF(E45="","-",VLOOKUP(E45,base!P$2:Q$7,2,FALSE))</f>
        <v>-</v>
      </c>
      <c r="G45" s="387"/>
      <c r="H45" s="399"/>
      <c r="I45" s="386"/>
      <c r="J45" s="392"/>
      <c r="K45" s="386"/>
      <c r="L45" s="392"/>
      <c r="M45" s="386"/>
      <c r="N45" s="394"/>
      <c r="O45" s="396"/>
      <c r="P45" s="400"/>
      <c r="Q45" s="394"/>
      <c r="R45" s="395"/>
      <c r="S45" s="398"/>
    </row>
    <row r="46" spans="1:19" ht="15.6">
      <c r="A46" s="383"/>
      <c r="B46" s="189" t="str">
        <f>+IF(A46="","-",VLOOKUP(A46,'Tabla Institucional'!Z$1:AA$48,2,FALSE))</f>
        <v>-</v>
      </c>
      <c r="C46" s="387"/>
      <c r="D46" s="305" t="str">
        <f>+IF(C46="","-",VLOOKUP(C46,base!F$2:G$6,2,FALSE))</f>
        <v>-</v>
      </c>
      <c r="E46" s="386"/>
      <c r="F46" s="284" t="str">
        <f>+IF(E46="","-",VLOOKUP(E46,base!P$2:Q$7,2,FALSE))</f>
        <v>-</v>
      </c>
      <c r="G46" s="387"/>
      <c r="H46" s="399"/>
      <c r="I46" s="386"/>
      <c r="J46" s="392"/>
      <c r="K46" s="386"/>
      <c r="L46" s="392"/>
      <c r="M46" s="386"/>
      <c r="N46" s="394"/>
      <c r="O46" s="396"/>
      <c r="P46" s="400"/>
      <c r="Q46" s="394"/>
      <c r="R46" s="395"/>
      <c r="S46" s="398"/>
    </row>
    <row r="47" spans="1:19" ht="15.6">
      <c r="A47" s="383"/>
      <c r="B47" s="189" t="str">
        <f>+IF(A47="","-",VLOOKUP(A47,'Tabla Institucional'!Z$1:AA$48,2,FALSE))</f>
        <v>-</v>
      </c>
      <c r="C47" s="387"/>
      <c r="D47" s="305" t="str">
        <f>+IF(C47="","-",VLOOKUP(C47,base!F$2:G$6,2,FALSE))</f>
        <v>-</v>
      </c>
      <c r="E47" s="386"/>
      <c r="F47" s="284" t="str">
        <f>+IF(E47="","-",VLOOKUP(E47,base!P$2:Q$7,2,FALSE))</f>
        <v>-</v>
      </c>
      <c r="G47" s="387"/>
      <c r="H47" s="399"/>
      <c r="I47" s="386"/>
      <c r="J47" s="392"/>
      <c r="K47" s="386"/>
      <c r="L47" s="392"/>
      <c r="M47" s="386"/>
      <c r="N47" s="394"/>
      <c r="O47" s="396"/>
      <c r="P47" s="400"/>
      <c r="Q47" s="394"/>
      <c r="R47" s="395"/>
      <c r="S47" s="398"/>
    </row>
    <row r="48" spans="1:19" ht="15.6">
      <c r="A48" s="383"/>
      <c r="B48" s="189" t="str">
        <f>+IF(A48="","-",VLOOKUP(A48,'Tabla Institucional'!Z$1:AA$48,2,FALSE))</f>
        <v>-</v>
      </c>
      <c r="C48" s="387"/>
      <c r="D48" s="305" t="str">
        <f>+IF(C48="","-",VLOOKUP(C48,base!F$2:G$6,2,FALSE))</f>
        <v>-</v>
      </c>
      <c r="E48" s="386"/>
      <c r="F48" s="284" t="str">
        <f>+IF(E48="","-",VLOOKUP(E48,base!P$2:Q$7,2,FALSE))</f>
        <v>-</v>
      </c>
      <c r="G48" s="387"/>
      <c r="H48" s="399"/>
      <c r="I48" s="386"/>
      <c r="J48" s="392"/>
      <c r="K48" s="386"/>
      <c r="L48" s="392"/>
      <c r="M48" s="386"/>
      <c r="N48" s="394"/>
      <c r="O48" s="396"/>
      <c r="P48" s="400"/>
      <c r="Q48" s="394"/>
      <c r="R48" s="395"/>
      <c r="S48" s="398"/>
    </row>
    <row r="49" spans="1:19" ht="15.6">
      <c r="A49" s="383"/>
      <c r="B49" s="189" t="str">
        <f>+IF(A49="","-",VLOOKUP(A49,'Tabla Institucional'!Z$1:AA$48,2,FALSE))</f>
        <v>-</v>
      </c>
      <c r="C49" s="387"/>
      <c r="D49" s="305" t="str">
        <f>+IF(C49="","-",VLOOKUP(C49,base!F$2:G$6,2,FALSE))</f>
        <v>-</v>
      </c>
      <c r="E49" s="386"/>
      <c r="F49" s="284" t="str">
        <f>+IF(E49="","-",VLOOKUP(E49,base!P$2:Q$7,2,FALSE))</f>
        <v>-</v>
      </c>
      <c r="G49" s="387"/>
      <c r="H49" s="399"/>
      <c r="I49" s="386"/>
      <c r="J49" s="392"/>
      <c r="K49" s="386"/>
      <c r="L49" s="392"/>
      <c r="M49" s="386"/>
      <c r="N49" s="394"/>
      <c r="O49" s="396"/>
      <c r="P49" s="400"/>
      <c r="Q49" s="394"/>
      <c r="R49" s="395"/>
      <c r="S49" s="398"/>
    </row>
    <row r="50" spans="1:19" ht="15.6">
      <c r="A50" s="384"/>
      <c r="B50" s="310" t="str">
        <f>+IF(A50="","-",VLOOKUP(A50,'Tabla Institucional'!Z$1:AA$48,2,FALSE))</f>
        <v>-</v>
      </c>
      <c r="C50" s="388"/>
      <c r="D50" s="311" t="str">
        <f>+IF(C50="","-",VLOOKUP(C50,base!F$2:G$6,2,FALSE))</f>
        <v>-</v>
      </c>
      <c r="E50" s="390"/>
      <c r="F50" s="312" t="str">
        <f>+IF(E50="","-",VLOOKUP(E50,base!P$2:Q$7,2,FALSE))</f>
        <v>-</v>
      </c>
      <c r="G50" s="388"/>
      <c r="H50" s="401"/>
      <c r="I50" s="390"/>
      <c r="J50" s="402"/>
      <c r="K50" s="390"/>
      <c r="L50" s="402"/>
      <c r="M50" s="390"/>
      <c r="N50" s="403"/>
      <c r="O50" s="404"/>
      <c r="P50" s="405"/>
      <c r="Q50" s="403"/>
      <c r="R50" s="406"/>
      <c r="S50" s="407"/>
    </row>
    <row r="51" spans="1:19" s="315" customFormat="1" ht="25.5" customHeight="1" thickBot="1">
      <c r="A51" s="468" t="s">
        <v>2142</v>
      </c>
      <c r="B51" s="468"/>
      <c r="C51" s="468"/>
      <c r="D51" s="468"/>
      <c r="E51" s="468"/>
      <c r="F51" s="468"/>
      <c r="G51" s="468"/>
      <c r="H51" s="468"/>
      <c r="I51" s="468"/>
      <c r="J51" s="468"/>
      <c r="K51" s="468"/>
      <c r="L51" s="468"/>
      <c r="M51" s="468"/>
      <c r="N51" s="468"/>
      <c r="O51" s="313"/>
      <c r="P51" s="313"/>
      <c r="Q51" s="313"/>
      <c r="R51" s="313"/>
      <c r="S51" s="314">
        <f>SUM(S21:S50)</f>
        <v>0</v>
      </c>
    </row>
    <row r="52" spans="1:19">
      <c r="A52" s="3"/>
      <c r="B52" s="3"/>
      <c r="P52" s="3"/>
      <c r="Q52" s="3"/>
      <c r="R52" s="3"/>
      <c r="S52" s="3"/>
    </row>
    <row r="53" spans="1:19">
      <c r="A53" s="3"/>
      <c r="B53" s="3"/>
      <c r="P53" s="3"/>
      <c r="Q53" s="3"/>
      <c r="R53" s="3"/>
      <c r="S53" s="3"/>
    </row>
    <row r="54" spans="1:19">
      <c r="A54" s="3"/>
      <c r="B54" s="3"/>
      <c r="P54" s="3"/>
      <c r="Q54" s="3"/>
      <c r="R54" s="3"/>
      <c r="S54" s="3"/>
    </row>
    <row r="55" spans="1:19">
      <c r="A55" s="3"/>
      <c r="B55" s="3"/>
      <c r="P55" s="3"/>
      <c r="Q55" s="3"/>
      <c r="R55" s="3"/>
      <c r="S55" s="3"/>
    </row>
    <row r="56" spans="1:19">
      <c r="A56" s="3"/>
      <c r="B56" s="3"/>
      <c r="P56" s="3"/>
      <c r="Q56" s="3"/>
      <c r="R56" s="3"/>
      <c r="S56" s="3"/>
    </row>
    <row r="57" spans="1:19">
      <c r="A57" s="3"/>
      <c r="B57" s="3"/>
      <c r="P57" s="3"/>
      <c r="Q57" s="3"/>
      <c r="R57" s="3"/>
      <c r="S57" s="3"/>
    </row>
    <row r="58" spans="1:19">
      <c r="A58" s="3"/>
      <c r="B58" s="3"/>
      <c r="P58" s="3"/>
      <c r="Q58" s="3"/>
      <c r="R58" s="3"/>
      <c r="S58" s="3"/>
    </row>
    <row r="59" spans="1:19">
      <c r="A59" s="3"/>
      <c r="B59" s="3"/>
      <c r="P59" s="3"/>
      <c r="Q59" s="3"/>
      <c r="R59" s="3"/>
      <c r="S59" s="3"/>
    </row>
    <row r="60" spans="1:19">
      <c r="A60" s="3"/>
      <c r="B60" s="3"/>
      <c r="P60" s="3"/>
      <c r="Q60" s="3"/>
      <c r="R60" s="3"/>
      <c r="S60" s="3"/>
    </row>
    <row r="61" spans="1:19">
      <c r="A61" s="3"/>
      <c r="B61" s="3"/>
      <c r="P61" s="3"/>
      <c r="Q61" s="3"/>
      <c r="R61" s="3"/>
      <c r="S61" s="3"/>
    </row>
    <row r="62" spans="1:19">
      <c r="A62" s="3"/>
      <c r="B62" s="3"/>
      <c r="P62" s="3"/>
      <c r="Q62" s="3"/>
      <c r="R62" s="3"/>
      <c r="S62" s="3"/>
    </row>
    <row r="63" spans="1:19">
      <c r="A63" s="3"/>
      <c r="B63" s="3"/>
      <c r="P63" s="3"/>
      <c r="Q63" s="3"/>
      <c r="R63" s="3"/>
      <c r="S63" s="3"/>
    </row>
    <row r="64" spans="1:19">
      <c r="A64" s="3"/>
      <c r="B64" s="3"/>
      <c r="P64" s="3"/>
      <c r="Q64" s="3"/>
      <c r="R64" s="3"/>
      <c r="S64" s="3"/>
    </row>
    <row r="65" spans="1:19">
      <c r="A65" s="3"/>
      <c r="B65" s="3"/>
      <c r="P65" s="3"/>
      <c r="Q65" s="3"/>
      <c r="R65" s="3"/>
      <c r="S65" s="3"/>
    </row>
    <row r="66" spans="1:19">
      <c r="A66" s="3"/>
      <c r="B66" s="3"/>
      <c r="P66" s="3"/>
      <c r="Q66" s="3"/>
      <c r="R66" s="3"/>
      <c r="S66" s="3"/>
    </row>
    <row r="67" spans="1:19">
      <c r="A67" s="3"/>
      <c r="B67" s="3"/>
      <c r="P67" s="3"/>
      <c r="Q67" s="3"/>
      <c r="R67" s="3"/>
      <c r="S67" s="3"/>
    </row>
    <row r="68" spans="1:19">
      <c r="A68" s="3"/>
      <c r="B68" s="3"/>
      <c r="P68" s="3"/>
      <c r="Q68" s="3"/>
      <c r="R68" s="3"/>
      <c r="S68" s="3"/>
    </row>
    <row r="69" spans="1:19">
      <c r="A69" s="3"/>
      <c r="B69" s="3"/>
      <c r="P69" s="3"/>
      <c r="Q69" s="3"/>
      <c r="R69" s="3"/>
      <c r="S69" s="3"/>
    </row>
    <row r="70" spans="1:19">
      <c r="A70" s="3"/>
      <c r="B70" s="3"/>
      <c r="P70" s="3"/>
      <c r="Q70" s="3"/>
      <c r="R70" s="3"/>
      <c r="S70" s="3"/>
    </row>
    <row r="71" spans="1:19">
      <c r="A71" s="3"/>
      <c r="B71" s="3"/>
      <c r="P71" s="3"/>
      <c r="Q71" s="3"/>
      <c r="R71" s="3"/>
      <c r="S71" s="3"/>
    </row>
    <row r="72" spans="1:19">
      <c r="A72" s="3"/>
      <c r="B72" s="3"/>
      <c r="P72" s="3"/>
      <c r="Q72" s="3"/>
      <c r="R72" s="3"/>
      <c r="S72" s="3"/>
    </row>
    <row r="73" spans="1:19">
      <c r="A73" s="3"/>
      <c r="B73" s="3"/>
      <c r="P73" s="3"/>
      <c r="Q73" s="3"/>
      <c r="R73" s="3"/>
      <c r="S73" s="3"/>
    </row>
    <row r="74" spans="1:19">
      <c r="A74" s="3"/>
      <c r="B74" s="3"/>
      <c r="P74" s="3"/>
      <c r="Q74" s="3"/>
      <c r="R74" s="3"/>
      <c r="S74" s="3"/>
    </row>
    <row r="75" spans="1:19">
      <c r="A75" s="3"/>
      <c r="B75" s="3"/>
      <c r="P75" s="3"/>
      <c r="Q75" s="3"/>
      <c r="R75" s="3"/>
      <c r="S75" s="3"/>
    </row>
    <row r="76" spans="1:19">
      <c r="A76" s="3"/>
      <c r="B76" s="3"/>
      <c r="P76" s="3"/>
      <c r="Q76" s="3"/>
      <c r="R76" s="3"/>
      <c r="S76" s="3"/>
    </row>
    <row r="77" spans="1:19">
      <c r="A77" s="3"/>
      <c r="B77" s="3"/>
      <c r="P77" s="3"/>
      <c r="Q77" s="3"/>
      <c r="R77" s="3"/>
      <c r="S77" s="3"/>
    </row>
    <row r="78" spans="1:19">
      <c r="A78" s="3"/>
      <c r="B78" s="3"/>
      <c r="P78" s="3"/>
      <c r="Q78" s="3"/>
      <c r="R78" s="3"/>
      <c r="S78" s="3"/>
    </row>
    <row r="79" spans="1:19">
      <c r="A79" s="3"/>
      <c r="B79" s="3"/>
      <c r="P79" s="3"/>
      <c r="Q79" s="3"/>
      <c r="R79" s="3"/>
      <c r="S79" s="3"/>
    </row>
    <row r="80" spans="1:19">
      <c r="A80" s="3"/>
      <c r="B80" s="3"/>
      <c r="P80" s="3"/>
      <c r="Q80" s="3"/>
      <c r="R80" s="3"/>
      <c r="S80" s="3"/>
    </row>
    <row r="81" spans="1:19">
      <c r="A81" s="3"/>
      <c r="B81" s="3"/>
      <c r="P81" s="3"/>
      <c r="Q81" s="3"/>
      <c r="R81" s="3"/>
      <c r="S81" s="3"/>
    </row>
    <row r="82" spans="1:19">
      <c r="A82" s="3"/>
      <c r="B82" s="3"/>
      <c r="P82" s="3"/>
      <c r="Q82" s="3"/>
      <c r="R82" s="3"/>
      <c r="S82" s="3"/>
    </row>
    <row r="83" spans="1:19">
      <c r="A83" s="3"/>
      <c r="B83" s="3"/>
      <c r="P83" s="3"/>
      <c r="Q83" s="3"/>
      <c r="R83" s="3"/>
      <c r="S83" s="3"/>
    </row>
    <row r="84" spans="1:19">
      <c r="A84" s="3"/>
      <c r="B84" s="3"/>
      <c r="P84" s="3"/>
      <c r="Q84" s="3"/>
      <c r="R84" s="3"/>
      <c r="S84" s="3"/>
    </row>
    <row r="85" spans="1:19">
      <c r="A85" s="3"/>
      <c r="B85" s="3"/>
      <c r="P85" s="3"/>
      <c r="Q85" s="3"/>
      <c r="R85" s="3"/>
      <c r="S85" s="3"/>
    </row>
    <row r="86" spans="1:19">
      <c r="A86" s="3"/>
      <c r="B86" s="3"/>
      <c r="P86" s="3"/>
      <c r="Q86" s="3"/>
      <c r="R86" s="3"/>
      <c r="S86" s="3"/>
    </row>
    <row r="87" spans="1:19">
      <c r="A87" s="3"/>
      <c r="B87" s="3"/>
      <c r="P87" s="3"/>
      <c r="Q87" s="3"/>
      <c r="R87" s="3"/>
      <c r="S87" s="3"/>
    </row>
    <row r="88" spans="1:19">
      <c r="A88" s="3"/>
      <c r="B88" s="3"/>
      <c r="P88" s="3"/>
      <c r="Q88" s="3"/>
      <c r="R88" s="3"/>
      <c r="S88" s="3"/>
    </row>
    <row r="89" spans="1:19">
      <c r="A89" s="3"/>
      <c r="B89" s="3"/>
      <c r="P89" s="3"/>
      <c r="Q89" s="3"/>
      <c r="R89" s="3"/>
      <c r="S89" s="3"/>
    </row>
    <row r="90" spans="1:19">
      <c r="A90" s="3"/>
      <c r="B90" s="3"/>
      <c r="P90" s="3"/>
      <c r="Q90" s="3"/>
      <c r="R90" s="3"/>
      <c r="S90" s="3"/>
    </row>
    <row r="91" spans="1:19">
      <c r="A91" s="3"/>
      <c r="B91" s="3"/>
      <c r="P91" s="3"/>
      <c r="Q91" s="3"/>
      <c r="R91" s="3"/>
      <c r="S91" s="3"/>
    </row>
    <row r="92" spans="1:19">
      <c r="A92" s="3"/>
      <c r="B92" s="3"/>
      <c r="P92" s="3"/>
      <c r="Q92" s="3"/>
      <c r="R92" s="3"/>
      <c r="S92" s="3"/>
    </row>
    <row r="93" spans="1:19">
      <c r="A93" s="3"/>
      <c r="B93" s="3"/>
      <c r="P93" s="3"/>
      <c r="Q93" s="3"/>
      <c r="R93" s="3"/>
      <c r="S93" s="3"/>
    </row>
    <row r="94" spans="1:19">
      <c r="A94" s="3"/>
      <c r="B94" s="3"/>
      <c r="P94" s="3"/>
      <c r="Q94" s="3"/>
      <c r="R94" s="3"/>
      <c r="S94" s="3"/>
    </row>
    <row r="95" spans="1:19">
      <c r="A95" s="3"/>
      <c r="B95" s="3"/>
      <c r="P95" s="3"/>
      <c r="Q95" s="3"/>
      <c r="R95" s="3"/>
      <c r="S95" s="3"/>
    </row>
    <row r="96" spans="1:19">
      <c r="A96" s="3"/>
      <c r="B96" s="3"/>
      <c r="P96" s="3"/>
      <c r="Q96" s="3"/>
      <c r="R96" s="3"/>
      <c r="S96" s="3"/>
    </row>
    <row r="97" spans="1:19">
      <c r="A97" s="3"/>
      <c r="B97" s="3"/>
      <c r="P97" s="3"/>
      <c r="Q97" s="3"/>
      <c r="R97" s="3"/>
      <c r="S97" s="3"/>
    </row>
    <row r="98" spans="1:19">
      <c r="A98" s="3"/>
      <c r="B98" s="3"/>
      <c r="P98" s="3"/>
      <c r="Q98" s="3"/>
      <c r="R98" s="3"/>
      <c r="S98" s="3"/>
    </row>
    <row r="99" spans="1:19">
      <c r="A99" s="3"/>
      <c r="B99" s="3"/>
      <c r="P99" s="3"/>
      <c r="Q99" s="3"/>
      <c r="R99" s="3"/>
      <c r="S99" s="3"/>
    </row>
    <row r="100" spans="1:19">
      <c r="A100" s="3"/>
      <c r="B100" s="3"/>
      <c r="P100" s="3"/>
      <c r="Q100" s="3"/>
      <c r="R100" s="3"/>
      <c r="S100" s="3"/>
    </row>
    <row r="101" spans="1:19">
      <c r="A101" s="3"/>
      <c r="B101" s="3"/>
      <c r="P101" s="3"/>
      <c r="Q101" s="3"/>
      <c r="R101" s="3"/>
      <c r="S101" s="3"/>
    </row>
    <row r="102" spans="1:19">
      <c r="A102" s="3"/>
      <c r="B102" s="3"/>
      <c r="P102" s="3"/>
      <c r="Q102" s="3"/>
      <c r="R102" s="3"/>
      <c r="S102" s="3"/>
    </row>
    <row r="103" spans="1:19">
      <c r="A103" s="3"/>
      <c r="B103" s="3"/>
      <c r="P103" s="3"/>
      <c r="Q103" s="3"/>
      <c r="R103" s="3"/>
      <c r="S103" s="3"/>
    </row>
    <row r="104" spans="1:19">
      <c r="A104" s="3"/>
      <c r="B104" s="3"/>
      <c r="P104" s="3"/>
      <c r="Q104" s="3"/>
      <c r="R104" s="3"/>
      <c r="S104" s="3"/>
    </row>
    <row r="105" spans="1:19">
      <c r="A105" s="3"/>
      <c r="B105" s="3"/>
      <c r="P105" s="3"/>
      <c r="Q105" s="3"/>
      <c r="R105" s="3"/>
      <c r="S105" s="3"/>
    </row>
    <row r="106" spans="1:19">
      <c r="A106" s="3"/>
      <c r="B106" s="3"/>
      <c r="P106" s="3"/>
      <c r="Q106" s="3"/>
      <c r="R106" s="3"/>
      <c r="S106" s="3"/>
    </row>
    <row r="107" spans="1:19">
      <c r="A107" s="3"/>
      <c r="B107" s="3"/>
      <c r="P107" s="3"/>
      <c r="Q107" s="3"/>
      <c r="R107" s="3"/>
      <c r="S107" s="3"/>
    </row>
    <row r="108" spans="1:19">
      <c r="A108" s="3"/>
      <c r="B108" s="3"/>
      <c r="P108" s="3"/>
      <c r="Q108" s="3"/>
      <c r="R108" s="3"/>
      <c r="S108" s="3"/>
    </row>
    <row r="109" spans="1:19">
      <c r="A109" s="3"/>
      <c r="B109" s="3"/>
      <c r="P109" s="3"/>
      <c r="Q109" s="3"/>
      <c r="R109" s="3"/>
      <c r="S109" s="3"/>
    </row>
    <row r="110" spans="1:19">
      <c r="A110" s="3"/>
      <c r="B110" s="3"/>
      <c r="P110" s="3"/>
      <c r="Q110" s="3"/>
      <c r="R110" s="3"/>
      <c r="S110" s="3"/>
    </row>
    <row r="111" spans="1:19">
      <c r="A111" s="3"/>
      <c r="B111" s="3"/>
      <c r="P111" s="3"/>
      <c r="Q111" s="3"/>
      <c r="R111" s="3"/>
      <c r="S111" s="3"/>
    </row>
    <row r="112" spans="1:19">
      <c r="A112" s="3"/>
      <c r="B112" s="3"/>
      <c r="P112" s="3"/>
      <c r="Q112" s="3"/>
      <c r="R112" s="3"/>
      <c r="S112" s="3"/>
    </row>
    <row r="113" spans="1:19">
      <c r="A113" s="3"/>
      <c r="B113" s="3"/>
      <c r="P113" s="3"/>
      <c r="Q113" s="3"/>
      <c r="R113" s="3"/>
      <c r="S113" s="3"/>
    </row>
    <row r="114" spans="1:19">
      <c r="A114" s="3"/>
      <c r="B114" s="3"/>
      <c r="P114" s="3"/>
      <c r="Q114" s="3"/>
      <c r="R114" s="3"/>
      <c r="S114" s="3"/>
    </row>
    <row r="115" spans="1:19">
      <c r="A115" s="3"/>
      <c r="B115" s="3"/>
      <c r="P115" s="3"/>
      <c r="Q115" s="3"/>
      <c r="R115" s="3"/>
      <c r="S115" s="3"/>
    </row>
    <row r="116" spans="1:19">
      <c r="A116" s="3"/>
      <c r="B116" s="3"/>
      <c r="P116" s="3"/>
      <c r="Q116" s="3"/>
      <c r="R116" s="3"/>
      <c r="S116" s="3"/>
    </row>
    <row r="117" spans="1:19">
      <c r="A117" s="3"/>
      <c r="B117" s="3"/>
      <c r="P117" s="3"/>
      <c r="Q117" s="3"/>
      <c r="R117" s="3"/>
      <c r="S117" s="3"/>
    </row>
    <row r="118" spans="1:19">
      <c r="A118" s="3"/>
      <c r="B118" s="3"/>
      <c r="P118" s="3"/>
      <c r="Q118" s="3"/>
      <c r="R118" s="3"/>
      <c r="S118" s="3"/>
    </row>
    <row r="119" spans="1:19">
      <c r="A119" s="3"/>
      <c r="B119" s="3"/>
      <c r="P119" s="3"/>
      <c r="Q119" s="3"/>
      <c r="R119" s="3"/>
      <c r="S119" s="3"/>
    </row>
    <row r="120" spans="1:19">
      <c r="A120" s="3"/>
      <c r="B120" s="3"/>
      <c r="P120" s="3"/>
      <c r="Q120" s="3"/>
      <c r="R120" s="3"/>
      <c r="S120" s="3"/>
    </row>
    <row r="121" spans="1:19">
      <c r="A121" s="3"/>
      <c r="B121" s="3"/>
      <c r="P121" s="3"/>
      <c r="Q121" s="3"/>
      <c r="R121" s="3"/>
      <c r="S121" s="3"/>
    </row>
    <row r="122" spans="1:19">
      <c r="A122" s="3"/>
      <c r="B122" s="3"/>
      <c r="P122" s="3"/>
      <c r="Q122" s="3"/>
      <c r="R122" s="3"/>
      <c r="S122" s="3"/>
    </row>
    <row r="123" spans="1:19">
      <c r="A123" s="3"/>
      <c r="B123" s="3"/>
      <c r="P123" s="3"/>
      <c r="Q123" s="3"/>
      <c r="R123" s="3"/>
      <c r="S123" s="3"/>
    </row>
    <row r="124" spans="1:19">
      <c r="A124" s="3"/>
      <c r="B124" s="3"/>
      <c r="P124" s="3"/>
      <c r="Q124" s="3"/>
      <c r="R124" s="3"/>
      <c r="S124" s="3"/>
    </row>
    <row r="125" spans="1:19">
      <c r="A125" s="3"/>
      <c r="B125" s="3"/>
      <c r="P125" s="3"/>
      <c r="Q125" s="3"/>
      <c r="R125" s="3"/>
      <c r="S125" s="3"/>
    </row>
    <row r="126" spans="1:19">
      <c r="A126" s="3"/>
      <c r="B126" s="3"/>
      <c r="P126" s="3"/>
      <c r="Q126" s="3"/>
      <c r="R126" s="3"/>
      <c r="S126" s="3"/>
    </row>
    <row r="127" spans="1:19">
      <c r="A127" s="3"/>
      <c r="B127" s="3"/>
      <c r="P127" s="3"/>
      <c r="Q127" s="3"/>
      <c r="R127" s="3"/>
      <c r="S127" s="3"/>
    </row>
    <row r="128" spans="1:19">
      <c r="A128" s="3"/>
      <c r="B128" s="3"/>
      <c r="P128" s="3"/>
      <c r="Q128" s="3"/>
      <c r="R128" s="3"/>
      <c r="S128" s="3"/>
    </row>
    <row r="129" spans="1:19">
      <c r="A129" s="3"/>
      <c r="B129" s="3"/>
      <c r="P129" s="3"/>
      <c r="Q129" s="3"/>
      <c r="R129" s="3"/>
      <c r="S129" s="3"/>
    </row>
    <row r="130" spans="1:19">
      <c r="A130" s="3"/>
      <c r="B130" s="3"/>
      <c r="P130" s="3"/>
      <c r="Q130" s="3"/>
      <c r="R130" s="3"/>
      <c r="S130" s="3"/>
    </row>
    <row r="131" spans="1:19">
      <c r="A131" s="3"/>
      <c r="B131" s="3"/>
      <c r="P131" s="3"/>
      <c r="Q131" s="3"/>
      <c r="R131" s="3"/>
      <c r="S131" s="3"/>
    </row>
    <row r="132" spans="1:19">
      <c r="A132" s="3"/>
      <c r="B132" s="3"/>
      <c r="P132" s="3"/>
      <c r="Q132" s="3"/>
      <c r="R132" s="3"/>
      <c r="S132" s="3"/>
    </row>
    <row r="133" spans="1:19">
      <c r="A133" s="3"/>
      <c r="B133" s="3"/>
      <c r="P133" s="3"/>
      <c r="Q133" s="3"/>
      <c r="R133" s="3"/>
      <c r="S133" s="3"/>
    </row>
    <row r="134" spans="1:19">
      <c r="A134" s="3"/>
      <c r="B134" s="3"/>
      <c r="P134" s="3"/>
      <c r="Q134" s="3"/>
      <c r="R134" s="3"/>
      <c r="S134" s="3"/>
    </row>
    <row r="135" spans="1:19">
      <c r="A135" s="3"/>
      <c r="B135" s="3"/>
      <c r="P135" s="3"/>
      <c r="Q135" s="3"/>
      <c r="R135" s="3"/>
      <c r="S135" s="3"/>
    </row>
    <row r="136" spans="1:19">
      <c r="A136" s="3"/>
      <c r="B136" s="3"/>
      <c r="P136" s="3"/>
      <c r="Q136" s="3"/>
      <c r="R136" s="3"/>
      <c r="S136" s="3"/>
    </row>
    <row r="137" spans="1:19">
      <c r="A137" s="3"/>
      <c r="B137" s="3"/>
      <c r="P137" s="3"/>
      <c r="Q137" s="3"/>
      <c r="R137" s="3"/>
      <c r="S137" s="3"/>
    </row>
    <row r="138" spans="1:19">
      <c r="A138" s="3"/>
      <c r="B138" s="3"/>
      <c r="P138" s="3"/>
      <c r="Q138" s="3"/>
      <c r="R138" s="3"/>
      <c r="S138" s="3"/>
    </row>
    <row r="139" spans="1:19">
      <c r="A139" s="3"/>
      <c r="B139" s="3"/>
      <c r="P139" s="3"/>
      <c r="Q139" s="3"/>
      <c r="R139" s="3"/>
      <c r="S139" s="3"/>
    </row>
    <row r="140" spans="1:19">
      <c r="A140" s="3"/>
      <c r="B140" s="3"/>
      <c r="P140" s="3"/>
      <c r="Q140" s="3"/>
      <c r="R140" s="3"/>
      <c r="S140" s="3"/>
    </row>
    <row r="141" spans="1:19">
      <c r="A141" s="3"/>
      <c r="B141" s="3"/>
      <c r="P141" s="3"/>
      <c r="Q141" s="3"/>
      <c r="R141" s="3"/>
      <c r="S141" s="3"/>
    </row>
    <row r="142" spans="1:19">
      <c r="A142" s="3"/>
      <c r="B142" s="3"/>
      <c r="P142" s="3"/>
      <c r="Q142" s="3"/>
      <c r="R142" s="3"/>
      <c r="S142" s="3"/>
    </row>
    <row r="143" spans="1:19">
      <c r="A143" s="3"/>
      <c r="B143" s="3"/>
      <c r="P143" s="3"/>
      <c r="Q143" s="3"/>
      <c r="R143" s="3"/>
      <c r="S143" s="3"/>
    </row>
    <row r="144" spans="1:19">
      <c r="A144" s="3"/>
      <c r="B144" s="3"/>
      <c r="P144" s="3"/>
      <c r="Q144" s="3"/>
      <c r="R144" s="3"/>
      <c r="S144" s="3"/>
    </row>
    <row r="145" spans="1:19">
      <c r="A145" s="3"/>
      <c r="B145" s="3"/>
      <c r="P145" s="3"/>
      <c r="Q145" s="3"/>
      <c r="R145" s="3"/>
      <c r="S145" s="3"/>
    </row>
    <row r="146" spans="1:19">
      <c r="A146" s="3"/>
      <c r="B146" s="3"/>
      <c r="P146" s="3"/>
      <c r="Q146" s="3"/>
      <c r="R146" s="3"/>
      <c r="S146" s="3"/>
    </row>
    <row r="147" spans="1:19">
      <c r="A147" s="3"/>
      <c r="B147" s="3"/>
      <c r="P147" s="3"/>
      <c r="Q147" s="3"/>
      <c r="R147" s="3"/>
      <c r="S147" s="3"/>
    </row>
    <row r="148" spans="1:19">
      <c r="A148" s="3"/>
      <c r="B148" s="3"/>
      <c r="P148" s="3"/>
      <c r="Q148" s="3"/>
      <c r="R148" s="3"/>
      <c r="S148" s="3"/>
    </row>
    <row r="149" spans="1:19">
      <c r="A149" s="3"/>
      <c r="B149" s="3"/>
      <c r="P149" s="3"/>
      <c r="Q149" s="3"/>
      <c r="R149" s="3"/>
      <c r="S149" s="3"/>
    </row>
    <row r="150" spans="1:19">
      <c r="A150" s="3"/>
      <c r="B150" s="3"/>
      <c r="P150" s="3"/>
      <c r="Q150" s="3"/>
      <c r="R150" s="3"/>
      <c r="S150" s="3"/>
    </row>
    <row r="151" spans="1:19">
      <c r="A151" s="3"/>
      <c r="B151" s="3"/>
      <c r="P151" s="3"/>
      <c r="Q151" s="3"/>
      <c r="R151" s="3"/>
      <c r="S151" s="3"/>
    </row>
    <row r="152" spans="1:19">
      <c r="A152" s="3"/>
      <c r="B152" s="3"/>
      <c r="P152" s="3"/>
      <c r="Q152" s="3"/>
      <c r="R152" s="3"/>
      <c r="S152" s="3"/>
    </row>
    <row r="153" spans="1:19">
      <c r="A153" s="3"/>
      <c r="B153" s="3"/>
      <c r="P153" s="3"/>
      <c r="Q153" s="3"/>
      <c r="R153" s="3"/>
      <c r="S153" s="3"/>
    </row>
    <row r="154" spans="1:19">
      <c r="A154" s="3"/>
      <c r="B154" s="3"/>
      <c r="P154" s="3"/>
      <c r="Q154" s="3"/>
      <c r="R154" s="3"/>
      <c r="S154" s="3"/>
    </row>
    <row r="155" spans="1:19">
      <c r="A155" s="3"/>
      <c r="B155" s="3"/>
      <c r="P155" s="3"/>
      <c r="Q155" s="3"/>
      <c r="R155" s="3"/>
      <c r="S155" s="3"/>
    </row>
    <row r="156" spans="1:19">
      <c r="A156" s="3"/>
      <c r="B156" s="3"/>
      <c r="P156" s="3"/>
      <c r="Q156" s="3"/>
      <c r="R156" s="3"/>
      <c r="S156" s="3"/>
    </row>
    <row r="157" spans="1:19">
      <c r="A157" s="3"/>
      <c r="B157" s="3"/>
      <c r="P157" s="3"/>
      <c r="Q157" s="3"/>
      <c r="R157" s="3"/>
      <c r="S157" s="3"/>
    </row>
    <row r="158" spans="1:19">
      <c r="A158" s="3"/>
      <c r="B158" s="3"/>
      <c r="P158" s="3"/>
      <c r="Q158" s="3"/>
      <c r="R158" s="3"/>
      <c r="S158" s="3"/>
    </row>
    <row r="159" spans="1:19">
      <c r="A159" s="3"/>
      <c r="B159" s="3"/>
      <c r="P159" s="3"/>
      <c r="Q159" s="3"/>
      <c r="R159" s="3"/>
      <c r="S159" s="3"/>
    </row>
    <row r="160" spans="1:19">
      <c r="A160" s="3"/>
      <c r="B160" s="3"/>
      <c r="P160" s="3"/>
      <c r="Q160" s="3"/>
      <c r="R160" s="3"/>
      <c r="S160" s="3"/>
    </row>
    <row r="161" spans="1:19">
      <c r="A161" s="3"/>
      <c r="B161" s="3"/>
      <c r="P161" s="3"/>
      <c r="Q161" s="3"/>
      <c r="R161" s="3"/>
      <c r="S161" s="3"/>
    </row>
    <row r="162" spans="1:19">
      <c r="A162" s="3"/>
      <c r="B162" s="3"/>
      <c r="P162" s="3"/>
      <c r="Q162" s="3"/>
      <c r="R162" s="3"/>
      <c r="S162" s="3"/>
    </row>
    <row r="163" spans="1:19">
      <c r="A163" s="3"/>
      <c r="B163" s="3"/>
      <c r="P163" s="3"/>
      <c r="Q163" s="3"/>
      <c r="R163" s="3"/>
      <c r="S163" s="3"/>
    </row>
    <row r="164" spans="1:19">
      <c r="A164" s="3"/>
      <c r="B164" s="3"/>
      <c r="P164" s="3"/>
      <c r="Q164" s="3"/>
      <c r="R164" s="3"/>
      <c r="S164" s="3"/>
    </row>
    <row r="165" spans="1:19">
      <c r="A165" s="3"/>
      <c r="B165" s="3"/>
      <c r="P165" s="3"/>
      <c r="Q165" s="3"/>
      <c r="R165" s="3"/>
      <c r="S165" s="3"/>
    </row>
    <row r="166" spans="1:19">
      <c r="A166" s="3"/>
      <c r="B166" s="3"/>
      <c r="P166" s="3"/>
      <c r="Q166" s="3"/>
      <c r="R166" s="3"/>
      <c r="S166" s="3"/>
    </row>
    <row r="167" spans="1:19">
      <c r="A167" s="3"/>
      <c r="B167" s="3"/>
      <c r="P167" s="3"/>
      <c r="Q167" s="3"/>
      <c r="R167" s="3"/>
      <c r="S167" s="3"/>
    </row>
    <row r="168" spans="1:19">
      <c r="A168" s="3"/>
      <c r="B168" s="3"/>
      <c r="P168" s="3"/>
      <c r="Q168" s="3"/>
      <c r="R168" s="3"/>
      <c r="S168" s="3"/>
    </row>
    <row r="169" spans="1:19">
      <c r="A169" s="3"/>
      <c r="B169" s="3"/>
      <c r="P169" s="3"/>
      <c r="Q169" s="3"/>
      <c r="R169" s="3"/>
      <c r="S169" s="3"/>
    </row>
    <row r="170" spans="1:19">
      <c r="A170" s="3"/>
      <c r="B170" s="3"/>
      <c r="P170" s="3"/>
      <c r="Q170" s="3"/>
      <c r="R170" s="3"/>
      <c r="S170" s="3"/>
    </row>
    <row r="171" spans="1:19">
      <c r="A171" s="3"/>
      <c r="B171" s="3"/>
      <c r="P171" s="3"/>
      <c r="Q171" s="3"/>
      <c r="R171" s="3"/>
      <c r="S171" s="3"/>
    </row>
    <row r="172" spans="1:19">
      <c r="A172" s="3"/>
      <c r="B172" s="3"/>
      <c r="P172" s="3"/>
      <c r="Q172" s="3"/>
      <c r="R172" s="3"/>
      <c r="S172" s="3"/>
    </row>
    <row r="173" spans="1:19">
      <c r="A173" s="3"/>
      <c r="B173" s="3"/>
      <c r="P173" s="3"/>
      <c r="Q173" s="3"/>
      <c r="R173" s="3"/>
      <c r="S173" s="3"/>
    </row>
    <row r="174" spans="1:19">
      <c r="A174" s="3"/>
      <c r="B174" s="3"/>
      <c r="P174" s="3"/>
      <c r="Q174" s="3"/>
      <c r="R174" s="3"/>
      <c r="S174" s="3"/>
    </row>
    <row r="175" spans="1:19">
      <c r="A175" s="3"/>
      <c r="B175" s="3"/>
      <c r="P175" s="3"/>
      <c r="Q175" s="3"/>
      <c r="R175" s="3"/>
      <c r="S175" s="3"/>
    </row>
    <row r="176" spans="1:19">
      <c r="A176" s="3"/>
      <c r="B176" s="3"/>
      <c r="P176" s="3"/>
      <c r="Q176" s="3"/>
      <c r="R176" s="3"/>
      <c r="S176" s="3"/>
    </row>
    <row r="177" spans="1:19">
      <c r="A177" s="3"/>
      <c r="B177" s="3"/>
      <c r="P177" s="3"/>
      <c r="Q177" s="3"/>
      <c r="R177" s="3"/>
      <c r="S177" s="3"/>
    </row>
    <row r="178" spans="1:19">
      <c r="A178" s="3"/>
      <c r="B178" s="3"/>
      <c r="P178" s="3"/>
      <c r="Q178" s="3"/>
      <c r="R178" s="3"/>
      <c r="S178" s="3"/>
    </row>
    <row r="179" spans="1:19">
      <c r="A179" s="3"/>
      <c r="B179" s="3"/>
      <c r="P179" s="3"/>
      <c r="Q179" s="3"/>
      <c r="R179" s="3"/>
      <c r="S179" s="3"/>
    </row>
    <row r="180" spans="1:19">
      <c r="A180" s="3"/>
      <c r="B180" s="3"/>
      <c r="P180" s="3"/>
      <c r="Q180" s="3"/>
      <c r="R180" s="3"/>
      <c r="S180" s="3"/>
    </row>
    <row r="181" spans="1:19">
      <c r="A181" s="3"/>
      <c r="B181" s="3"/>
      <c r="P181" s="3"/>
      <c r="Q181" s="3"/>
      <c r="R181" s="3"/>
      <c r="S181" s="3"/>
    </row>
    <row r="182" spans="1:19">
      <c r="A182" s="3"/>
      <c r="B182" s="3"/>
      <c r="P182" s="3"/>
      <c r="Q182" s="3"/>
      <c r="R182" s="3"/>
      <c r="S182" s="3"/>
    </row>
    <row r="183" spans="1:19">
      <c r="A183" s="3"/>
      <c r="B183" s="3"/>
      <c r="P183" s="3"/>
      <c r="Q183" s="3"/>
      <c r="R183" s="3"/>
      <c r="S183" s="3"/>
    </row>
    <row r="184" spans="1:19">
      <c r="A184" s="3"/>
      <c r="B184" s="3"/>
      <c r="P184" s="3"/>
      <c r="Q184" s="3"/>
      <c r="R184" s="3"/>
      <c r="S184" s="3"/>
    </row>
    <row r="185" spans="1:19">
      <c r="A185" s="3"/>
      <c r="B185" s="3"/>
      <c r="P185" s="3"/>
      <c r="Q185" s="3"/>
      <c r="R185" s="3"/>
      <c r="S185" s="3"/>
    </row>
    <row r="186" spans="1:19">
      <c r="A186" s="3"/>
      <c r="B186" s="3"/>
      <c r="P186" s="3"/>
      <c r="Q186" s="3"/>
      <c r="R186" s="3"/>
      <c r="S186" s="3"/>
    </row>
    <row r="187" spans="1:19">
      <c r="A187" s="3"/>
      <c r="B187" s="3"/>
      <c r="P187" s="3"/>
      <c r="Q187" s="3"/>
      <c r="R187" s="3"/>
      <c r="S187" s="3"/>
    </row>
    <row r="188" spans="1:19">
      <c r="A188" s="3"/>
      <c r="B188" s="3"/>
      <c r="P188" s="3"/>
      <c r="Q188" s="3"/>
      <c r="R188" s="3"/>
      <c r="S188" s="3"/>
    </row>
    <row r="189" spans="1:19">
      <c r="A189" s="3"/>
      <c r="B189" s="3"/>
      <c r="P189" s="3"/>
      <c r="Q189" s="3"/>
      <c r="R189" s="3"/>
      <c r="S189" s="3"/>
    </row>
    <row r="190" spans="1:19">
      <c r="A190" s="3"/>
      <c r="B190" s="3"/>
      <c r="P190" s="3"/>
      <c r="Q190" s="3"/>
      <c r="R190" s="3"/>
      <c r="S190" s="3"/>
    </row>
    <row r="191" spans="1:19">
      <c r="A191" s="3"/>
      <c r="B191" s="3"/>
      <c r="P191" s="3"/>
      <c r="Q191" s="3"/>
      <c r="R191" s="3"/>
      <c r="S191" s="3"/>
    </row>
    <row r="192" spans="1:19">
      <c r="A192" s="3"/>
      <c r="B192" s="3"/>
      <c r="P192" s="3"/>
      <c r="Q192" s="3"/>
      <c r="R192" s="3"/>
      <c r="S192" s="3"/>
    </row>
    <row r="193" spans="1:19">
      <c r="A193" s="3"/>
      <c r="B193" s="3"/>
      <c r="P193" s="3"/>
      <c r="Q193" s="3"/>
      <c r="R193" s="3"/>
      <c r="S193" s="3"/>
    </row>
    <row r="194" spans="1:19">
      <c r="A194" s="3"/>
      <c r="B194" s="3"/>
      <c r="P194" s="3"/>
      <c r="Q194" s="3"/>
      <c r="R194" s="3"/>
      <c r="S194" s="3"/>
    </row>
    <row r="195" spans="1:19">
      <c r="A195" s="3"/>
      <c r="B195" s="3"/>
      <c r="P195" s="3"/>
      <c r="Q195" s="3"/>
      <c r="R195" s="3"/>
      <c r="S195" s="3"/>
    </row>
    <row r="196" spans="1:19">
      <c r="A196" s="3"/>
      <c r="B196" s="3"/>
      <c r="P196" s="3"/>
      <c r="Q196" s="3"/>
      <c r="R196" s="3"/>
      <c r="S196" s="3"/>
    </row>
    <row r="197" spans="1:19">
      <c r="A197" s="3"/>
      <c r="B197" s="3"/>
      <c r="P197" s="3"/>
      <c r="Q197" s="3"/>
      <c r="R197" s="3"/>
      <c r="S197" s="3"/>
    </row>
    <row r="198" spans="1:19">
      <c r="A198" s="3"/>
      <c r="B198" s="3"/>
      <c r="P198" s="3"/>
      <c r="Q198" s="3"/>
      <c r="R198" s="3"/>
      <c r="S198" s="3"/>
    </row>
    <row r="199" spans="1:19">
      <c r="A199" s="3"/>
      <c r="B199" s="3"/>
      <c r="P199" s="3"/>
      <c r="Q199" s="3"/>
      <c r="R199" s="3"/>
      <c r="S199" s="3"/>
    </row>
    <row r="200" spans="1:19">
      <c r="A200" s="3"/>
      <c r="B200" s="3"/>
      <c r="P200" s="3"/>
      <c r="Q200" s="3"/>
      <c r="R200" s="3"/>
      <c r="S200" s="3"/>
    </row>
    <row r="201" spans="1:19">
      <c r="A201" s="3"/>
      <c r="B201" s="3"/>
      <c r="P201" s="3"/>
      <c r="Q201" s="3"/>
      <c r="R201" s="3"/>
      <c r="S201" s="3"/>
    </row>
    <row r="202" spans="1:19">
      <c r="A202" s="3"/>
      <c r="B202" s="3"/>
      <c r="P202" s="3"/>
      <c r="Q202" s="3"/>
      <c r="R202" s="3"/>
      <c r="S202" s="3"/>
    </row>
    <row r="203" spans="1:19">
      <c r="A203" s="3"/>
      <c r="B203" s="3"/>
      <c r="P203" s="3"/>
      <c r="Q203" s="3"/>
      <c r="R203" s="3"/>
      <c r="S203" s="3"/>
    </row>
    <row r="204" spans="1:19">
      <c r="A204" s="3"/>
      <c r="B204" s="3"/>
      <c r="P204" s="3"/>
      <c r="Q204" s="3"/>
      <c r="R204" s="3"/>
      <c r="S204" s="3"/>
    </row>
    <row r="205" spans="1:19">
      <c r="A205" s="3"/>
      <c r="B205" s="3"/>
      <c r="P205" s="3"/>
      <c r="Q205" s="3"/>
      <c r="R205" s="3"/>
      <c r="S205" s="3"/>
    </row>
    <row r="206" spans="1:19">
      <c r="A206" s="3"/>
      <c r="B206" s="3"/>
      <c r="P206" s="3"/>
      <c r="Q206" s="3"/>
      <c r="R206" s="3"/>
      <c r="S206" s="3"/>
    </row>
    <row r="207" spans="1:19">
      <c r="A207" s="3"/>
      <c r="B207" s="3"/>
      <c r="P207" s="3"/>
      <c r="Q207" s="3"/>
      <c r="R207" s="3"/>
      <c r="S207" s="3"/>
    </row>
    <row r="208" spans="1:19">
      <c r="A208" s="3"/>
      <c r="B208" s="3"/>
      <c r="P208" s="3"/>
      <c r="Q208" s="3"/>
      <c r="R208" s="3"/>
      <c r="S208" s="3"/>
    </row>
    <row r="209" spans="1:19">
      <c r="A209" s="3"/>
      <c r="B209" s="3"/>
      <c r="P209" s="3"/>
      <c r="Q209" s="3"/>
      <c r="R209" s="3"/>
      <c r="S209" s="3"/>
    </row>
    <row r="210" spans="1:19">
      <c r="A210" s="3"/>
      <c r="B210" s="3"/>
      <c r="P210" s="3"/>
      <c r="Q210" s="3"/>
      <c r="R210" s="3"/>
      <c r="S210" s="3"/>
    </row>
    <row r="211" spans="1:19">
      <c r="A211" s="3"/>
      <c r="B211" s="3"/>
      <c r="P211" s="3"/>
      <c r="Q211" s="3"/>
      <c r="R211" s="3"/>
      <c r="S211" s="3"/>
    </row>
    <row r="212" spans="1:19">
      <c r="A212" s="3"/>
      <c r="B212" s="3"/>
      <c r="P212" s="3"/>
      <c r="Q212" s="3"/>
      <c r="R212" s="3"/>
      <c r="S212" s="3"/>
    </row>
    <row r="213" spans="1:19">
      <c r="A213" s="3"/>
      <c r="B213" s="3"/>
      <c r="P213" s="3"/>
      <c r="Q213" s="3"/>
      <c r="R213" s="3"/>
      <c r="S213" s="3"/>
    </row>
    <row r="214" spans="1:19">
      <c r="A214" s="3"/>
      <c r="B214" s="3"/>
      <c r="P214" s="3"/>
      <c r="Q214" s="3"/>
      <c r="R214" s="3"/>
      <c r="S214" s="3"/>
    </row>
    <row r="215" spans="1:19">
      <c r="A215" s="3"/>
      <c r="B215" s="3"/>
      <c r="P215" s="3"/>
      <c r="Q215" s="3"/>
      <c r="R215" s="3"/>
      <c r="S215" s="3"/>
    </row>
    <row r="216" spans="1:19">
      <c r="A216" s="3"/>
      <c r="B216" s="3"/>
      <c r="P216" s="3"/>
      <c r="Q216" s="3"/>
      <c r="R216" s="3"/>
      <c r="S216" s="3"/>
    </row>
    <row r="217" spans="1:19">
      <c r="A217" s="3"/>
      <c r="B217" s="3"/>
      <c r="P217" s="3"/>
      <c r="Q217" s="3"/>
      <c r="R217" s="3"/>
      <c r="S217" s="3"/>
    </row>
    <row r="218" spans="1:19">
      <c r="A218" s="3"/>
      <c r="B218" s="3"/>
      <c r="P218" s="3"/>
      <c r="Q218" s="3"/>
      <c r="R218" s="3"/>
      <c r="S218" s="3"/>
    </row>
    <row r="219" spans="1:19">
      <c r="A219" s="3"/>
      <c r="B219" s="3"/>
      <c r="P219" s="3"/>
      <c r="Q219" s="3"/>
      <c r="R219" s="3"/>
      <c r="S219" s="3"/>
    </row>
    <row r="220" spans="1:19">
      <c r="A220" s="3"/>
      <c r="B220" s="3"/>
      <c r="P220" s="3"/>
      <c r="Q220" s="3"/>
      <c r="R220" s="3"/>
      <c r="S220" s="3"/>
    </row>
    <row r="221" spans="1:19">
      <c r="A221" s="3"/>
      <c r="B221" s="3"/>
      <c r="P221" s="3"/>
      <c r="Q221" s="3"/>
      <c r="R221" s="3"/>
      <c r="S221" s="3"/>
    </row>
    <row r="222" spans="1:19">
      <c r="A222" s="3"/>
      <c r="B222" s="3"/>
      <c r="P222" s="3"/>
      <c r="Q222" s="3"/>
      <c r="R222" s="3"/>
      <c r="S222" s="3"/>
    </row>
    <row r="223" spans="1:19">
      <c r="A223" s="3"/>
      <c r="B223" s="3"/>
      <c r="P223" s="3"/>
      <c r="Q223" s="3"/>
      <c r="R223" s="3"/>
      <c r="S223" s="3"/>
    </row>
    <row r="224" spans="1:19">
      <c r="A224" s="3"/>
      <c r="B224" s="3"/>
      <c r="P224" s="3"/>
      <c r="Q224" s="3"/>
      <c r="R224" s="3"/>
      <c r="S224" s="3"/>
    </row>
    <row r="225" spans="1:19">
      <c r="A225" s="3"/>
      <c r="B225" s="3"/>
      <c r="P225" s="3"/>
      <c r="Q225" s="3"/>
      <c r="R225" s="3"/>
      <c r="S225" s="3"/>
    </row>
    <row r="226" spans="1:19">
      <c r="A226" s="3"/>
      <c r="B226" s="3"/>
      <c r="P226" s="3"/>
      <c r="Q226" s="3"/>
      <c r="R226" s="3"/>
      <c r="S226" s="3"/>
    </row>
    <row r="227" spans="1:19">
      <c r="A227" s="3"/>
      <c r="B227" s="3"/>
      <c r="P227" s="3"/>
      <c r="Q227" s="3"/>
      <c r="R227" s="3"/>
      <c r="S227" s="3"/>
    </row>
    <row r="228" spans="1:19">
      <c r="A228" s="3"/>
      <c r="B228" s="3"/>
      <c r="P228" s="3"/>
      <c r="Q228" s="3"/>
      <c r="R228" s="3"/>
      <c r="S228" s="3"/>
    </row>
    <row r="229" spans="1:19">
      <c r="A229" s="3"/>
      <c r="B229" s="3"/>
      <c r="P229" s="3"/>
      <c r="Q229" s="3"/>
      <c r="R229" s="3"/>
      <c r="S229" s="3"/>
    </row>
    <row r="230" spans="1:19">
      <c r="A230" s="3"/>
      <c r="B230" s="3"/>
      <c r="P230" s="3"/>
      <c r="Q230" s="3"/>
      <c r="R230" s="3"/>
      <c r="S230" s="3"/>
    </row>
    <row r="231" spans="1:19">
      <c r="A231" s="3"/>
      <c r="B231" s="3"/>
      <c r="P231" s="3"/>
      <c r="Q231" s="3"/>
      <c r="R231" s="3"/>
      <c r="S231" s="3"/>
    </row>
    <row r="232" spans="1:19">
      <c r="A232" s="3"/>
      <c r="B232" s="3"/>
      <c r="P232" s="3"/>
      <c r="Q232" s="3"/>
      <c r="R232" s="3"/>
      <c r="S232" s="3"/>
    </row>
    <row r="233" spans="1:19">
      <c r="A233" s="3"/>
      <c r="B233" s="3"/>
      <c r="P233" s="3"/>
      <c r="Q233" s="3"/>
      <c r="R233" s="3"/>
      <c r="S233" s="3"/>
    </row>
    <row r="234" spans="1:19">
      <c r="A234" s="3"/>
      <c r="B234" s="3"/>
      <c r="P234" s="3"/>
      <c r="Q234" s="3"/>
      <c r="R234" s="3"/>
      <c r="S234" s="3"/>
    </row>
    <row r="235" spans="1:19">
      <c r="A235" s="3"/>
      <c r="B235" s="3"/>
      <c r="P235" s="3"/>
      <c r="Q235" s="3"/>
      <c r="R235" s="3"/>
      <c r="S235" s="3"/>
    </row>
    <row r="236" spans="1:19">
      <c r="A236" s="3"/>
      <c r="B236" s="3"/>
      <c r="P236" s="3"/>
      <c r="Q236" s="3"/>
      <c r="R236" s="3"/>
      <c r="S236" s="3"/>
    </row>
    <row r="237" spans="1:19">
      <c r="A237" s="3"/>
      <c r="B237" s="3"/>
      <c r="P237" s="3"/>
      <c r="Q237" s="3"/>
      <c r="R237" s="3"/>
      <c r="S237" s="3"/>
    </row>
    <row r="238" spans="1:19">
      <c r="A238" s="3"/>
      <c r="B238" s="3"/>
      <c r="P238" s="3"/>
      <c r="Q238" s="3"/>
      <c r="R238" s="3"/>
      <c r="S238" s="3"/>
    </row>
    <row r="239" spans="1:19">
      <c r="A239" s="3"/>
      <c r="B239" s="3"/>
      <c r="P239" s="3"/>
      <c r="Q239" s="3"/>
      <c r="R239" s="3"/>
      <c r="S239" s="3"/>
    </row>
    <row r="240" spans="1:19">
      <c r="A240" s="3"/>
      <c r="B240" s="3"/>
      <c r="P240" s="3"/>
      <c r="Q240" s="3"/>
      <c r="R240" s="3"/>
      <c r="S240" s="3"/>
    </row>
    <row r="241" spans="1:19">
      <c r="A241" s="3"/>
      <c r="B241" s="3"/>
      <c r="P241" s="3"/>
      <c r="Q241" s="3"/>
      <c r="R241" s="3"/>
      <c r="S241" s="3"/>
    </row>
    <row r="242" spans="1:19">
      <c r="A242" s="3"/>
      <c r="B242" s="3"/>
      <c r="P242" s="3"/>
      <c r="Q242" s="3"/>
      <c r="R242" s="3"/>
      <c r="S242" s="3"/>
    </row>
    <row r="243" spans="1:19">
      <c r="A243" s="3"/>
      <c r="B243" s="3"/>
      <c r="P243" s="3"/>
      <c r="Q243" s="3"/>
      <c r="R243" s="3"/>
      <c r="S243" s="3"/>
    </row>
    <row r="244" spans="1:19">
      <c r="A244" s="3"/>
      <c r="B244" s="3"/>
      <c r="P244" s="3"/>
      <c r="Q244" s="3"/>
      <c r="R244" s="3"/>
      <c r="S244" s="3"/>
    </row>
    <row r="245" spans="1:19">
      <c r="A245" s="3"/>
      <c r="B245" s="3"/>
      <c r="P245" s="3"/>
      <c r="Q245" s="3"/>
      <c r="R245" s="3"/>
      <c r="S245" s="3"/>
    </row>
    <row r="246" spans="1:19">
      <c r="A246" s="3"/>
      <c r="B246" s="3"/>
      <c r="P246" s="3"/>
      <c r="Q246" s="3"/>
      <c r="R246" s="3"/>
      <c r="S246" s="3"/>
    </row>
    <row r="247" spans="1:19">
      <c r="A247" s="3"/>
      <c r="B247" s="3"/>
      <c r="P247" s="3"/>
      <c r="Q247" s="3"/>
      <c r="R247" s="3"/>
      <c r="S247" s="3"/>
    </row>
    <row r="248" spans="1:19">
      <c r="A248" s="3"/>
      <c r="B248" s="3"/>
      <c r="P248" s="3"/>
      <c r="Q248" s="3"/>
      <c r="R248" s="3"/>
      <c r="S248" s="3"/>
    </row>
    <row r="249" spans="1:19">
      <c r="A249" s="3"/>
      <c r="B249" s="3"/>
      <c r="P249" s="3"/>
      <c r="Q249" s="3"/>
      <c r="R249" s="3"/>
      <c r="S249" s="3"/>
    </row>
    <row r="250" spans="1:19">
      <c r="A250" s="3"/>
      <c r="B250" s="3"/>
      <c r="P250" s="3"/>
      <c r="Q250" s="3"/>
      <c r="R250" s="3"/>
      <c r="S250" s="3"/>
    </row>
    <row r="251" spans="1:19">
      <c r="A251" s="3"/>
      <c r="B251" s="3"/>
      <c r="P251" s="3"/>
      <c r="Q251" s="3"/>
      <c r="R251" s="3"/>
      <c r="S251" s="3"/>
    </row>
    <row r="252" spans="1:19">
      <c r="A252" s="3"/>
      <c r="B252" s="3"/>
      <c r="P252" s="3"/>
      <c r="Q252" s="3"/>
      <c r="R252" s="3"/>
      <c r="S252" s="3"/>
    </row>
    <row r="253" spans="1:19">
      <c r="A253" s="3"/>
      <c r="B253" s="3"/>
      <c r="P253" s="3"/>
      <c r="Q253" s="3"/>
      <c r="R253" s="3"/>
      <c r="S253" s="3"/>
    </row>
    <row r="254" spans="1:19">
      <c r="A254" s="3"/>
      <c r="B254" s="3"/>
      <c r="P254" s="3"/>
      <c r="Q254" s="3"/>
      <c r="R254" s="3"/>
      <c r="S254" s="3"/>
    </row>
    <row r="255" spans="1:19">
      <c r="A255" s="3"/>
      <c r="B255" s="3"/>
      <c r="P255" s="3"/>
      <c r="Q255" s="3"/>
      <c r="R255" s="3"/>
      <c r="S255" s="3"/>
    </row>
    <row r="256" spans="1:19">
      <c r="A256" s="3"/>
      <c r="B256" s="3"/>
      <c r="P256" s="3"/>
      <c r="Q256" s="3"/>
      <c r="R256" s="3"/>
      <c r="S256" s="3"/>
    </row>
    <row r="257" spans="1:19">
      <c r="A257" s="3"/>
      <c r="B257" s="3"/>
      <c r="P257" s="3"/>
      <c r="Q257" s="3"/>
      <c r="R257" s="3"/>
      <c r="S257" s="3"/>
    </row>
    <row r="258" spans="1:19">
      <c r="A258" s="3"/>
      <c r="B258" s="3"/>
      <c r="P258" s="3"/>
      <c r="Q258" s="3"/>
      <c r="R258" s="3"/>
      <c r="S258" s="3"/>
    </row>
    <row r="259" spans="1:19">
      <c r="A259" s="3"/>
      <c r="B259" s="3"/>
      <c r="P259" s="3"/>
      <c r="Q259" s="3"/>
      <c r="R259" s="3"/>
      <c r="S259" s="3"/>
    </row>
    <row r="260" spans="1:19">
      <c r="A260" s="3"/>
      <c r="B260" s="3"/>
      <c r="P260" s="3"/>
      <c r="Q260" s="3"/>
      <c r="R260" s="3"/>
      <c r="S260" s="3"/>
    </row>
    <row r="261" spans="1:19">
      <c r="A261" s="3"/>
      <c r="B261" s="3"/>
      <c r="P261" s="3"/>
      <c r="Q261" s="3"/>
      <c r="R261" s="3"/>
      <c r="S261" s="3"/>
    </row>
    <row r="262" spans="1:19">
      <c r="A262" s="3"/>
      <c r="B262" s="3"/>
      <c r="P262" s="3"/>
      <c r="Q262" s="3"/>
      <c r="R262" s="3"/>
      <c r="S262" s="3"/>
    </row>
    <row r="263" spans="1:19">
      <c r="A263" s="3"/>
      <c r="B263" s="3"/>
      <c r="P263" s="3"/>
      <c r="Q263" s="3"/>
      <c r="R263" s="3"/>
      <c r="S263" s="3"/>
    </row>
    <row r="264" spans="1:19">
      <c r="A264" s="3"/>
      <c r="B264" s="3"/>
      <c r="P264" s="3"/>
      <c r="Q264" s="3"/>
      <c r="R264" s="3"/>
      <c r="S264" s="3"/>
    </row>
    <row r="265" spans="1:19">
      <c r="A265" s="3"/>
      <c r="B265" s="3"/>
      <c r="P265" s="3"/>
      <c r="Q265" s="3"/>
      <c r="R265" s="3"/>
      <c r="S265" s="3"/>
    </row>
    <row r="266" spans="1:19">
      <c r="A266" s="3"/>
      <c r="B266" s="3"/>
      <c r="P266" s="3"/>
      <c r="Q266" s="3"/>
      <c r="R266" s="3"/>
      <c r="S266" s="3"/>
    </row>
    <row r="267" spans="1:19">
      <c r="A267" s="3"/>
      <c r="B267" s="3"/>
      <c r="P267" s="3"/>
      <c r="Q267" s="3"/>
      <c r="R267" s="3"/>
      <c r="S267" s="3"/>
    </row>
    <row r="268" spans="1:19">
      <c r="A268" s="3"/>
      <c r="B268" s="3"/>
      <c r="P268" s="3"/>
      <c r="Q268" s="3"/>
      <c r="R268" s="3"/>
      <c r="S268" s="3"/>
    </row>
    <row r="269" spans="1:19">
      <c r="A269" s="3"/>
      <c r="B269" s="3"/>
      <c r="P269" s="3"/>
      <c r="Q269" s="3"/>
      <c r="R269" s="3"/>
      <c r="S269" s="3"/>
    </row>
    <row r="270" spans="1:19">
      <c r="A270" s="3"/>
      <c r="B270" s="3"/>
      <c r="P270" s="3"/>
      <c r="Q270" s="3"/>
      <c r="R270" s="3"/>
      <c r="S270" s="3"/>
    </row>
    <row r="271" spans="1:19">
      <c r="A271" s="3"/>
      <c r="B271" s="3"/>
      <c r="P271" s="3"/>
      <c r="Q271" s="3"/>
      <c r="R271" s="3"/>
      <c r="S271" s="3"/>
    </row>
    <row r="272" spans="1:19">
      <c r="A272" s="3"/>
      <c r="B272" s="3"/>
      <c r="P272" s="3"/>
      <c r="Q272" s="3"/>
      <c r="R272" s="3"/>
      <c r="S272" s="3"/>
    </row>
    <row r="273" spans="1:19">
      <c r="A273" s="3"/>
      <c r="B273" s="3"/>
      <c r="P273" s="3"/>
      <c r="Q273" s="3"/>
      <c r="R273" s="3"/>
      <c r="S273" s="3"/>
    </row>
    <row r="274" spans="1:19">
      <c r="A274" s="3"/>
      <c r="B274" s="3"/>
      <c r="P274" s="3"/>
      <c r="Q274" s="3"/>
      <c r="R274" s="3"/>
      <c r="S274" s="3"/>
    </row>
    <row r="275" spans="1:19">
      <c r="A275" s="3"/>
      <c r="B275" s="3"/>
      <c r="P275" s="3"/>
      <c r="Q275" s="3"/>
      <c r="R275" s="3"/>
      <c r="S275" s="3"/>
    </row>
    <row r="276" spans="1:19">
      <c r="A276" s="3"/>
      <c r="B276" s="3"/>
      <c r="P276" s="3"/>
      <c r="Q276" s="3"/>
      <c r="R276" s="3"/>
      <c r="S276" s="3"/>
    </row>
    <row r="277" spans="1:19">
      <c r="A277" s="3"/>
      <c r="B277" s="3"/>
      <c r="P277" s="3"/>
      <c r="Q277" s="3"/>
      <c r="R277" s="3"/>
      <c r="S277" s="3"/>
    </row>
    <row r="278" spans="1:19">
      <c r="A278" s="3"/>
      <c r="B278" s="3"/>
      <c r="P278" s="3"/>
      <c r="Q278" s="3"/>
      <c r="R278" s="3"/>
      <c r="S278" s="3"/>
    </row>
    <row r="279" spans="1:19">
      <c r="A279" s="3"/>
      <c r="B279" s="3"/>
      <c r="P279" s="3"/>
      <c r="Q279" s="3"/>
      <c r="R279" s="3"/>
      <c r="S279" s="3"/>
    </row>
    <row r="280" spans="1:19">
      <c r="A280" s="3"/>
      <c r="B280" s="3"/>
      <c r="P280" s="3"/>
      <c r="Q280" s="3"/>
      <c r="R280" s="3"/>
      <c r="S280" s="3"/>
    </row>
    <row r="281" spans="1:19">
      <c r="A281" s="3"/>
      <c r="B281" s="3"/>
      <c r="P281" s="3"/>
      <c r="Q281" s="3"/>
      <c r="R281" s="3"/>
      <c r="S281" s="3"/>
    </row>
    <row r="282" spans="1:19">
      <c r="A282" s="3"/>
      <c r="B282" s="3"/>
      <c r="P282" s="3"/>
      <c r="Q282" s="3"/>
      <c r="R282" s="3"/>
      <c r="S282" s="3"/>
    </row>
    <row r="283" spans="1:19">
      <c r="A283" s="3"/>
      <c r="B283" s="3"/>
      <c r="P283" s="3"/>
      <c r="Q283" s="3"/>
      <c r="R283" s="3"/>
      <c r="S283" s="3"/>
    </row>
    <row r="284" spans="1:19">
      <c r="A284" s="3"/>
      <c r="B284" s="3"/>
      <c r="P284" s="3"/>
      <c r="Q284" s="3"/>
      <c r="R284" s="3"/>
      <c r="S284" s="3"/>
    </row>
    <row r="285" spans="1:19">
      <c r="A285" s="3"/>
      <c r="B285" s="3"/>
      <c r="P285" s="3"/>
      <c r="Q285" s="3"/>
      <c r="R285" s="3"/>
      <c r="S285" s="3"/>
    </row>
    <row r="286" spans="1:19">
      <c r="A286" s="3"/>
      <c r="B286" s="3"/>
      <c r="P286" s="3"/>
      <c r="Q286" s="3"/>
      <c r="R286" s="3"/>
      <c r="S286" s="3"/>
    </row>
    <row r="287" spans="1:19">
      <c r="A287" s="3"/>
      <c r="B287" s="3"/>
      <c r="P287" s="3"/>
      <c r="Q287" s="3"/>
      <c r="R287" s="3"/>
      <c r="S287" s="3"/>
    </row>
    <row r="288" spans="1:19">
      <c r="A288" s="3"/>
      <c r="B288" s="3"/>
      <c r="P288" s="3"/>
      <c r="Q288" s="3"/>
      <c r="R288" s="3"/>
      <c r="S288" s="3"/>
    </row>
    <row r="289" spans="1:19">
      <c r="A289" s="3"/>
      <c r="B289" s="3"/>
      <c r="P289" s="3"/>
      <c r="Q289" s="3"/>
      <c r="R289" s="3"/>
      <c r="S289" s="3"/>
    </row>
    <row r="290" spans="1:19">
      <c r="A290" s="3"/>
      <c r="B290" s="3"/>
      <c r="P290" s="3"/>
      <c r="Q290" s="3"/>
      <c r="R290" s="3"/>
      <c r="S290" s="3"/>
    </row>
    <row r="291" spans="1:19">
      <c r="A291" s="3"/>
      <c r="B291" s="3"/>
      <c r="P291" s="3"/>
      <c r="Q291" s="3"/>
      <c r="R291" s="3"/>
      <c r="S291" s="3"/>
    </row>
    <row r="292" spans="1:19">
      <c r="A292" s="3"/>
      <c r="B292" s="3"/>
      <c r="P292" s="3"/>
      <c r="Q292" s="3"/>
      <c r="R292" s="3"/>
      <c r="S292" s="3"/>
    </row>
    <row r="293" spans="1:19">
      <c r="A293" s="3"/>
      <c r="B293" s="3"/>
      <c r="P293" s="3"/>
      <c r="Q293" s="3"/>
      <c r="R293" s="3"/>
      <c r="S293" s="3"/>
    </row>
    <row r="294" spans="1:19">
      <c r="A294" s="3"/>
      <c r="B294" s="3"/>
      <c r="P294" s="3"/>
      <c r="Q294" s="3"/>
      <c r="R294" s="3"/>
      <c r="S294" s="3"/>
    </row>
    <row r="295" spans="1:19">
      <c r="A295" s="3"/>
      <c r="B295" s="3"/>
      <c r="P295" s="3"/>
      <c r="Q295" s="3"/>
      <c r="R295" s="3"/>
      <c r="S295" s="3"/>
    </row>
    <row r="296" spans="1:19">
      <c r="A296" s="3"/>
      <c r="B296" s="3"/>
      <c r="P296" s="3"/>
      <c r="Q296" s="3"/>
      <c r="R296" s="3"/>
      <c r="S296" s="3"/>
    </row>
    <row r="297" spans="1:19">
      <c r="A297" s="3"/>
      <c r="B297" s="3"/>
      <c r="P297" s="3"/>
      <c r="Q297" s="3"/>
      <c r="R297" s="3"/>
      <c r="S297" s="3"/>
    </row>
    <row r="298" spans="1:19">
      <c r="A298" s="3"/>
      <c r="B298" s="3"/>
      <c r="P298" s="3"/>
      <c r="Q298" s="3"/>
      <c r="R298" s="3"/>
      <c r="S298" s="3"/>
    </row>
    <row r="299" spans="1:19">
      <c r="A299" s="3"/>
      <c r="B299" s="3"/>
      <c r="P299" s="3"/>
      <c r="Q299" s="3"/>
      <c r="R299" s="3"/>
      <c r="S299" s="3"/>
    </row>
    <row r="300" spans="1:19">
      <c r="A300" s="3"/>
      <c r="B300" s="3"/>
      <c r="P300" s="3"/>
      <c r="Q300" s="3"/>
      <c r="R300" s="3"/>
      <c r="S300" s="3"/>
    </row>
    <row r="301" spans="1:19">
      <c r="A301" s="3"/>
      <c r="B301" s="3"/>
      <c r="P301" s="3"/>
      <c r="Q301" s="3"/>
      <c r="R301" s="3"/>
      <c r="S301" s="3"/>
    </row>
    <row r="302" spans="1:19">
      <c r="A302" s="3"/>
      <c r="B302" s="3"/>
      <c r="P302" s="3"/>
      <c r="Q302" s="3"/>
      <c r="R302" s="3"/>
      <c r="S302" s="3"/>
    </row>
    <row r="303" spans="1:19">
      <c r="A303" s="3"/>
      <c r="B303" s="3"/>
      <c r="P303" s="3"/>
      <c r="Q303" s="3"/>
      <c r="R303" s="3"/>
      <c r="S303" s="3"/>
    </row>
    <row r="304" spans="1:19">
      <c r="A304" s="3"/>
      <c r="B304" s="3"/>
      <c r="P304" s="3"/>
      <c r="Q304" s="3"/>
      <c r="R304" s="3"/>
      <c r="S304" s="3"/>
    </row>
    <row r="305" spans="1:19">
      <c r="A305" s="3"/>
      <c r="B305" s="3"/>
      <c r="P305" s="3"/>
      <c r="Q305" s="3"/>
      <c r="R305" s="3"/>
      <c r="S305" s="3"/>
    </row>
    <row r="306" spans="1:19">
      <c r="A306" s="3"/>
      <c r="B306" s="3"/>
      <c r="P306" s="3"/>
      <c r="Q306" s="3"/>
      <c r="R306" s="3"/>
      <c r="S306" s="3"/>
    </row>
    <row r="307" spans="1:19">
      <c r="A307" s="3"/>
      <c r="B307" s="3"/>
      <c r="P307" s="3"/>
      <c r="Q307" s="3"/>
      <c r="R307" s="3"/>
      <c r="S307" s="3"/>
    </row>
    <row r="308" spans="1:19">
      <c r="A308" s="3"/>
      <c r="B308" s="3"/>
      <c r="P308" s="3"/>
      <c r="Q308" s="3"/>
      <c r="R308" s="3"/>
      <c r="S308" s="3"/>
    </row>
    <row r="309" spans="1:19">
      <c r="A309" s="3"/>
      <c r="B309" s="3"/>
      <c r="P309" s="3"/>
      <c r="Q309" s="3"/>
      <c r="R309" s="3"/>
      <c r="S309" s="3"/>
    </row>
    <row r="310" spans="1:19">
      <c r="A310" s="3"/>
      <c r="B310" s="3"/>
      <c r="P310" s="3"/>
      <c r="Q310" s="3"/>
      <c r="R310" s="3"/>
      <c r="S310" s="3"/>
    </row>
    <row r="311" spans="1:19">
      <c r="A311" s="3"/>
      <c r="B311" s="3"/>
      <c r="P311" s="3"/>
      <c r="Q311" s="3"/>
      <c r="R311" s="3"/>
      <c r="S311" s="3"/>
    </row>
    <row r="312" spans="1:19">
      <c r="A312" s="3"/>
      <c r="B312" s="3"/>
      <c r="P312" s="3"/>
      <c r="Q312" s="3"/>
      <c r="R312" s="3"/>
      <c r="S312" s="3"/>
    </row>
    <row r="313" spans="1:19">
      <c r="A313" s="3"/>
      <c r="B313" s="3"/>
      <c r="P313" s="3"/>
      <c r="Q313" s="3"/>
      <c r="R313" s="3"/>
      <c r="S313" s="3"/>
    </row>
    <row r="314" spans="1:19">
      <c r="A314" s="3"/>
      <c r="B314" s="3"/>
      <c r="P314" s="3"/>
      <c r="Q314" s="3"/>
      <c r="R314" s="3"/>
      <c r="S314" s="3"/>
    </row>
    <row r="315" spans="1:19">
      <c r="A315" s="3"/>
      <c r="B315" s="3"/>
      <c r="P315" s="3"/>
      <c r="Q315" s="3"/>
      <c r="R315" s="3"/>
      <c r="S315" s="3"/>
    </row>
    <row r="316" spans="1:19">
      <c r="A316" s="3"/>
      <c r="B316" s="3"/>
      <c r="P316" s="3"/>
      <c r="Q316" s="3"/>
      <c r="R316" s="3"/>
      <c r="S316" s="3"/>
    </row>
    <row r="317" spans="1:19">
      <c r="A317" s="3"/>
      <c r="B317" s="3"/>
      <c r="P317" s="3"/>
      <c r="Q317" s="3"/>
      <c r="R317" s="3"/>
      <c r="S317" s="3"/>
    </row>
    <row r="318" spans="1:19">
      <c r="A318" s="3"/>
      <c r="B318" s="3"/>
      <c r="P318" s="3"/>
      <c r="Q318" s="3"/>
      <c r="R318" s="3"/>
      <c r="S318" s="3"/>
    </row>
    <row r="319" spans="1:19">
      <c r="A319" s="3"/>
      <c r="B319" s="3"/>
      <c r="P319" s="3"/>
      <c r="Q319" s="3"/>
      <c r="R319" s="3"/>
      <c r="S319" s="3"/>
    </row>
    <row r="320" spans="1:19">
      <c r="A320" s="3"/>
      <c r="B320" s="3"/>
      <c r="P320" s="3"/>
      <c r="Q320" s="3"/>
      <c r="R320" s="3"/>
      <c r="S320" s="3"/>
    </row>
    <row r="321" spans="1:19">
      <c r="A321" s="3"/>
      <c r="B321" s="3"/>
      <c r="P321" s="3"/>
      <c r="Q321" s="3"/>
      <c r="R321" s="3"/>
      <c r="S321" s="3"/>
    </row>
    <row r="322" spans="1:19">
      <c r="A322" s="3"/>
      <c r="B322" s="3"/>
      <c r="P322" s="3"/>
      <c r="Q322" s="3"/>
      <c r="R322" s="3"/>
      <c r="S322" s="3"/>
    </row>
    <row r="323" spans="1:19">
      <c r="A323" s="3"/>
      <c r="B323" s="3"/>
      <c r="P323" s="3"/>
      <c r="Q323" s="3"/>
      <c r="R323" s="3"/>
      <c r="S323" s="3"/>
    </row>
    <row r="324" spans="1:19">
      <c r="A324" s="3"/>
      <c r="B324" s="3"/>
      <c r="P324" s="3"/>
      <c r="Q324" s="3"/>
      <c r="R324" s="3"/>
      <c r="S324" s="3"/>
    </row>
    <row r="325" spans="1:19">
      <c r="A325" s="3"/>
      <c r="B325" s="3"/>
      <c r="P325" s="3"/>
      <c r="Q325" s="3"/>
      <c r="R325" s="3"/>
      <c r="S325" s="3"/>
    </row>
    <row r="326" spans="1:19">
      <c r="A326" s="3"/>
      <c r="B326" s="3"/>
      <c r="P326" s="3"/>
      <c r="Q326" s="3"/>
      <c r="R326" s="3"/>
      <c r="S326" s="3"/>
    </row>
    <row r="327" spans="1:19">
      <c r="A327" s="3"/>
      <c r="B327" s="3"/>
      <c r="P327" s="3"/>
      <c r="Q327" s="3"/>
      <c r="R327" s="3"/>
      <c r="S327" s="3"/>
    </row>
    <row r="328" spans="1:19">
      <c r="A328" s="3"/>
      <c r="B328" s="3"/>
      <c r="P328" s="3"/>
      <c r="Q328" s="3"/>
      <c r="R328" s="3"/>
      <c r="S328" s="3"/>
    </row>
    <row r="329" spans="1:19">
      <c r="A329" s="3"/>
      <c r="B329" s="3"/>
      <c r="P329" s="3"/>
      <c r="Q329" s="3"/>
      <c r="R329" s="3"/>
      <c r="S329" s="3"/>
    </row>
    <row r="330" spans="1:19">
      <c r="A330" s="3"/>
      <c r="B330" s="3"/>
      <c r="P330" s="3"/>
      <c r="Q330" s="3"/>
      <c r="R330" s="3"/>
      <c r="S330" s="3"/>
    </row>
    <row r="331" spans="1:19">
      <c r="A331" s="3"/>
      <c r="B331" s="3"/>
      <c r="P331" s="3"/>
      <c r="Q331" s="3"/>
      <c r="R331" s="3"/>
      <c r="S331" s="3"/>
    </row>
    <row r="332" spans="1:19">
      <c r="A332" s="3"/>
      <c r="B332" s="3"/>
      <c r="P332" s="3"/>
      <c r="Q332" s="3"/>
      <c r="R332" s="3"/>
      <c r="S332" s="3"/>
    </row>
    <row r="333" spans="1:19">
      <c r="A333" s="3"/>
      <c r="B333" s="3"/>
      <c r="P333" s="3"/>
      <c r="Q333" s="3"/>
      <c r="R333" s="3"/>
      <c r="S333" s="3"/>
    </row>
    <row r="334" spans="1:19">
      <c r="A334" s="3"/>
      <c r="B334" s="3"/>
      <c r="P334" s="3"/>
      <c r="Q334" s="3"/>
      <c r="R334" s="3"/>
      <c r="S334" s="3"/>
    </row>
    <row r="335" spans="1:19">
      <c r="A335" s="3"/>
      <c r="B335" s="3"/>
      <c r="P335" s="3"/>
      <c r="Q335" s="3"/>
      <c r="R335" s="3"/>
      <c r="S335" s="3"/>
    </row>
    <row r="336" spans="1:19">
      <c r="A336" s="3"/>
      <c r="B336" s="3"/>
      <c r="P336" s="3"/>
      <c r="Q336" s="3"/>
      <c r="R336" s="3"/>
      <c r="S336" s="3"/>
    </row>
    <row r="337" spans="1:19">
      <c r="A337" s="3"/>
      <c r="B337" s="3"/>
      <c r="P337" s="3"/>
      <c r="Q337" s="3"/>
      <c r="R337" s="3"/>
      <c r="S337" s="3"/>
    </row>
    <row r="338" spans="1:19">
      <c r="A338" s="3"/>
      <c r="B338" s="3"/>
      <c r="P338" s="3"/>
      <c r="Q338" s="3"/>
      <c r="R338" s="3"/>
      <c r="S338" s="3"/>
    </row>
    <row r="339" spans="1:19">
      <c r="A339" s="3"/>
      <c r="B339" s="3"/>
      <c r="P339" s="3"/>
      <c r="Q339" s="3"/>
      <c r="R339" s="3"/>
      <c r="S339" s="3"/>
    </row>
    <row r="340" spans="1:19">
      <c r="A340" s="3"/>
      <c r="B340" s="3"/>
      <c r="P340" s="3"/>
      <c r="Q340" s="3"/>
      <c r="R340" s="3"/>
      <c r="S340" s="3"/>
    </row>
    <row r="341" spans="1:19">
      <c r="A341" s="3"/>
      <c r="B341" s="3"/>
      <c r="P341" s="3"/>
      <c r="Q341" s="3"/>
      <c r="R341" s="3"/>
      <c r="S341" s="3"/>
    </row>
    <row r="342" spans="1:19">
      <c r="A342" s="3"/>
      <c r="B342" s="3"/>
      <c r="P342" s="3"/>
      <c r="Q342" s="3"/>
      <c r="R342" s="3"/>
      <c r="S342" s="3"/>
    </row>
    <row r="343" spans="1:19">
      <c r="A343" s="3"/>
      <c r="B343" s="3"/>
      <c r="P343" s="3"/>
      <c r="Q343" s="3"/>
      <c r="R343" s="3"/>
      <c r="S343" s="3"/>
    </row>
    <row r="344" spans="1:19">
      <c r="A344" s="3"/>
      <c r="B344" s="3"/>
      <c r="P344" s="3"/>
      <c r="Q344" s="3"/>
      <c r="R344" s="3"/>
      <c r="S344" s="3"/>
    </row>
    <row r="345" spans="1:19">
      <c r="A345" s="3"/>
      <c r="B345" s="3"/>
      <c r="P345" s="3"/>
      <c r="Q345" s="3"/>
      <c r="R345" s="3"/>
      <c r="S345" s="3"/>
    </row>
    <row r="346" spans="1:19">
      <c r="A346" s="3"/>
      <c r="B346" s="3"/>
      <c r="P346" s="3"/>
      <c r="Q346" s="3"/>
      <c r="R346" s="3"/>
      <c r="S346" s="3"/>
    </row>
    <row r="347" spans="1:19">
      <c r="A347" s="3"/>
      <c r="B347" s="3"/>
      <c r="P347" s="3"/>
      <c r="Q347" s="3"/>
      <c r="R347" s="3"/>
      <c r="S347" s="3"/>
    </row>
    <row r="348" spans="1:19">
      <c r="A348" s="3"/>
      <c r="B348" s="3"/>
      <c r="P348" s="3"/>
      <c r="Q348" s="3"/>
      <c r="R348" s="3"/>
      <c r="S348" s="3"/>
    </row>
    <row r="349" spans="1:19">
      <c r="A349" s="3"/>
      <c r="B349" s="3"/>
      <c r="P349" s="3"/>
      <c r="Q349" s="3"/>
      <c r="R349" s="3"/>
      <c r="S349" s="3"/>
    </row>
    <row r="350" spans="1:19">
      <c r="A350" s="3"/>
      <c r="B350" s="3"/>
      <c r="P350" s="3"/>
      <c r="Q350" s="3"/>
      <c r="R350" s="3"/>
      <c r="S350" s="3"/>
    </row>
    <row r="351" spans="1:19">
      <c r="A351" s="3"/>
      <c r="B351" s="3"/>
      <c r="P351" s="3"/>
      <c r="Q351" s="3"/>
      <c r="R351" s="3"/>
      <c r="S351" s="3"/>
    </row>
    <row r="352" spans="1:19">
      <c r="A352" s="3"/>
      <c r="B352" s="3"/>
      <c r="P352" s="3"/>
      <c r="Q352" s="3"/>
      <c r="R352" s="3"/>
      <c r="S352" s="3"/>
    </row>
    <row r="353" spans="1:19">
      <c r="A353" s="3"/>
      <c r="B353" s="3"/>
      <c r="P353" s="3"/>
      <c r="Q353" s="3"/>
      <c r="R353" s="3"/>
      <c r="S353" s="3"/>
    </row>
    <row r="354" spans="1:19">
      <c r="A354" s="3"/>
      <c r="B354" s="3"/>
      <c r="P354" s="3"/>
      <c r="Q354" s="3"/>
      <c r="R354" s="3"/>
      <c r="S354" s="3"/>
    </row>
    <row r="355" spans="1:19">
      <c r="A355" s="3"/>
      <c r="B355" s="3"/>
      <c r="P355" s="3"/>
      <c r="Q355" s="3"/>
      <c r="R355" s="3"/>
      <c r="S355" s="3"/>
    </row>
    <row r="356" spans="1:19">
      <c r="A356" s="3"/>
      <c r="B356" s="3"/>
      <c r="P356" s="3"/>
      <c r="Q356" s="3"/>
      <c r="R356" s="3"/>
      <c r="S356" s="3"/>
    </row>
    <row r="357" spans="1:19">
      <c r="A357" s="3"/>
      <c r="B357" s="3"/>
      <c r="P357" s="3"/>
      <c r="Q357" s="3"/>
      <c r="R357" s="3"/>
      <c r="S357" s="3"/>
    </row>
    <row r="358" spans="1:19">
      <c r="A358" s="3"/>
      <c r="B358" s="3"/>
      <c r="P358" s="3"/>
      <c r="Q358" s="3"/>
      <c r="R358" s="3"/>
      <c r="S358" s="3"/>
    </row>
    <row r="359" spans="1:19">
      <c r="A359" s="3"/>
      <c r="B359" s="3"/>
      <c r="P359" s="3"/>
      <c r="Q359" s="3"/>
      <c r="R359" s="3"/>
      <c r="S359" s="3"/>
    </row>
    <row r="360" spans="1:19">
      <c r="A360" s="3"/>
      <c r="B360" s="3"/>
      <c r="P360" s="3"/>
      <c r="Q360" s="3"/>
      <c r="R360" s="3"/>
      <c r="S360" s="3"/>
    </row>
    <row r="361" spans="1:19">
      <c r="A361" s="3"/>
      <c r="B361" s="3"/>
      <c r="P361" s="3"/>
      <c r="Q361" s="3"/>
      <c r="R361" s="3"/>
      <c r="S361" s="3"/>
    </row>
    <row r="362" spans="1:19">
      <c r="A362" s="3"/>
      <c r="B362" s="3"/>
      <c r="P362" s="3"/>
      <c r="Q362" s="3"/>
      <c r="R362" s="3"/>
      <c r="S362" s="3"/>
    </row>
    <row r="363" spans="1:19">
      <c r="A363" s="3"/>
      <c r="B363" s="3"/>
      <c r="P363" s="3"/>
      <c r="Q363" s="3"/>
      <c r="R363" s="3"/>
      <c r="S363" s="3"/>
    </row>
    <row r="364" spans="1:19">
      <c r="A364" s="3"/>
      <c r="B364" s="3"/>
      <c r="P364" s="3"/>
      <c r="Q364" s="3"/>
      <c r="R364" s="3"/>
      <c r="S364" s="3"/>
    </row>
    <row r="365" spans="1:19">
      <c r="A365" s="3"/>
      <c r="B365" s="3"/>
      <c r="P365" s="3"/>
      <c r="Q365" s="3"/>
      <c r="R365" s="3"/>
      <c r="S365" s="3"/>
    </row>
    <row r="366" spans="1:19">
      <c r="A366" s="3"/>
      <c r="B366" s="3"/>
      <c r="P366" s="3"/>
      <c r="Q366" s="3"/>
      <c r="R366" s="3"/>
      <c r="S366" s="3"/>
    </row>
    <row r="367" spans="1:19">
      <c r="A367" s="3"/>
      <c r="B367" s="3"/>
      <c r="P367" s="3"/>
      <c r="Q367" s="3"/>
      <c r="R367" s="3"/>
      <c r="S367" s="3"/>
    </row>
    <row r="368" spans="1:19">
      <c r="A368" s="3"/>
      <c r="B368" s="3"/>
      <c r="P368" s="3"/>
      <c r="Q368" s="3"/>
      <c r="R368" s="3"/>
      <c r="S368" s="3"/>
    </row>
    <row r="369" spans="1:19">
      <c r="A369" s="3"/>
      <c r="B369" s="3"/>
      <c r="P369" s="3"/>
      <c r="Q369" s="3"/>
      <c r="R369" s="3"/>
      <c r="S369" s="3"/>
    </row>
    <row r="370" spans="1:19">
      <c r="A370" s="3"/>
      <c r="B370" s="3"/>
      <c r="P370" s="3"/>
      <c r="Q370" s="3"/>
      <c r="R370" s="3"/>
      <c r="S370" s="3"/>
    </row>
    <row r="371" spans="1:19">
      <c r="A371" s="3"/>
      <c r="B371" s="3"/>
      <c r="P371" s="3"/>
      <c r="Q371" s="3"/>
      <c r="R371" s="3"/>
      <c r="S371" s="3"/>
    </row>
    <row r="372" spans="1:19">
      <c r="A372" s="3"/>
      <c r="B372" s="3"/>
      <c r="P372" s="3"/>
      <c r="Q372" s="3"/>
      <c r="R372" s="3"/>
      <c r="S372" s="3"/>
    </row>
    <row r="373" spans="1:19">
      <c r="A373" s="3"/>
      <c r="B373" s="3"/>
      <c r="P373" s="3"/>
      <c r="Q373" s="3"/>
      <c r="R373" s="3"/>
      <c r="S373" s="3"/>
    </row>
    <row r="374" spans="1:19">
      <c r="A374" s="3"/>
      <c r="B374" s="3"/>
      <c r="P374" s="3"/>
      <c r="Q374" s="3"/>
      <c r="R374" s="3"/>
      <c r="S374" s="3"/>
    </row>
    <row r="375" spans="1:19">
      <c r="A375" s="3"/>
      <c r="B375" s="3"/>
      <c r="P375" s="3"/>
      <c r="Q375" s="3"/>
      <c r="R375" s="3"/>
      <c r="S375" s="3"/>
    </row>
    <row r="376" spans="1:19">
      <c r="A376" s="3"/>
      <c r="B376" s="3"/>
      <c r="P376" s="3"/>
      <c r="Q376" s="3"/>
      <c r="R376" s="3"/>
      <c r="S376" s="3"/>
    </row>
    <row r="377" spans="1:19">
      <c r="A377" s="3"/>
      <c r="B377" s="3"/>
      <c r="P377" s="3"/>
      <c r="Q377" s="3"/>
      <c r="R377" s="3"/>
      <c r="S377" s="3"/>
    </row>
    <row r="378" spans="1:19">
      <c r="A378" s="3"/>
      <c r="B378" s="3"/>
      <c r="P378" s="3"/>
      <c r="Q378" s="3"/>
      <c r="R378" s="3"/>
      <c r="S378" s="3"/>
    </row>
    <row r="379" spans="1:19">
      <c r="A379" s="3"/>
      <c r="B379" s="3"/>
      <c r="P379" s="3"/>
      <c r="Q379" s="3"/>
      <c r="R379" s="3"/>
      <c r="S379" s="3"/>
    </row>
    <row r="380" spans="1:19">
      <c r="A380" s="3"/>
      <c r="B380" s="3"/>
      <c r="P380" s="3"/>
      <c r="Q380" s="3"/>
      <c r="R380" s="3"/>
      <c r="S380" s="3"/>
    </row>
    <row r="381" spans="1:19">
      <c r="A381" s="3"/>
      <c r="B381" s="3"/>
      <c r="P381" s="3"/>
      <c r="Q381" s="3"/>
      <c r="R381" s="3"/>
      <c r="S381" s="3"/>
    </row>
    <row r="382" spans="1:19">
      <c r="A382" s="3"/>
      <c r="B382" s="3"/>
      <c r="P382" s="3"/>
      <c r="Q382" s="3"/>
      <c r="R382" s="3"/>
      <c r="S382" s="3"/>
    </row>
    <row r="383" spans="1:19">
      <c r="A383" s="3"/>
      <c r="B383" s="3"/>
      <c r="P383" s="3"/>
      <c r="Q383" s="3"/>
      <c r="R383" s="3"/>
      <c r="S383" s="3"/>
    </row>
    <row r="384" spans="1:19">
      <c r="A384" s="3"/>
      <c r="B384" s="3"/>
      <c r="P384" s="3"/>
      <c r="Q384" s="3"/>
      <c r="R384" s="3"/>
      <c r="S384" s="3"/>
    </row>
    <row r="385" spans="1:19">
      <c r="A385" s="3"/>
      <c r="B385" s="3"/>
      <c r="P385" s="3"/>
      <c r="Q385" s="3"/>
      <c r="R385" s="3"/>
      <c r="S385" s="3"/>
    </row>
    <row r="386" spans="1:19">
      <c r="A386" s="3"/>
      <c r="B386" s="3"/>
      <c r="P386" s="3"/>
      <c r="Q386" s="3"/>
      <c r="R386" s="3"/>
      <c r="S386" s="3"/>
    </row>
    <row r="387" spans="1:19">
      <c r="A387" s="3"/>
      <c r="B387" s="3"/>
      <c r="P387" s="3"/>
      <c r="Q387" s="3"/>
      <c r="R387" s="3"/>
      <c r="S387" s="3"/>
    </row>
    <row r="388" spans="1:19">
      <c r="A388" s="3"/>
      <c r="B388" s="3"/>
      <c r="P388" s="3"/>
      <c r="Q388" s="3"/>
      <c r="R388" s="3"/>
      <c r="S388" s="3"/>
    </row>
    <row r="389" spans="1:19">
      <c r="A389" s="3"/>
      <c r="B389" s="3"/>
      <c r="P389" s="3"/>
      <c r="Q389" s="3"/>
      <c r="R389" s="3"/>
      <c r="S389" s="3"/>
    </row>
    <row r="390" spans="1:19">
      <c r="A390" s="3"/>
      <c r="B390" s="3"/>
      <c r="P390" s="3"/>
      <c r="Q390" s="3"/>
      <c r="R390" s="3"/>
      <c r="S390" s="3"/>
    </row>
    <row r="391" spans="1:19">
      <c r="A391" s="3"/>
      <c r="B391" s="3"/>
      <c r="P391" s="3"/>
      <c r="Q391" s="3"/>
      <c r="R391" s="3"/>
      <c r="S391" s="3"/>
    </row>
    <row r="392" spans="1:19">
      <c r="A392" s="3"/>
      <c r="B392" s="3"/>
      <c r="P392" s="3"/>
      <c r="Q392" s="3"/>
      <c r="R392" s="3"/>
      <c r="S392" s="3"/>
    </row>
    <row r="393" spans="1:19">
      <c r="A393" s="3"/>
      <c r="B393" s="3"/>
      <c r="P393" s="3"/>
      <c r="Q393" s="3"/>
      <c r="R393" s="3"/>
      <c r="S393" s="3"/>
    </row>
    <row r="394" spans="1:19">
      <c r="A394" s="3"/>
      <c r="B394" s="3"/>
      <c r="P394" s="3"/>
      <c r="Q394" s="3"/>
      <c r="R394" s="3"/>
      <c r="S394" s="3"/>
    </row>
    <row r="395" spans="1:19">
      <c r="A395" s="3"/>
      <c r="B395" s="3"/>
      <c r="P395" s="3"/>
      <c r="Q395" s="3"/>
      <c r="R395" s="3"/>
      <c r="S395" s="3"/>
    </row>
    <row r="396" spans="1:19">
      <c r="A396" s="3"/>
      <c r="B396" s="3"/>
      <c r="P396" s="3"/>
      <c r="Q396" s="3"/>
      <c r="R396" s="3"/>
      <c r="S396" s="3"/>
    </row>
    <row r="397" spans="1:19">
      <c r="A397" s="3"/>
      <c r="B397" s="3"/>
      <c r="P397" s="3"/>
      <c r="Q397" s="3"/>
      <c r="R397" s="3"/>
      <c r="S397" s="3"/>
    </row>
    <row r="398" spans="1:19">
      <c r="A398" s="3"/>
      <c r="B398" s="3"/>
      <c r="P398" s="3"/>
      <c r="Q398" s="3"/>
      <c r="R398" s="3"/>
      <c r="S398" s="3"/>
    </row>
    <row r="399" spans="1:19">
      <c r="A399" s="3"/>
      <c r="B399" s="3"/>
      <c r="P399" s="3"/>
      <c r="Q399" s="3"/>
      <c r="R399" s="3"/>
      <c r="S399" s="3"/>
    </row>
    <row r="400" spans="1:19">
      <c r="A400" s="3"/>
      <c r="B400" s="3"/>
      <c r="P400" s="3"/>
      <c r="Q400" s="3"/>
      <c r="R400" s="3"/>
      <c r="S400" s="3"/>
    </row>
    <row r="401" spans="1:19">
      <c r="A401" s="3"/>
      <c r="B401" s="3"/>
      <c r="P401" s="3"/>
      <c r="Q401" s="3"/>
      <c r="R401" s="3"/>
      <c r="S401" s="3"/>
    </row>
    <row r="402" spans="1:19">
      <c r="A402" s="3"/>
      <c r="B402" s="3"/>
      <c r="P402" s="3"/>
      <c r="Q402" s="3"/>
      <c r="R402" s="3"/>
      <c r="S402" s="3"/>
    </row>
    <row r="403" spans="1:19">
      <c r="A403" s="3"/>
      <c r="B403" s="3"/>
      <c r="P403" s="3"/>
      <c r="Q403" s="3"/>
      <c r="R403" s="3"/>
      <c r="S403" s="3"/>
    </row>
    <row r="404" spans="1:19">
      <c r="A404" s="3"/>
      <c r="B404" s="3"/>
      <c r="P404" s="3"/>
      <c r="Q404" s="3"/>
      <c r="R404" s="3"/>
      <c r="S404" s="3"/>
    </row>
    <row r="405" spans="1:19">
      <c r="A405" s="3"/>
      <c r="B405" s="3"/>
      <c r="P405" s="3"/>
      <c r="Q405" s="3"/>
      <c r="R405" s="3"/>
      <c r="S405" s="3"/>
    </row>
    <row r="406" spans="1:19">
      <c r="A406" s="3"/>
      <c r="B406" s="3"/>
      <c r="P406" s="3"/>
      <c r="Q406" s="3"/>
      <c r="R406" s="3"/>
      <c r="S406" s="3"/>
    </row>
    <row r="407" spans="1:19">
      <c r="A407" s="3"/>
      <c r="B407" s="3"/>
      <c r="P407" s="3"/>
      <c r="Q407" s="3"/>
      <c r="R407" s="3"/>
      <c r="S407" s="3"/>
    </row>
    <row r="408" spans="1:19">
      <c r="A408" s="3"/>
      <c r="B408" s="3"/>
      <c r="P408" s="3"/>
      <c r="Q408" s="3"/>
      <c r="R408" s="3"/>
      <c r="S408" s="3"/>
    </row>
    <row r="409" spans="1:19">
      <c r="A409" s="3"/>
      <c r="B409" s="3"/>
      <c r="P409" s="3"/>
      <c r="Q409" s="3"/>
      <c r="R409" s="3"/>
      <c r="S409" s="3"/>
    </row>
    <row r="410" spans="1:19">
      <c r="A410" s="3"/>
      <c r="B410" s="3"/>
      <c r="P410" s="3"/>
      <c r="Q410" s="3"/>
      <c r="R410" s="3"/>
      <c r="S410" s="3"/>
    </row>
    <row r="411" spans="1:19">
      <c r="A411" s="3"/>
      <c r="B411" s="3"/>
      <c r="P411" s="3"/>
      <c r="Q411" s="3"/>
      <c r="R411" s="3"/>
      <c r="S411" s="3"/>
    </row>
    <row r="412" spans="1:19">
      <c r="A412" s="3"/>
      <c r="B412" s="3"/>
      <c r="P412" s="3"/>
      <c r="Q412" s="3"/>
      <c r="R412" s="3"/>
      <c r="S412" s="3"/>
    </row>
    <row r="413" spans="1:19">
      <c r="A413" s="3"/>
      <c r="B413" s="3"/>
      <c r="P413" s="3"/>
      <c r="Q413" s="3"/>
      <c r="R413" s="3"/>
      <c r="S413" s="3"/>
    </row>
    <row r="414" spans="1:19">
      <c r="A414" s="3"/>
      <c r="B414" s="3"/>
      <c r="P414" s="3"/>
      <c r="Q414" s="3"/>
      <c r="R414" s="3"/>
      <c r="S414" s="3"/>
    </row>
    <row r="415" spans="1:19">
      <c r="A415" s="3"/>
      <c r="B415" s="3"/>
      <c r="P415" s="3"/>
      <c r="Q415" s="3"/>
      <c r="R415" s="3"/>
      <c r="S415" s="3"/>
    </row>
    <row r="416" spans="1:19">
      <c r="A416" s="3"/>
      <c r="B416" s="3"/>
      <c r="P416" s="3"/>
      <c r="Q416" s="3"/>
      <c r="R416" s="3"/>
      <c r="S416" s="3"/>
    </row>
    <row r="417" spans="1:19">
      <c r="A417" s="3"/>
      <c r="B417" s="3"/>
      <c r="P417" s="3"/>
      <c r="Q417" s="3"/>
      <c r="R417" s="3"/>
      <c r="S417" s="3"/>
    </row>
    <row r="418" spans="1:19">
      <c r="A418" s="3"/>
      <c r="B418" s="3"/>
      <c r="P418" s="3"/>
      <c r="Q418" s="3"/>
      <c r="R418" s="3"/>
      <c r="S418" s="3"/>
    </row>
    <row r="419" spans="1:19">
      <c r="A419" s="3"/>
      <c r="B419" s="3"/>
      <c r="P419" s="3"/>
      <c r="Q419" s="3"/>
      <c r="R419" s="3"/>
      <c r="S419" s="3"/>
    </row>
    <row r="420" spans="1:19">
      <c r="A420" s="3"/>
      <c r="B420" s="3"/>
      <c r="P420" s="3"/>
      <c r="Q420" s="3"/>
      <c r="R420" s="3"/>
      <c r="S420" s="3"/>
    </row>
    <row r="421" spans="1:19">
      <c r="A421" s="3"/>
      <c r="B421" s="3"/>
      <c r="P421" s="3"/>
      <c r="Q421" s="3"/>
      <c r="R421" s="3"/>
      <c r="S421" s="3"/>
    </row>
    <row r="422" spans="1:19">
      <c r="A422" s="3"/>
      <c r="B422" s="3"/>
      <c r="P422" s="3"/>
      <c r="Q422" s="3"/>
      <c r="R422" s="3"/>
      <c r="S422" s="3"/>
    </row>
    <row r="423" spans="1:19">
      <c r="A423" s="3"/>
      <c r="B423" s="3"/>
      <c r="P423" s="3"/>
      <c r="Q423" s="3"/>
      <c r="R423" s="3"/>
      <c r="S423" s="3"/>
    </row>
    <row r="424" spans="1:19">
      <c r="A424" s="3"/>
      <c r="B424" s="3"/>
      <c r="P424" s="3"/>
      <c r="Q424" s="3"/>
      <c r="R424" s="3"/>
      <c r="S424" s="3"/>
    </row>
    <row r="425" spans="1:19">
      <c r="A425" s="3"/>
      <c r="B425" s="3"/>
      <c r="P425" s="3"/>
      <c r="Q425" s="3"/>
      <c r="R425" s="3"/>
      <c r="S425" s="3"/>
    </row>
    <row r="426" spans="1:19">
      <c r="A426" s="3"/>
      <c r="B426" s="3"/>
      <c r="P426" s="3"/>
      <c r="Q426" s="3"/>
      <c r="R426" s="3"/>
      <c r="S426" s="3"/>
    </row>
    <row r="427" spans="1:19">
      <c r="A427" s="3"/>
      <c r="B427" s="3"/>
      <c r="P427" s="3"/>
      <c r="Q427" s="3"/>
      <c r="R427" s="3"/>
      <c r="S427" s="3"/>
    </row>
    <row r="428" spans="1:19">
      <c r="A428" s="3"/>
      <c r="B428" s="3"/>
      <c r="P428" s="3"/>
      <c r="Q428" s="3"/>
      <c r="R428" s="3"/>
      <c r="S428" s="3"/>
    </row>
    <row r="429" spans="1:19">
      <c r="A429" s="3"/>
      <c r="B429" s="3"/>
      <c r="P429" s="3"/>
      <c r="Q429" s="3"/>
      <c r="R429" s="3"/>
      <c r="S429" s="3"/>
    </row>
    <row r="430" spans="1:19">
      <c r="A430" s="3"/>
      <c r="B430" s="3"/>
      <c r="P430" s="3"/>
      <c r="Q430" s="3"/>
      <c r="R430" s="3"/>
      <c r="S430" s="3"/>
    </row>
    <row r="431" spans="1:19">
      <c r="A431" s="3"/>
      <c r="B431" s="3"/>
      <c r="P431" s="3"/>
      <c r="Q431" s="3"/>
      <c r="R431" s="3"/>
      <c r="S431" s="3"/>
    </row>
    <row r="432" spans="1:19">
      <c r="A432" s="3"/>
      <c r="B432" s="3"/>
      <c r="P432" s="3"/>
      <c r="Q432" s="3"/>
      <c r="R432" s="3"/>
      <c r="S432" s="3"/>
    </row>
    <row r="433" spans="1:19">
      <c r="A433" s="3"/>
      <c r="B433" s="3"/>
      <c r="P433" s="3"/>
      <c r="Q433" s="3"/>
      <c r="R433" s="3"/>
      <c r="S433" s="3"/>
    </row>
    <row r="434" spans="1:19">
      <c r="A434" s="3"/>
      <c r="B434" s="3"/>
      <c r="P434" s="3"/>
      <c r="Q434" s="3"/>
      <c r="R434" s="3"/>
      <c r="S434" s="3"/>
    </row>
    <row r="435" spans="1:19">
      <c r="A435" s="3"/>
      <c r="B435" s="3"/>
      <c r="P435" s="3"/>
      <c r="Q435" s="3"/>
      <c r="R435" s="3"/>
      <c r="S435" s="3"/>
    </row>
    <row r="436" spans="1:19">
      <c r="A436" s="3"/>
      <c r="B436" s="3"/>
      <c r="P436" s="3"/>
      <c r="Q436" s="3"/>
      <c r="R436" s="3"/>
      <c r="S436" s="3"/>
    </row>
    <row r="437" spans="1:19">
      <c r="A437" s="3"/>
      <c r="B437" s="3"/>
      <c r="P437" s="3"/>
      <c r="Q437" s="3"/>
      <c r="R437" s="3"/>
      <c r="S437" s="3"/>
    </row>
    <row r="438" spans="1:19">
      <c r="A438" s="3"/>
      <c r="B438" s="3"/>
      <c r="P438" s="3"/>
      <c r="Q438" s="3"/>
      <c r="R438" s="3"/>
      <c r="S438" s="3"/>
    </row>
    <row r="439" spans="1:19">
      <c r="A439" s="3"/>
      <c r="B439" s="3"/>
      <c r="P439" s="3"/>
      <c r="Q439" s="3"/>
      <c r="R439" s="3"/>
      <c r="S439" s="3"/>
    </row>
    <row r="440" spans="1:19">
      <c r="A440" s="3"/>
      <c r="B440" s="3"/>
      <c r="P440" s="3"/>
      <c r="Q440" s="3"/>
      <c r="R440" s="3"/>
      <c r="S440" s="3"/>
    </row>
    <row r="441" spans="1:19">
      <c r="A441" s="3"/>
      <c r="B441" s="3"/>
      <c r="P441" s="3"/>
      <c r="Q441" s="3"/>
      <c r="R441" s="3"/>
      <c r="S441" s="3"/>
    </row>
    <row r="442" spans="1:19">
      <c r="A442" s="3"/>
      <c r="B442" s="3"/>
      <c r="P442" s="3"/>
      <c r="Q442" s="3"/>
      <c r="R442" s="3"/>
      <c r="S442" s="3"/>
    </row>
    <row r="443" spans="1:19">
      <c r="A443" s="3"/>
      <c r="B443" s="3"/>
      <c r="P443" s="3"/>
      <c r="Q443" s="3"/>
      <c r="R443" s="3"/>
      <c r="S443" s="3"/>
    </row>
    <row r="444" spans="1:19">
      <c r="A444" s="3"/>
      <c r="B444" s="3"/>
      <c r="P444" s="3"/>
      <c r="Q444" s="3"/>
      <c r="R444" s="3"/>
      <c r="S444" s="3"/>
    </row>
    <row r="445" spans="1:19">
      <c r="A445" s="3"/>
      <c r="B445" s="3"/>
      <c r="P445" s="3"/>
      <c r="Q445" s="3"/>
      <c r="R445" s="3"/>
      <c r="S445" s="3"/>
    </row>
    <row r="446" spans="1:19">
      <c r="A446" s="3"/>
      <c r="B446" s="3"/>
      <c r="P446" s="3"/>
      <c r="Q446" s="3"/>
      <c r="R446" s="3"/>
      <c r="S446" s="3"/>
    </row>
    <row r="447" spans="1:19">
      <c r="A447" s="3"/>
      <c r="B447" s="3"/>
      <c r="P447" s="3"/>
      <c r="Q447" s="3"/>
      <c r="R447" s="3"/>
      <c r="S447" s="3"/>
    </row>
    <row r="448" spans="1:19">
      <c r="A448" s="3"/>
      <c r="B448" s="3"/>
      <c r="P448" s="3"/>
      <c r="Q448" s="3"/>
      <c r="R448" s="3"/>
      <c r="S448" s="3"/>
    </row>
    <row r="449" spans="1:19">
      <c r="A449" s="3"/>
      <c r="B449" s="3"/>
      <c r="P449" s="3"/>
      <c r="Q449" s="3"/>
      <c r="R449" s="3"/>
      <c r="S449" s="3"/>
    </row>
    <row r="450" spans="1:19">
      <c r="A450" s="3"/>
      <c r="B450" s="3"/>
      <c r="P450" s="3"/>
      <c r="Q450" s="3"/>
      <c r="R450" s="3"/>
      <c r="S450" s="3"/>
    </row>
    <row r="451" spans="1:19">
      <c r="A451" s="3"/>
      <c r="B451" s="3"/>
      <c r="P451" s="3"/>
      <c r="Q451" s="3"/>
      <c r="R451" s="3"/>
      <c r="S451" s="3"/>
    </row>
    <row r="452" spans="1:19">
      <c r="A452" s="3"/>
      <c r="B452" s="3"/>
      <c r="P452" s="3"/>
      <c r="Q452" s="3"/>
      <c r="R452" s="3"/>
      <c r="S452" s="3"/>
    </row>
    <row r="453" spans="1:19">
      <c r="A453" s="3"/>
      <c r="B453" s="3"/>
      <c r="P453" s="3"/>
      <c r="Q453" s="3"/>
      <c r="R453" s="3"/>
      <c r="S453" s="3"/>
    </row>
    <row r="454" spans="1:19">
      <c r="A454" s="3"/>
      <c r="B454" s="3"/>
      <c r="P454" s="3"/>
      <c r="Q454" s="3"/>
      <c r="R454" s="3"/>
      <c r="S454" s="3"/>
    </row>
    <row r="455" spans="1:19">
      <c r="A455" s="3"/>
      <c r="B455" s="3"/>
      <c r="P455" s="3"/>
      <c r="Q455" s="3"/>
      <c r="R455" s="3"/>
      <c r="S455" s="3"/>
    </row>
    <row r="456" spans="1:19">
      <c r="A456" s="3"/>
      <c r="B456" s="3"/>
      <c r="P456" s="3"/>
      <c r="Q456" s="3"/>
      <c r="R456" s="3"/>
      <c r="S456" s="3"/>
    </row>
    <row r="457" spans="1:19">
      <c r="A457" s="3"/>
      <c r="B457" s="3"/>
      <c r="P457" s="3"/>
      <c r="Q457" s="3"/>
      <c r="R457" s="3"/>
      <c r="S457" s="3"/>
    </row>
    <row r="458" spans="1:19">
      <c r="A458" s="3"/>
      <c r="B458" s="3"/>
      <c r="P458" s="3"/>
      <c r="Q458" s="3"/>
      <c r="R458" s="3"/>
      <c r="S458" s="3"/>
    </row>
    <row r="459" spans="1:19">
      <c r="A459" s="3"/>
      <c r="B459" s="3"/>
      <c r="P459" s="3"/>
      <c r="Q459" s="3"/>
      <c r="R459" s="3"/>
      <c r="S459" s="3"/>
    </row>
    <row r="460" spans="1:19">
      <c r="A460" s="3"/>
      <c r="B460" s="3"/>
      <c r="P460" s="3"/>
      <c r="Q460" s="3"/>
      <c r="R460" s="3"/>
      <c r="S460" s="3"/>
    </row>
    <row r="461" spans="1:19">
      <c r="A461" s="3"/>
      <c r="B461" s="3"/>
      <c r="P461" s="3"/>
      <c r="Q461" s="3"/>
      <c r="R461" s="3"/>
      <c r="S461" s="3"/>
    </row>
    <row r="462" spans="1:19">
      <c r="A462" s="3"/>
      <c r="B462" s="3"/>
      <c r="P462" s="3"/>
      <c r="Q462" s="3"/>
      <c r="R462" s="3"/>
      <c r="S462" s="3"/>
    </row>
    <row r="463" spans="1:19">
      <c r="A463" s="3"/>
      <c r="B463" s="3"/>
      <c r="P463" s="3"/>
      <c r="Q463" s="3"/>
      <c r="R463" s="3"/>
      <c r="S463" s="3"/>
    </row>
    <row r="464" spans="1:19">
      <c r="A464" s="3"/>
      <c r="B464" s="3"/>
      <c r="P464" s="3"/>
      <c r="Q464" s="3"/>
      <c r="R464" s="3"/>
      <c r="S464" s="3"/>
    </row>
    <row r="465" spans="1:19">
      <c r="A465" s="3"/>
      <c r="B465" s="3"/>
      <c r="P465" s="3"/>
      <c r="Q465" s="3"/>
      <c r="R465" s="3"/>
      <c r="S465" s="3"/>
    </row>
    <row r="466" spans="1:19">
      <c r="A466" s="3"/>
      <c r="B466" s="3"/>
      <c r="P466" s="3"/>
      <c r="Q466" s="3"/>
      <c r="R466" s="3"/>
      <c r="S466" s="3"/>
    </row>
    <row r="467" spans="1:19">
      <c r="A467" s="3"/>
      <c r="B467" s="3"/>
      <c r="P467" s="3"/>
      <c r="Q467" s="3"/>
      <c r="R467" s="3"/>
      <c r="S467" s="3"/>
    </row>
    <row r="468" spans="1:19">
      <c r="A468" s="3"/>
      <c r="B468" s="3"/>
      <c r="P468" s="3"/>
      <c r="Q468" s="3"/>
      <c r="R468" s="3"/>
      <c r="S468" s="3"/>
    </row>
    <row r="469" spans="1:19">
      <c r="A469" s="3"/>
      <c r="B469" s="3"/>
      <c r="P469" s="3"/>
      <c r="Q469" s="3"/>
      <c r="R469" s="3"/>
      <c r="S469" s="3"/>
    </row>
    <row r="470" spans="1:19">
      <c r="A470" s="3"/>
      <c r="B470" s="3"/>
      <c r="P470" s="3"/>
      <c r="Q470" s="3"/>
      <c r="R470" s="3"/>
      <c r="S470" s="3"/>
    </row>
    <row r="471" spans="1:19">
      <c r="A471" s="3"/>
      <c r="B471" s="3"/>
      <c r="P471" s="3"/>
      <c r="Q471" s="3"/>
      <c r="R471" s="3"/>
      <c r="S471" s="3"/>
    </row>
    <row r="472" spans="1:19">
      <c r="A472" s="3"/>
      <c r="B472" s="3"/>
      <c r="P472" s="3"/>
      <c r="Q472" s="3"/>
      <c r="R472" s="3"/>
      <c r="S472" s="3"/>
    </row>
    <row r="473" spans="1:19">
      <c r="A473" s="3"/>
      <c r="B473" s="3"/>
      <c r="P473" s="3"/>
      <c r="Q473" s="3"/>
      <c r="R473" s="3"/>
      <c r="S473" s="3"/>
    </row>
    <row r="474" spans="1:19">
      <c r="A474" s="3"/>
      <c r="B474" s="3"/>
      <c r="P474" s="3"/>
      <c r="Q474" s="3"/>
      <c r="R474" s="3"/>
      <c r="S474" s="3"/>
    </row>
    <row r="475" spans="1:19">
      <c r="A475" s="3"/>
      <c r="B475" s="3"/>
      <c r="P475" s="3"/>
      <c r="Q475" s="3"/>
      <c r="R475" s="3"/>
      <c r="S475" s="3"/>
    </row>
    <row r="476" spans="1:19">
      <c r="A476" s="3"/>
      <c r="B476" s="3"/>
      <c r="P476" s="3"/>
      <c r="Q476" s="3"/>
      <c r="R476" s="3"/>
      <c r="S476" s="3"/>
    </row>
    <row r="477" spans="1:19">
      <c r="A477" s="3"/>
      <c r="B477" s="3"/>
      <c r="P477" s="3"/>
      <c r="Q477" s="3"/>
      <c r="R477" s="3"/>
      <c r="S477" s="3"/>
    </row>
    <row r="478" spans="1:19">
      <c r="A478" s="3"/>
      <c r="B478" s="3"/>
      <c r="P478" s="3"/>
      <c r="Q478" s="3"/>
      <c r="R478" s="3"/>
      <c r="S478" s="3"/>
    </row>
    <row r="479" spans="1:19">
      <c r="A479" s="3"/>
      <c r="B479" s="3"/>
      <c r="P479" s="3"/>
      <c r="Q479" s="3"/>
      <c r="R479" s="3"/>
      <c r="S479" s="3"/>
    </row>
    <row r="480" spans="1:19">
      <c r="A480" s="3"/>
      <c r="B480" s="3"/>
      <c r="P480" s="3"/>
      <c r="Q480" s="3"/>
      <c r="R480" s="3"/>
      <c r="S480" s="3"/>
    </row>
    <row r="481" spans="1:19">
      <c r="A481" s="3"/>
      <c r="B481" s="3"/>
      <c r="P481" s="3"/>
      <c r="Q481" s="3"/>
      <c r="R481" s="3"/>
      <c r="S481" s="3"/>
    </row>
    <row r="482" spans="1:19">
      <c r="A482" s="3"/>
      <c r="B482" s="3"/>
      <c r="P482" s="3"/>
      <c r="Q482" s="3"/>
      <c r="R482" s="3"/>
      <c r="S482" s="3"/>
    </row>
    <row r="483" spans="1:19">
      <c r="A483" s="3"/>
      <c r="B483" s="3"/>
      <c r="P483" s="3"/>
      <c r="Q483" s="3"/>
      <c r="R483" s="3"/>
      <c r="S483" s="3"/>
    </row>
    <row r="484" spans="1:19">
      <c r="A484" s="3"/>
      <c r="B484" s="3"/>
      <c r="P484" s="3"/>
      <c r="Q484" s="3"/>
      <c r="R484" s="3"/>
      <c r="S484" s="3"/>
    </row>
    <row r="485" spans="1:19">
      <c r="A485" s="3"/>
      <c r="B485" s="3"/>
      <c r="P485" s="3"/>
      <c r="Q485" s="3"/>
      <c r="R485" s="3"/>
      <c r="S485" s="3"/>
    </row>
    <row r="486" spans="1:19">
      <c r="A486" s="3"/>
      <c r="B486" s="3"/>
      <c r="P486" s="3"/>
      <c r="Q486" s="3"/>
      <c r="R486" s="3"/>
      <c r="S486" s="3"/>
    </row>
    <row r="487" spans="1:19">
      <c r="A487" s="3"/>
      <c r="B487" s="3"/>
      <c r="P487" s="3"/>
      <c r="Q487" s="3"/>
      <c r="R487" s="3"/>
      <c r="S487" s="3"/>
    </row>
    <row r="488" spans="1:19">
      <c r="A488" s="3"/>
      <c r="B488" s="3"/>
      <c r="P488" s="3"/>
      <c r="Q488" s="3"/>
      <c r="R488" s="3"/>
      <c r="S488" s="3"/>
    </row>
    <row r="489" spans="1:19">
      <c r="A489" s="3"/>
      <c r="B489" s="3"/>
      <c r="P489" s="3"/>
      <c r="Q489" s="3"/>
      <c r="R489" s="3"/>
      <c r="S489" s="3"/>
    </row>
    <row r="490" spans="1:19">
      <c r="A490" s="3"/>
      <c r="B490" s="3"/>
      <c r="P490" s="3"/>
      <c r="Q490" s="3"/>
      <c r="R490" s="3"/>
      <c r="S490" s="3"/>
    </row>
    <row r="491" spans="1:19">
      <c r="A491" s="3"/>
      <c r="B491" s="3"/>
      <c r="P491" s="3"/>
      <c r="Q491" s="3"/>
      <c r="R491" s="3"/>
      <c r="S491" s="3"/>
    </row>
    <row r="492" spans="1:19">
      <c r="A492" s="3"/>
      <c r="B492" s="3"/>
      <c r="P492" s="3"/>
      <c r="Q492" s="3"/>
      <c r="R492" s="3"/>
      <c r="S492" s="3"/>
    </row>
    <row r="493" spans="1:19">
      <c r="A493" s="3"/>
      <c r="B493" s="3"/>
      <c r="P493" s="3"/>
      <c r="Q493" s="3"/>
      <c r="R493" s="3"/>
      <c r="S493" s="3"/>
    </row>
    <row r="494" spans="1:19">
      <c r="A494" s="3"/>
      <c r="B494" s="3"/>
      <c r="P494" s="3"/>
      <c r="Q494" s="3"/>
      <c r="R494" s="3"/>
      <c r="S494" s="3"/>
    </row>
    <row r="495" spans="1:19">
      <c r="A495" s="3"/>
      <c r="B495" s="3"/>
      <c r="P495" s="3"/>
      <c r="Q495" s="3"/>
      <c r="R495" s="3"/>
      <c r="S495" s="3"/>
    </row>
    <row r="496" spans="1:19">
      <c r="A496" s="3"/>
      <c r="B496" s="3"/>
      <c r="P496" s="3"/>
      <c r="Q496" s="3"/>
      <c r="R496" s="3"/>
      <c r="S496" s="3"/>
    </row>
    <row r="497" spans="1:19">
      <c r="A497" s="3"/>
      <c r="B497" s="3"/>
      <c r="P497" s="3"/>
      <c r="Q497" s="3"/>
      <c r="R497" s="3"/>
      <c r="S497" s="3"/>
    </row>
    <row r="498" spans="1:19">
      <c r="A498" s="3"/>
      <c r="B498" s="3"/>
      <c r="P498" s="3"/>
      <c r="Q498" s="3"/>
      <c r="R498" s="3"/>
      <c r="S498" s="3"/>
    </row>
    <row r="499" spans="1:19">
      <c r="A499" s="3"/>
      <c r="B499" s="3"/>
      <c r="P499" s="3"/>
      <c r="Q499" s="3"/>
      <c r="R499" s="3"/>
      <c r="S499" s="3"/>
    </row>
    <row r="500" spans="1:19">
      <c r="A500" s="3"/>
      <c r="B500" s="3"/>
      <c r="P500" s="3"/>
      <c r="Q500" s="3"/>
      <c r="R500" s="3"/>
      <c r="S500" s="3"/>
    </row>
    <row r="501" spans="1:19">
      <c r="A501" s="3"/>
      <c r="B501" s="3"/>
      <c r="P501" s="3"/>
      <c r="Q501" s="3"/>
      <c r="R501" s="3"/>
      <c r="S501" s="3"/>
    </row>
    <row r="502" spans="1:19">
      <c r="A502" s="3"/>
      <c r="B502" s="3"/>
      <c r="P502" s="3"/>
      <c r="Q502" s="3"/>
      <c r="R502" s="3"/>
      <c r="S502" s="3"/>
    </row>
    <row r="503" spans="1:19">
      <c r="A503" s="3"/>
      <c r="B503" s="3"/>
      <c r="P503" s="3"/>
      <c r="Q503" s="3"/>
      <c r="R503" s="3"/>
      <c r="S503" s="3"/>
    </row>
    <row r="504" spans="1:19">
      <c r="A504" s="3"/>
      <c r="B504" s="3"/>
      <c r="P504" s="3"/>
      <c r="Q504" s="3"/>
      <c r="R504" s="3"/>
      <c r="S504" s="3"/>
    </row>
    <row r="505" spans="1:19">
      <c r="A505" s="3"/>
      <c r="B505" s="3"/>
      <c r="P505" s="3"/>
      <c r="Q505" s="3"/>
      <c r="R505" s="3"/>
      <c r="S505" s="3"/>
    </row>
    <row r="506" spans="1:19">
      <c r="A506" s="3"/>
      <c r="B506" s="3"/>
      <c r="P506" s="3"/>
      <c r="Q506" s="3"/>
      <c r="R506" s="3"/>
      <c r="S506" s="3"/>
    </row>
    <row r="507" spans="1:19">
      <c r="A507" s="3"/>
      <c r="B507" s="3"/>
      <c r="P507" s="3"/>
      <c r="Q507" s="3"/>
      <c r="R507" s="3"/>
      <c r="S507" s="3"/>
    </row>
    <row r="508" spans="1:19">
      <c r="A508" s="3"/>
      <c r="B508" s="3"/>
      <c r="P508" s="3"/>
      <c r="Q508" s="3"/>
      <c r="R508" s="3"/>
      <c r="S508" s="3"/>
    </row>
    <row r="509" spans="1:19">
      <c r="A509" s="3"/>
      <c r="B509" s="3"/>
      <c r="P509" s="3"/>
      <c r="Q509" s="3"/>
      <c r="R509" s="3"/>
      <c r="S509" s="3"/>
    </row>
    <row r="510" spans="1:19">
      <c r="A510" s="3"/>
      <c r="B510" s="3"/>
      <c r="P510" s="3"/>
      <c r="Q510" s="3"/>
      <c r="R510" s="3"/>
      <c r="S510" s="3"/>
    </row>
    <row r="511" spans="1:19">
      <c r="A511" s="3"/>
      <c r="B511" s="3"/>
      <c r="P511" s="3"/>
      <c r="Q511" s="3"/>
      <c r="R511" s="3"/>
      <c r="S511" s="3"/>
    </row>
    <row r="512" spans="1:19">
      <c r="A512" s="3"/>
      <c r="B512" s="3"/>
      <c r="P512" s="3"/>
      <c r="Q512" s="3"/>
      <c r="R512" s="3"/>
      <c r="S512" s="3"/>
    </row>
    <row r="513" spans="1:19">
      <c r="A513" s="3"/>
      <c r="B513" s="3"/>
      <c r="P513" s="3"/>
      <c r="Q513" s="3"/>
      <c r="R513" s="3"/>
      <c r="S513" s="3"/>
    </row>
    <row r="514" spans="1:19">
      <c r="A514" s="3"/>
      <c r="B514" s="3"/>
      <c r="P514" s="3"/>
      <c r="Q514" s="3"/>
      <c r="R514" s="3"/>
      <c r="S514" s="3"/>
    </row>
    <row r="515" spans="1:19">
      <c r="A515" s="3"/>
      <c r="B515" s="3"/>
      <c r="P515" s="3"/>
      <c r="Q515" s="3"/>
      <c r="R515" s="3"/>
      <c r="S515" s="3"/>
    </row>
    <row r="516" spans="1:19">
      <c r="A516" s="3"/>
      <c r="B516" s="3"/>
      <c r="P516" s="3"/>
      <c r="Q516" s="3"/>
      <c r="R516" s="3"/>
      <c r="S516" s="3"/>
    </row>
    <row r="517" spans="1:19">
      <c r="A517" s="3"/>
      <c r="B517" s="3"/>
      <c r="P517" s="3"/>
      <c r="Q517" s="3"/>
      <c r="R517" s="3"/>
      <c r="S517" s="3"/>
    </row>
    <row r="518" spans="1:19">
      <c r="A518" s="3"/>
      <c r="B518" s="3"/>
      <c r="P518" s="3"/>
      <c r="Q518" s="3"/>
      <c r="R518" s="3"/>
      <c r="S518" s="3"/>
    </row>
    <row r="519" spans="1:19">
      <c r="A519" s="3"/>
      <c r="B519" s="3"/>
      <c r="P519" s="3"/>
      <c r="Q519" s="3"/>
      <c r="R519" s="3"/>
      <c r="S519" s="3"/>
    </row>
    <row r="520" spans="1:19">
      <c r="A520" s="3"/>
      <c r="B520" s="3"/>
      <c r="P520" s="3"/>
      <c r="Q520" s="3"/>
      <c r="R520" s="3"/>
      <c r="S520" s="3"/>
    </row>
    <row r="521" spans="1:19">
      <c r="A521" s="3"/>
      <c r="B521" s="3"/>
      <c r="P521" s="3"/>
      <c r="Q521" s="3"/>
      <c r="R521" s="3"/>
      <c r="S521" s="3"/>
    </row>
    <row r="522" spans="1:19">
      <c r="A522" s="3"/>
      <c r="B522" s="3"/>
      <c r="P522" s="3"/>
      <c r="Q522" s="3"/>
      <c r="R522" s="3"/>
      <c r="S522" s="3"/>
    </row>
    <row r="523" spans="1:19">
      <c r="A523" s="3"/>
      <c r="B523" s="3"/>
      <c r="P523" s="3"/>
      <c r="Q523" s="3"/>
      <c r="R523" s="3"/>
      <c r="S523" s="3"/>
    </row>
    <row r="524" spans="1:19">
      <c r="A524" s="3"/>
      <c r="B524" s="3"/>
      <c r="P524" s="3"/>
      <c r="Q524" s="3"/>
      <c r="R524" s="3"/>
      <c r="S524" s="3"/>
    </row>
    <row r="525" spans="1:19">
      <c r="A525" s="3"/>
      <c r="B525" s="3"/>
      <c r="P525" s="3"/>
      <c r="Q525" s="3"/>
      <c r="R525" s="3"/>
      <c r="S525" s="3"/>
    </row>
    <row r="526" spans="1:19">
      <c r="A526" s="3"/>
      <c r="B526" s="3"/>
      <c r="P526" s="3"/>
      <c r="Q526" s="3"/>
      <c r="R526" s="3"/>
      <c r="S526" s="3"/>
    </row>
    <row r="527" spans="1:19">
      <c r="A527" s="3"/>
      <c r="B527" s="3"/>
      <c r="P527" s="3"/>
      <c r="Q527" s="3"/>
      <c r="R527" s="3"/>
      <c r="S527" s="3"/>
    </row>
    <row r="528" spans="1:19">
      <c r="A528" s="3"/>
      <c r="B528" s="3"/>
      <c r="P528" s="3"/>
      <c r="Q528" s="3"/>
      <c r="R528" s="3"/>
      <c r="S528" s="3"/>
    </row>
    <row r="529" spans="1:19">
      <c r="A529" s="3"/>
      <c r="B529" s="3"/>
      <c r="P529" s="3"/>
      <c r="Q529" s="3"/>
      <c r="R529" s="3"/>
      <c r="S529" s="3"/>
    </row>
    <row r="530" spans="1:19">
      <c r="A530" s="3"/>
      <c r="B530" s="3"/>
      <c r="P530" s="3"/>
      <c r="Q530" s="3"/>
      <c r="R530" s="3"/>
      <c r="S530" s="3"/>
    </row>
    <row r="531" spans="1:19">
      <c r="A531" s="3"/>
      <c r="B531" s="3"/>
      <c r="P531" s="3"/>
      <c r="Q531" s="3"/>
      <c r="R531" s="3"/>
      <c r="S531" s="3"/>
    </row>
    <row r="532" spans="1:19">
      <c r="A532" s="3"/>
      <c r="B532" s="3"/>
      <c r="P532" s="3"/>
      <c r="Q532" s="3"/>
      <c r="R532" s="3"/>
      <c r="S532" s="3"/>
    </row>
    <row r="533" spans="1:19">
      <c r="A533" s="3"/>
      <c r="B533" s="3"/>
      <c r="P533" s="3"/>
      <c r="Q533" s="3"/>
      <c r="R533" s="3"/>
      <c r="S533" s="3"/>
    </row>
    <row r="534" spans="1:19">
      <c r="A534" s="3"/>
      <c r="B534" s="3"/>
      <c r="P534" s="3"/>
      <c r="Q534" s="3"/>
      <c r="R534" s="3"/>
      <c r="S534" s="3"/>
    </row>
    <row r="535" spans="1:19">
      <c r="A535" s="3"/>
      <c r="B535" s="3"/>
      <c r="P535" s="3"/>
      <c r="Q535" s="3"/>
      <c r="R535" s="3"/>
      <c r="S535" s="3"/>
    </row>
    <row r="536" spans="1:19">
      <c r="A536" s="3"/>
      <c r="B536" s="3"/>
      <c r="P536" s="3"/>
      <c r="Q536" s="3"/>
      <c r="R536" s="3"/>
      <c r="S536" s="3"/>
    </row>
    <row r="537" spans="1:19">
      <c r="A537" s="3"/>
      <c r="B537" s="3"/>
      <c r="P537" s="3"/>
      <c r="Q537" s="3"/>
      <c r="R537" s="3"/>
      <c r="S537" s="3"/>
    </row>
    <row r="538" spans="1:19">
      <c r="A538" s="3"/>
      <c r="B538" s="3"/>
      <c r="P538" s="3"/>
      <c r="Q538" s="3"/>
      <c r="R538" s="3"/>
      <c r="S538" s="3"/>
    </row>
    <row r="539" spans="1:19">
      <c r="A539" s="3"/>
      <c r="B539" s="3"/>
      <c r="P539" s="3"/>
      <c r="Q539" s="3"/>
      <c r="R539" s="3"/>
      <c r="S539" s="3"/>
    </row>
    <row r="540" spans="1:19">
      <c r="A540" s="3"/>
      <c r="B540" s="3"/>
      <c r="P540" s="3"/>
      <c r="Q540" s="3"/>
      <c r="R540" s="3"/>
      <c r="S540" s="3"/>
    </row>
    <row r="541" spans="1:19">
      <c r="A541" s="3"/>
      <c r="B541" s="3"/>
      <c r="P541" s="3"/>
      <c r="Q541" s="3"/>
      <c r="R541" s="3"/>
      <c r="S541" s="3"/>
    </row>
    <row r="542" spans="1:19">
      <c r="A542" s="3"/>
      <c r="B542" s="3"/>
      <c r="P542" s="3"/>
      <c r="Q542" s="3"/>
      <c r="R542" s="3"/>
      <c r="S542" s="3"/>
    </row>
    <row r="543" spans="1:19">
      <c r="A543" s="3"/>
      <c r="B543" s="3"/>
      <c r="P543" s="3"/>
      <c r="Q543" s="3"/>
      <c r="R543" s="3"/>
      <c r="S543" s="3"/>
    </row>
    <row r="544" spans="1:19">
      <c r="A544" s="3"/>
      <c r="B544" s="3"/>
      <c r="P544" s="3"/>
      <c r="Q544" s="3"/>
      <c r="R544" s="3"/>
      <c r="S544" s="3"/>
    </row>
    <row r="545" spans="1:19">
      <c r="A545" s="3"/>
      <c r="B545" s="3"/>
      <c r="P545" s="3"/>
      <c r="Q545" s="3"/>
      <c r="R545" s="3"/>
      <c r="S545" s="3"/>
    </row>
    <row r="546" spans="1:19">
      <c r="A546" s="3"/>
      <c r="B546" s="3"/>
      <c r="P546" s="3"/>
      <c r="Q546" s="3"/>
      <c r="R546" s="3"/>
      <c r="S546" s="3"/>
    </row>
    <row r="547" spans="1:19">
      <c r="A547" s="3"/>
      <c r="B547" s="3"/>
      <c r="P547" s="3"/>
      <c r="Q547" s="3"/>
      <c r="R547" s="3"/>
      <c r="S547" s="3"/>
    </row>
    <row r="548" spans="1:19">
      <c r="A548" s="3"/>
      <c r="B548" s="3"/>
      <c r="P548" s="3"/>
      <c r="Q548" s="3"/>
      <c r="R548" s="3"/>
      <c r="S548" s="3"/>
    </row>
    <row r="549" spans="1:19">
      <c r="A549" s="3"/>
      <c r="B549" s="3"/>
      <c r="P549" s="3"/>
      <c r="Q549" s="3"/>
      <c r="R549" s="3"/>
      <c r="S549" s="3"/>
    </row>
    <row r="550" spans="1:19">
      <c r="A550" s="3"/>
      <c r="B550" s="3"/>
      <c r="P550" s="3"/>
      <c r="Q550" s="3"/>
      <c r="R550" s="3"/>
      <c r="S550" s="3"/>
    </row>
    <row r="551" spans="1:19">
      <c r="A551" s="3"/>
      <c r="B551" s="3"/>
      <c r="P551" s="3"/>
      <c r="Q551" s="3"/>
      <c r="R551" s="3"/>
      <c r="S551" s="3"/>
    </row>
    <row r="552" spans="1:19">
      <c r="A552" s="3"/>
      <c r="B552" s="3"/>
      <c r="P552" s="3"/>
      <c r="Q552" s="3"/>
      <c r="R552" s="3"/>
      <c r="S552" s="3"/>
    </row>
    <row r="553" spans="1:19">
      <c r="A553" s="3"/>
      <c r="B553" s="3"/>
      <c r="P553" s="3"/>
      <c r="Q553" s="3"/>
      <c r="R553" s="3"/>
      <c r="S553" s="3"/>
    </row>
    <row r="554" spans="1:19">
      <c r="A554" s="3"/>
      <c r="B554" s="3"/>
      <c r="P554" s="3"/>
      <c r="Q554" s="3"/>
      <c r="R554" s="3"/>
      <c r="S554" s="3"/>
    </row>
    <row r="555" spans="1:19">
      <c r="A555" s="3"/>
      <c r="B555" s="3"/>
      <c r="P555" s="3"/>
      <c r="Q555" s="3"/>
      <c r="R555" s="3"/>
      <c r="S555" s="3"/>
    </row>
    <row r="556" spans="1:19">
      <c r="A556" s="3"/>
      <c r="B556" s="3"/>
      <c r="P556" s="3"/>
      <c r="Q556" s="3"/>
      <c r="R556" s="3"/>
      <c r="S556" s="3"/>
    </row>
    <row r="557" spans="1:19">
      <c r="A557" s="3"/>
      <c r="B557" s="3"/>
      <c r="P557" s="3"/>
      <c r="Q557" s="3"/>
      <c r="R557" s="3"/>
      <c r="S557" s="3"/>
    </row>
    <row r="558" spans="1:19">
      <c r="A558" s="3"/>
      <c r="B558" s="3"/>
      <c r="P558" s="3"/>
      <c r="Q558" s="3"/>
      <c r="R558" s="3"/>
      <c r="S558" s="3"/>
    </row>
    <row r="559" spans="1:19">
      <c r="A559" s="3"/>
      <c r="B559" s="3"/>
      <c r="P559" s="3"/>
      <c r="Q559" s="3"/>
      <c r="R559" s="3"/>
      <c r="S559" s="3"/>
    </row>
    <row r="560" spans="1:19">
      <c r="A560" s="3"/>
      <c r="B560" s="3"/>
      <c r="P560" s="3"/>
      <c r="Q560" s="3"/>
      <c r="R560" s="3"/>
      <c r="S560" s="3"/>
    </row>
    <row r="561" spans="1:19">
      <c r="A561" s="3"/>
      <c r="B561" s="3"/>
      <c r="P561" s="3"/>
      <c r="Q561" s="3"/>
      <c r="R561" s="3"/>
      <c r="S561" s="3"/>
    </row>
    <row r="562" spans="1:19">
      <c r="A562" s="3"/>
      <c r="B562" s="3"/>
      <c r="P562" s="3"/>
      <c r="Q562" s="3"/>
      <c r="R562" s="3"/>
      <c r="S562" s="3"/>
    </row>
    <row r="563" spans="1:19">
      <c r="A563" s="3"/>
      <c r="B563" s="3"/>
      <c r="P563" s="3"/>
      <c r="Q563" s="3"/>
      <c r="R563" s="3"/>
      <c r="S563" s="3"/>
    </row>
    <row r="564" spans="1:19">
      <c r="A564" s="3"/>
      <c r="B564" s="3"/>
      <c r="P564" s="3"/>
      <c r="Q564" s="3"/>
      <c r="R564" s="3"/>
      <c r="S564" s="3"/>
    </row>
    <row r="565" spans="1:19">
      <c r="A565" s="3"/>
      <c r="B565" s="3"/>
      <c r="P565" s="3"/>
      <c r="Q565" s="3"/>
      <c r="R565" s="3"/>
      <c r="S565" s="3"/>
    </row>
    <row r="566" spans="1:19">
      <c r="A566" s="3"/>
      <c r="B566" s="3"/>
      <c r="P566" s="3"/>
      <c r="Q566" s="3"/>
      <c r="R566" s="3"/>
      <c r="S566" s="3"/>
    </row>
    <row r="567" spans="1:19">
      <c r="A567" s="3"/>
      <c r="B567" s="3"/>
      <c r="P567" s="3"/>
      <c r="Q567" s="3"/>
      <c r="R567" s="3"/>
      <c r="S567" s="3"/>
    </row>
    <row r="568" spans="1:19">
      <c r="A568" s="3"/>
      <c r="B568" s="3"/>
      <c r="P568" s="3"/>
      <c r="Q568" s="3"/>
      <c r="R568" s="3"/>
      <c r="S568" s="3"/>
    </row>
    <row r="569" spans="1:19">
      <c r="A569" s="3"/>
      <c r="B569" s="3"/>
      <c r="P569" s="3"/>
      <c r="Q569" s="3"/>
      <c r="R569" s="3"/>
      <c r="S569" s="3"/>
    </row>
    <row r="570" spans="1:19">
      <c r="A570" s="3"/>
      <c r="B570" s="3"/>
      <c r="P570" s="3"/>
      <c r="Q570" s="3"/>
      <c r="R570" s="3"/>
      <c r="S570" s="3"/>
    </row>
    <row r="571" spans="1:19">
      <c r="A571" s="3"/>
      <c r="B571" s="3"/>
      <c r="P571" s="3"/>
      <c r="Q571" s="3"/>
      <c r="R571" s="3"/>
      <c r="S571" s="3"/>
    </row>
    <row r="572" spans="1:19">
      <c r="A572" s="3"/>
      <c r="B572" s="3"/>
      <c r="P572" s="3"/>
      <c r="Q572" s="3"/>
      <c r="R572" s="3"/>
      <c r="S572" s="3"/>
    </row>
    <row r="573" spans="1:19">
      <c r="A573" s="3"/>
      <c r="B573" s="3"/>
      <c r="P573" s="3"/>
      <c r="Q573" s="3"/>
      <c r="R573" s="3"/>
      <c r="S573" s="3"/>
    </row>
    <row r="574" spans="1:19">
      <c r="A574" s="3"/>
      <c r="B574" s="3"/>
      <c r="P574" s="3"/>
      <c r="Q574" s="3"/>
      <c r="R574" s="3"/>
      <c r="S574" s="3"/>
    </row>
    <row r="575" spans="1:19">
      <c r="A575" s="3"/>
      <c r="B575" s="3"/>
      <c r="P575" s="3"/>
      <c r="Q575" s="3"/>
      <c r="R575" s="3"/>
      <c r="S575" s="3"/>
    </row>
    <row r="576" spans="1:19">
      <c r="A576" s="3"/>
      <c r="B576" s="3"/>
      <c r="P576" s="3"/>
      <c r="Q576" s="3"/>
      <c r="R576" s="3"/>
      <c r="S576" s="3"/>
    </row>
    <row r="577" spans="1:19">
      <c r="A577" s="3"/>
      <c r="B577" s="3"/>
      <c r="P577" s="3"/>
      <c r="Q577" s="3"/>
      <c r="R577" s="3"/>
      <c r="S577" s="3"/>
    </row>
    <row r="578" spans="1:19">
      <c r="A578" s="3"/>
      <c r="B578" s="3"/>
      <c r="P578" s="3"/>
      <c r="Q578" s="3"/>
      <c r="R578" s="3"/>
      <c r="S578" s="3"/>
    </row>
    <row r="579" spans="1:19">
      <c r="A579" s="3"/>
      <c r="B579" s="3"/>
      <c r="P579" s="3"/>
      <c r="Q579" s="3"/>
      <c r="R579" s="3"/>
      <c r="S579" s="3"/>
    </row>
    <row r="580" spans="1:19">
      <c r="A580" s="3"/>
      <c r="B580" s="3"/>
      <c r="P580" s="3"/>
      <c r="Q580" s="3"/>
      <c r="R580" s="3"/>
      <c r="S580" s="3"/>
    </row>
    <row r="581" spans="1:19">
      <c r="A581" s="3"/>
      <c r="B581" s="3"/>
      <c r="P581" s="3"/>
      <c r="Q581" s="3"/>
      <c r="R581" s="3"/>
      <c r="S581" s="3"/>
    </row>
    <row r="582" spans="1:19">
      <c r="A582" s="3"/>
      <c r="B582" s="3"/>
      <c r="P582" s="3"/>
      <c r="Q582" s="3"/>
      <c r="R582" s="3"/>
      <c r="S582" s="3"/>
    </row>
    <row r="583" spans="1:19">
      <c r="A583" s="3"/>
      <c r="B583" s="3"/>
      <c r="P583" s="3"/>
      <c r="Q583" s="3"/>
      <c r="R583" s="3"/>
      <c r="S583" s="3"/>
    </row>
    <row r="584" spans="1:19">
      <c r="A584" s="3"/>
      <c r="B584" s="3"/>
      <c r="P584" s="3"/>
      <c r="Q584" s="3"/>
      <c r="R584" s="3"/>
      <c r="S584" s="3"/>
    </row>
    <row r="585" spans="1:19">
      <c r="A585" s="3"/>
      <c r="B585" s="3"/>
      <c r="P585" s="3"/>
      <c r="Q585" s="3"/>
      <c r="R585" s="3"/>
      <c r="S585" s="3"/>
    </row>
    <row r="586" spans="1:19">
      <c r="A586" s="3"/>
      <c r="B586" s="3"/>
      <c r="P586" s="3"/>
      <c r="Q586" s="3"/>
      <c r="R586" s="3"/>
      <c r="S586" s="3"/>
    </row>
    <row r="587" spans="1:19">
      <c r="A587" s="3"/>
      <c r="B587" s="3"/>
      <c r="P587" s="3"/>
      <c r="Q587" s="3"/>
      <c r="R587" s="3"/>
      <c r="S587" s="3"/>
    </row>
    <row r="588" spans="1:19">
      <c r="A588" s="3"/>
      <c r="B588" s="3"/>
      <c r="P588" s="3"/>
      <c r="Q588" s="3"/>
      <c r="R588" s="3"/>
      <c r="S588" s="3"/>
    </row>
    <row r="589" spans="1:19">
      <c r="A589" s="3"/>
      <c r="B589" s="3"/>
      <c r="P589" s="3"/>
      <c r="Q589" s="3"/>
      <c r="R589" s="3"/>
      <c r="S589" s="3"/>
    </row>
    <row r="590" spans="1:19">
      <c r="A590" s="3"/>
      <c r="B590" s="3"/>
      <c r="P590" s="3"/>
      <c r="Q590" s="3"/>
      <c r="R590" s="3"/>
      <c r="S590" s="3"/>
    </row>
    <row r="591" spans="1:19">
      <c r="A591" s="3"/>
      <c r="B591" s="3"/>
      <c r="P591" s="3"/>
      <c r="Q591" s="3"/>
      <c r="R591" s="3"/>
      <c r="S591" s="3"/>
    </row>
    <row r="592" spans="1:19">
      <c r="A592" s="3"/>
      <c r="B592" s="3"/>
      <c r="P592" s="3"/>
      <c r="Q592" s="3"/>
      <c r="R592" s="3"/>
      <c r="S592" s="3"/>
    </row>
    <row r="593" spans="1:19">
      <c r="A593" s="3"/>
      <c r="B593" s="3"/>
      <c r="P593" s="3"/>
      <c r="Q593" s="3"/>
      <c r="R593" s="3"/>
      <c r="S593" s="3"/>
    </row>
    <row r="594" spans="1:19">
      <c r="A594" s="3"/>
      <c r="B594" s="3"/>
      <c r="P594" s="3"/>
      <c r="Q594" s="3"/>
      <c r="R594" s="3"/>
      <c r="S594" s="3"/>
    </row>
    <row r="595" spans="1:19">
      <c r="A595" s="3"/>
      <c r="B595" s="3"/>
      <c r="P595" s="3"/>
      <c r="Q595" s="3"/>
      <c r="R595" s="3"/>
      <c r="S595" s="3"/>
    </row>
    <row r="596" spans="1:19">
      <c r="A596" s="3"/>
      <c r="B596" s="3"/>
      <c r="P596" s="3"/>
      <c r="Q596" s="3"/>
      <c r="R596" s="3"/>
      <c r="S596" s="3"/>
    </row>
    <row r="597" spans="1:19">
      <c r="A597" s="3"/>
      <c r="B597" s="3"/>
      <c r="P597" s="3"/>
      <c r="Q597" s="3"/>
      <c r="R597" s="3"/>
      <c r="S597" s="3"/>
    </row>
    <row r="598" spans="1:19">
      <c r="A598" s="3"/>
      <c r="B598" s="3"/>
      <c r="P598" s="3"/>
      <c r="Q598" s="3"/>
      <c r="R598" s="3"/>
      <c r="S598" s="3"/>
    </row>
    <row r="599" spans="1:19">
      <c r="A599" s="3"/>
      <c r="B599" s="3"/>
      <c r="P599" s="3"/>
      <c r="Q599" s="3"/>
      <c r="R599" s="3"/>
      <c r="S599" s="3"/>
    </row>
    <row r="600" spans="1:19">
      <c r="A600" s="3"/>
      <c r="B600" s="3"/>
      <c r="P600" s="3"/>
      <c r="Q600" s="3"/>
      <c r="R600" s="3"/>
      <c r="S600" s="3"/>
    </row>
    <row r="601" spans="1:19">
      <c r="A601" s="3"/>
      <c r="B601" s="3"/>
      <c r="P601" s="3"/>
      <c r="Q601" s="3"/>
      <c r="R601" s="3"/>
      <c r="S601" s="3"/>
    </row>
    <row r="602" spans="1:19">
      <c r="A602" s="3"/>
      <c r="B602" s="3"/>
      <c r="P602" s="3"/>
      <c r="Q602" s="3"/>
      <c r="R602" s="3"/>
      <c r="S602" s="3"/>
    </row>
    <row r="603" spans="1:19">
      <c r="A603" s="3"/>
      <c r="B603" s="3"/>
      <c r="P603" s="3"/>
      <c r="Q603" s="3"/>
      <c r="R603" s="3"/>
      <c r="S603" s="3"/>
    </row>
    <row r="604" spans="1:19">
      <c r="A604" s="3"/>
      <c r="B604" s="3"/>
      <c r="P604" s="3"/>
      <c r="Q604" s="3"/>
      <c r="R604" s="3"/>
      <c r="S604" s="3"/>
    </row>
    <row r="605" spans="1:19">
      <c r="A605" s="3"/>
      <c r="B605" s="3"/>
      <c r="P605" s="3"/>
      <c r="Q605" s="3"/>
      <c r="R605" s="3"/>
      <c r="S605" s="3"/>
    </row>
    <row r="606" spans="1:19">
      <c r="A606" s="3"/>
      <c r="B606" s="3"/>
      <c r="P606" s="3"/>
      <c r="Q606" s="3"/>
      <c r="R606" s="3"/>
      <c r="S606" s="3"/>
    </row>
    <row r="607" spans="1:19">
      <c r="A607" s="3"/>
      <c r="B607" s="3"/>
      <c r="P607" s="3"/>
      <c r="Q607" s="3"/>
      <c r="R607" s="3"/>
      <c r="S607" s="3"/>
    </row>
    <row r="608" spans="1:19">
      <c r="A608" s="3"/>
      <c r="B608" s="3"/>
      <c r="P608" s="3"/>
      <c r="Q608" s="3"/>
      <c r="R608" s="3"/>
      <c r="S608" s="3"/>
    </row>
    <row r="609" spans="1:19">
      <c r="A609" s="3"/>
      <c r="B609" s="3"/>
      <c r="P609" s="3"/>
      <c r="Q609" s="3"/>
      <c r="R609" s="3"/>
      <c r="S609" s="3"/>
    </row>
    <row r="610" spans="1:19">
      <c r="A610" s="3"/>
      <c r="B610" s="3"/>
      <c r="P610" s="3"/>
      <c r="Q610" s="3"/>
      <c r="R610" s="3"/>
      <c r="S610" s="3"/>
    </row>
    <row r="611" spans="1:19">
      <c r="A611" s="3"/>
      <c r="B611" s="3"/>
      <c r="P611" s="3"/>
      <c r="Q611" s="3"/>
      <c r="R611" s="3"/>
      <c r="S611" s="3"/>
    </row>
    <row r="612" spans="1:19">
      <c r="A612" s="3"/>
      <c r="B612" s="3"/>
      <c r="P612" s="3"/>
      <c r="Q612" s="3"/>
      <c r="R612" s="3"/>
      <c r="S612" s="3"/>
    </row>
    <row r="613" spans="1:19">
      <c r="A613" s="3"/>
      <c r="B613" s="3"/>
      <c r="P613" s="3"/>
      <c r="Q613" s="3"/>
      <c r="R613" s="3"/>
      <c r="S613" s="3"/>
    </row>
    <row r="614" spans="1:19">
      <c r="A614" s="3"/>
      <c r="B614" s="3"/>
      <c r="P614" s="3"/>
      <c r="Q614" s="3"/>
      <c r="R614" s="3"/>
      <c r="S614" s="3"/>
    </row>
    <row r="615" spans="1:19">
      <c r="A615" s="3"/>
      <c r="B615" s="3"/>
      <c r="P615" s="3"/>
      <c r="Q615" s="3"/>
      <c r="R615" s="3"/>
      <c r="S615" s="3"/>
    </row>
    <row r="616" spans="1:19">
      <c r="A616" s="3"/>
      <c r="B616" s="3"/>
      <c r="P616" s="3"/>
      <c r="Q616" s="3"/>
      <c r="R616" s="3"/>
      <c r="S616" s="3"/>
    </row>
    <row r="617" spans="1:19">
      <c r="A617" s="3"/>
      <c r="B617" s="3"/>
      <c r="P617" s="3"/>
      <c r="Q617" s="3"/>
      <c r="R617" s="3"/>
      <c r="S617" s="3"/>
    </row>
    <row r="618" spans="1:19">
      <c r="A618" s="3"/>
      <c r="B618" s="3"/>
      <c r="P618" s="3"/>
      <c r="Q618" s="3"/>
      <c r="R618" s="3"/>
      <c r="S618" s="3"/>
    </row>
    <row r="619" spans="1:19">
      <c r="A619" s="3"/>
      <c r="B619" s="3"/>
      <c r="P619" s="3"/>
      <c r="Q619" s="3"/>
      <c r="R619" s="3"/>
      <c r="S619" s="3"/>
    </row>
    <row r="620" spans="1:19">
      <c r="A620" s="3"/>
      <c r="B620" s="3"/>
      <c r="P620" s="3"/>
      <c r="Q620" s="3"/>
      <c r="R620" s="3"/>
      <c r="S620" s="3"/>
    </row>
    <row r="621" spans="1:19">
      <c r="A621" s="3"/>
      <c r="B621" s="3"/>
      <c r="P621" s="3"/>
      <c r="Q621" s="3"/>
      <c r="R621" s="3"/>
      <c r="S621" s="3"/>
    </row>
    <row r="622" spans="1:19">
      <c r="A622" s="3"/>
      <c r="B622" s="3"/>
      <c r="P622" s="3"/>
      <c r="Q622" s="3"/>
      <c r="R622" s="3"/>
      <c r="S622" s="3"/>
    </row>
    <row r="623" spans="1:19">
      <c r="A623" s="3"/>
      <c r="B623" s="3"/>
      <c r="P623" s="3"/>
      <c r="Q623" s="3"/>
      <c r="R623" s="3"/>
      <c r="S623" s="3"/>
    </row>
    <row r="624" spans="1:19">
      <c r="A624" s="3"/>
      <c r="B624" s="3"/>
      <c r="P624" s="3"/>
      <c r="Q624" s="3"/>
      <c r="R624" s="3"/>
      <c r="S624" s="3"/>
    </row>
    <row r="625" spans="1:19">
      <c r="A625" s="3"/>
      <c r="B625" s="3"/>
      <c r="P625" s="3"/>
      <c r="Q625" s="3"/>
      <c r="R625" s="3"/>
      <c r="S625" s="3"/>
    </row>
    <row r="626" spans="1:19">
      <c r="A626" s="3"/>
      <c r="B626" s="3"/>
      <c r="P626" s="3"/>
      <c r="Q626" s="3"/>
      <c r="R626" s="3"/>
      <c r="S626" s="3"/>
    </row>
    <row r="627" spans="1:19">
      <c r="A627" s="3"/>
      <c r="B627" s="3"/>
      <c r="P627" s="3"/>
      <c r="Q627" s="3"/>
      <c r="R627" s="3"/>
      <c r="S627" s="3"/>
    </row>
    <row r="628" spans="1:19">
      <c r="A628" s="3"/>
      <c r="B628" s="3"/>
      <c r="P628" s="3"/>
      <c r="Q628" s="3"/>
      <c r="R628" s="3"/>
      <c r="S628" s="3"/>
    </row>
    <row r="629" spans="1:19">
      <c r="A629" s="3"/>
      <c r="B629" s="3"/>
      <c r="P629" s="3"/>
      <c r="Q629" s="3"/>
      <c r="R629" s="3"/>
      <c r="S629" s="3"/>
    </row>
    <row r="630" spans="1:19">
      <c r="A630" s="3"/>
      <c r="B630" s="3"/>
      <c r="P630" s="3"/>
      <c r="Q630" s="3"/>
      <c r="R630" s="3"/>
      <c r="S630" s="3"/>
    </row>
    <row r="631" spans="1:19">
      <c r="A631" s="3"/>
      <c r="B631" s="3"/>
      <c r="P631" s="3"/>
      <c r="Q631" s="3"/>
      <c r="R631" s="3"/>
      <c r="S631" s="3"/>
    </row>
    <row r="632" spans="1:19">
      <c r="A632" s="3"/>
      <c r="B632" s="3"/>
      <c r="P632" s="3"/>
      <c r="Q632" s="3"/>
      <c r="R632" s="3"/>
      <c r="S632" s="3"/>
    </row>
    <row r="633" spans="1:19">
      <c r="A633" s="3"/>
      <c r="B633" s="3"/>
      <c r="P633" s="3"/>
      <c r="Q633" s="3"/>
      <c r="R633" s="3"/>
      <c r="S633" s="3"/>
    </row>
    <row r="634" spans="1:19">
      <c r="A634" s="3"/>
      <c r="B634" s="3"/>
      <c r="P634" s="3"/>
      <c r="Q634" s="3"/>
      <c r="R634" s="3"/>
      <c r="S634" s="3"/>
    </row>
    <row r="635" spans="1:19">
      <c r="A635" s="3"/>
      <c r="B635" s="3"/>
      <c r="P635" s="3"/>
      <c r="Q635" s="3"/>
      <c r="R635" s="3"/>
      <c r="S635" s="3"/>
    </row>
    <row r="636" spans="1:19">
      <c r="A636" s="3"/>
      <c r="B636" s="3"/>
      <c r="P636" s="3"/>
      <c r="Q636" s="3"/>
      <c r="R636" s="3"/>
      <c r="S636" s="3"/>
    </row>
    <row r="637" spans="1:19">
      <c r="A637" s="3"/>
      <c r="B637" s="3"/>
      <c r="P637" s="3"/>
      <c r="Q637" s="3"/>
      <c r="R637" s="3"/>
      <c r="S637" s="3"/>
    </row>
    <row r="638" spans="1:19">
      <c r="A638" s="3"/>
      <c r="B638" s="3"/>
      <c r="P638" s="3"/>
      <c r="Q638" s="3"/>
      <c r="R638" s="3"/>
      <c r="S638" s="3"/>
    </row>
    <row r="639" spans="1:19">
      <c r="A639" s="3"/>
      <c r="B639" s="3"/>
      <c r="P639" s="3"/>
      <c r="Q639" s="3"/>
      <c r="R639" s="3"/>
      <c r="S639" s="3"/>
    </row>
    <row r="640" spans="1:19">
      <c r="A640" s="3"/>
      <c r="B640" s="3"/>
      <c r="P640" s="3"/>
      <c r="Q640" s="3"/>
      <c r="R640" s="3"/>
      <c r="S640" s="3"/>
    </row>
    <row r="641" spans="1:19">
      <c r="A641" s="3"/>
      <c r="B641" s="3"/>
      <c r="P641" s="3"/>
      <c r="Q641" s="3"/>
      <c r="R641" s="3"/>
      <c r="S641" s="3"/>
    </row>
    <row r="642" spans="1:19">
      <c r="A642" s="3"/>
      <c r="B642" s="3"/>
      <c r="P642" s="3"/>
      <c r="Q642" s="3"/>
      <c r="R642" s="3"/>
      <c r="S642" s="3"/>
    </row>
    <row r="643" spans="1:19">
      <c r="A643" s="3"/>
      <c r="B643" s="3"/>
      <c r="P643" s="3"/>
      <c r="Q643" s="3"/>
      <c r="R643" s="3"/>
      <c r="S643" s="3"/>
    </row>
    <row r="644" spans="1:19">
      <c r="A644" s="3"/>
      <c r="B644" s="3"/>
      <c r="P644" s="3"/>
      <c r="Q644" s="3"/>
      <c r="R644" s="3"/>
      <c r="S644" s="3"/>
    </row>
    <row r="645" spans="1:19">
      <c r="A645" s="3"/>
      <c r="B645" s="3"/>
      <c r="P645" s="3"/>
      <c r="Q645" s="3"/>
      <c r="R645" s="3"/>
      <c r="S645" s="3"/>
    </row>
    <row r="646" spans="1:19">
      <c r="A646" s="3"/>
      <c r="B646" s="3"/>
      <c r="P646" s="3"/>
      <c r="Q646" s="3"/>
      <c r="R646" s="3"/>
      <c r="S646" s="3"/>
    </row>
    <row r="647" spans="1:19">
      <c r="A647" s="3"/>
      <c r="B647" s="3"/>
      <c r="P647" s="3"/>
      <c r="Q647" s="3"/>
      <c r="R647" s="3"/>
      <c r="S647" s="3"/>
    </row>
    <row r="648" spans="1:19">
      <c r="A648" s="3"/>
      <c r="B648" s="3"/>
      <c r="P648" s="3"/>
      <c r="Q648" s="3"/>
      <c r="R648" s="3"/>
      <c r="S648" s="3"/>
    </row>
    <row r="649" spans="1:19">
      <c r="A649" s="3"/>
      <c r="B649" s="3"/>
      <c r="P649" s="3"/>
      <c r="Q649" s="3"/>
      <c r="R649" s="3"/>
      <c r="S649" s="3"/>
    </row>
    <row r="650" spans="1:19">
      <c r="A650" s="3"/>
      <c r="B650" s="3"/>
      <c r="P650" s="3"/>
      <c r="Q650" s="3"/>
      <c r="R650" s="3"/>
      <c r="S650" s="3"/>
    </row>
    <row r="651" spans="1:19">
      <c r="A651" s="3"/>
      <c r="B651" s="3"/>
      <c r="P651" s="3"/>
      <c r="Q651" s="3"/>
      <c r="R651" s="3"/>
      <c r="S651" s="3"/>
    </row>
    <row r="652" spans="1:19">
      <c r="A652" s="3"/>
      <c r="B652" s="3"/>
      <c r="P652" s="3"/>
      <c r="Q652" s="3"/>
      <c r="R652" s="3"/>
      <c r="S652" s="3"/>
    </row>
    <row r="653" spans="1:19">
      <c r="A653" s="3"/>
      <c r="B653" s="3"/>
      <c r="P653" s="3"/>
      <c r="Q653" s="3"/>
      <c r="R653" s="3"/>
      <c r="S653" s="3"/>
    </row>
    <row r="654" spans="1:19">
      <c r="A654" s="3"/>
      <c r="B654" s="3"/>
      <c r="P654" s="3"/>
      <c r="Q654" s="3"/>
      <c r="R654" s="3"/>
      <c r="S654" s="3"/>
    </row>
    <row r="655" spans="1:19">
      <c r="A655" s="3"/>
      <c r="B655" s="3"/>
      <c r="P655" s="3"/>
      <c r="Q655" s="3"/>
      <c r="R655" s="3"/>
      <c r="S655" s="3"/>
    </row>
    <row r="656" spans="1:19">
      <c r="A656" s="3"/>
      <c r="B656" s="3"/>
      <c r="P656" s="3"/>
      <c r="Q656" s="3"/>
      <c r="R656" s="3"/>
      <c r="S656" s="3"/>
    </row>
    <row r="657" spans="1:19">
      <c r="A657" s="3"/>
      <c r="B657" s="3"/>
      <c r="P657" s="3"/>
      <c r="Q657" s="3"/>
      <c r="R657" s="3"/>
      <c r="S657" s="3"/>
    </row>
    <row r="658" spans="1:19">
      <c r="A658" s="3"/>
      <c r="B658" s="3"/>
      <c r="P658" s="3"/>
      <c r="Q658" s="3"/>
      <c r="R658" s="3"/>
      <c r="S658" s="3"/>
    </row>
    <row r="659" spans="1:19">
      <c r="A659" s="3"/>
      <c r="B659" s="3"/>
      <c r="P659" s="3"/>
      <c r="Q659" s="3"/>
      <c r="R659" s="3"/>
      <c r="S659" s="3"/>
    </row>
    <row r="660" spans="1:19">
      <c r="A660" s="3"/>
      <c r="B660" s="3"/>
      <c r="P660" s="3"/>
      <c r="Q660" s="3"/>
      <c r="R660" s="3"/>
      <c r="S660" s="3"/>
    </row>
    <row r="661" spans="1:19">
      <c r="A661" s="3"/>
      <c r="B661" s="3"/>
      <c r="P661" s="3"/>
      <c r="Q661" s="3"/>
      <c r="R661" s="3"/>
      <c r="S661" s="3"/>
    </row>
    <row r="662" spans="1:19">
      <c r="A662" s="3"/>
      <c r="B662" s="3"/>
      <c r="P662" s="3"/>
      <c r="Q662" s="3"/>
      <c r="R662" s="3"/>
      <c r="S662" s="3"/>
    </row>
    <row r="663" spans="1:19">
      <c r="A663" s="3"/>
      <c r="B663" s="3"/>
      <c r="P663" s="3"/>
      <c r="Q663" s="3"/>
      <c r="R663" s="3"/>
      <c r="S663" s="3"/>
    </row>
    <row r="664" spans="1:19">
      <c r="A664" s="3"/>
      <c r="B664" s="3"/>
      <c r="P664" s="3"/>
      <c r="Q664" s="3"/>
      <c r="R664" s="3"/>
      <c r="S664" s="3"/>
    </row>
    <row r="665" spans="1:19">
      <c r="A665" s="3"/>
      <c r="B665" s="3"/>
      <c r="P665" s="3"/>
      <c r="Q665" s="3"/>
      <c r="R665" s="3"/>
      <c r="S665" s="3"/>
    </row>
    <row r="666" spans="1:19">
      <c r="A666" s="3"/>
      <c r="B666" s="3"/>
      <c r="P666" s="3"/>
      <c r="Q666" s="3"/>
      <c r="R666" s="3"/>
      <c r="S666" s="3"/>
    </row>
    <row r="667" spans="1:19">
      <c r="A667" s="3"/>
      <c r="B667" s="3"/>
      <c r="P667" s="3"/>
      <c r="Q667" s="3"/>
      <c r="R667" s="3"/>
      <c r="S667" s="3"/>
    </row>
    <row r="668" spans="1:19">
      <c r="A668" s="3"/>
      <c r="B668" s="3"/>
      <c r="P668" s="3"/>
      <c r="Q668" s="3"/>
      <c r="R668" s="3"/>
      <c r="S668" s="3"/>
    </row>
    <row r="669" spans="1:19">
      <c r="A669" s="3"/>
      <c r="B669" s="3"/>
      <c r="P669" s="3"/>
      <c r="Q669" s="3"/>
      <c r="R669" s="3"/>
      <c r="S669" s="3"/>
    </row>
    <row r="670" spans="1:19">
      <c r="A670" s="3"/>
      <c r="B670" s="3"/>
      <c r="P670" s="3"/>
      <c r="Q670" s="3"/>
      <c r="R670" s="3"/>
      <c r="S670" s="3"/>
    </row>
    <row r="671" spans="1:19">
      <c r="A671" s="3"/>
      <c r="B671" s="3"/>
      <c r="P671" s="3"/>
      <c r="Q671" s="3"/>
      <c r="R671" s="3"/>
      <c r="S671" s="3"/>
    </row>
    <row r="672" spans="1:19">
      <c r="A672" s="3"/>
      <c r="B672" s="3"/>
      <c r="P672" s="3"/>
      <c r="Q672" s="3"/>
      <c r="R672" s="3"/>
      <c r="S672" s="3"/>
    </row>
    <row r="673" spans="1:19">
      <c r="A673" s="3"/>
      <c r="B673" s="3"/>
      <c r="P673" s="3"/>
      <c r="Q673" s="3"/>
      <c r="R673" s="3"/>
      <c r="S673" s="3"/>
    </row>
    <row r="674" spans="1:19">
      <c r="A674" s="3"/>
      <c r="B674" s="3"/>
      <c r="P674" s="3"/>
      <c r="Q674" s="3"/>
      <c r="R674" s="3"/>
      <c r="S674" s="3"/>
    </row>
    <row r="675" spans="1:19">
      <c r="A675" s="3"/>
      <c r="B675" s="3"/>
      <c r="P675" s="3"/>
      <c r="Q675" s="3"/>
      <c r="R675" s="3"/>
      <c r="S675" s="3"/>
    </row>
    <row r="676" spans="1:19">
      <c r="A676" s="3"/>
      <c r="B676" s="3"/>
      <c r="P676" s="3"/>
      <c r="Q676" s="3"/>
      <c r="R676" s="3"/>
      <c r="S676" s="3"/>
    </row>
    <row r="677" spans="1:19">
      <c r="A677" s="3"/>
      <c r="B677" s="3"/>
      <c r="P677" s="3"/>
      <c r="Q677" s="3"/>
      <c r="R677" s="3"/>
      <c r="S677" s="3"/>
    </row>
    <row r="678" spans="1:19">
      <c r="A678" s="3"/>
      <c r="B678" s="3"/>
      <c r="P678" s="3"/>
      <c r="Q678" s="3"/>
      <c r="R678" s="3"/>
      <c r="S678" s="3"/>
    </row>
    <row r="679" spans="1:19">
      <c r="A679" s="3"/>
      <c r="B679" s="3"/>
      <c r="P679" s="3"/>
      <c r="Q679" s="3"/>
      <c r="R679" s="3"/>
      <c r="S679" s="3"/>
    </row>
    <row r="680" spans="1:19">
      <c r="A680" s="3"/>
      <c r="B680" s="3"/>
      <c r="P680" s="3"/>
      <c r="Q680" s="3"/>
      <c r="R680" s="3"/>
      <c r="S680" s="3"/>
    </row>
    <row r="681" spans="1:19">
      <c r="A681" s="3"/>
      <c r="B681" s="3"/>
      <c r="P681" s="3"/>
      <c r="Q681" s="3"/>
      <c r="R681" s="3"/>
      <c r="S681" s="3"/>
    </row>
    <row r="682" spans="1:19">
      <c r="A682" s="3"/>
      <c r="B682" s="3"/>
      <c r="P682" s="3"/>
      <c r="Q682" s="3"/>
      <c r="R682" s="3"/>
      <c r="S682" s="3"/>
    </row>
    <row r="683" spans="1:19">
      <c r="A683" s="3"/>
      <c r="B683" s="3"/>
      <c r="P683" s="3"/>
      <c r="Q683" s="3"/>
      <c r="R683" s="3"/>
      <c r="S683" s="3"/>
    </row>
    <row r="684" spans="1:19">
      <c r="A684" s="3"/>
      <c r="B684" s="3"/>
      <c r="P684" s="3"/>
      <c r="Q684" s="3"/>
      <c r="R684" s="3"/>
      <c r="S684" s="3"/>
    </row>
    <row r="685" spans="1:19">
      <c r="A685" s="3"/>
      <c r="B685" s="3"/>
      <c r="P685" s="3"/>
      <c r="Q685" s="3"/>
      <c r="R685" s="3"/>
      <c r="S685" s="3"/>
    </row>
    <row r="686" spans="1:19">
      <c r="A686" s="3"/>
      <c r="B686" s="3"/>
      <c r="P686" s="3"/>
      <c r="Q686" s="3"/>
      <c r="R686" s="3"/>
      <c r="S686" s="3"/>
    </row>
    <row r="687" spans="1:19">
      <c r="A687" s="3"/>
      <c r="B687" s="3"/>
      <c r="P687" s="3"/>
      <c r="Q687" s="3"/>
      <c r="R687" s="3"/>
      <c r="S687" s="3"/>
    </row>
    <row r="688" spans="1:19">
      <c r="A688" s="3"/>
      <c r="B688" s="3"/>
      <c r="P688" s="3"/>
      <c r="Q688" s="3"/>
      <c r="R688" s="3"/>
      <c r="S688" s="3"/>
    </row>
    <row r="689" spans="1:19">
      <c r="A689" s="3"/>
      <c r="B689" s="3"/>
      <c r="P689" s="3"/>
      <c r="Q689" s="3"/>
      <c r="R689" s="3"/>
      <c r="S689" s="3"/>
    </row>
    <row r="690" spans="1:19">
      <c r="A690" s="3"/>
      <c r="B690" s="3"/>
      <c r="P690" s="3"/>
      <c r="Q690" s="3"/>
      <c r="R690" s="3"/>
      <c r="S690" s="3"/>
    </row>
    <row r="691" spans="1:19">
      <c r="A691" s="3"/>
      <c r="B691" s="3"/>
      <c r="P691" s="3"/>
      <c r="Q691" s="3"/>
      <c r="R691" s="3"/>
      <c r="S691" s="3"/>
    </row>
    <row r="692" spans="1:19">
      <c r="A692" s="3"/>
      <c r="B692" s="3"/>
      <c r="P692" s="3"/>
      <c r="Q692" s="3"/>
      <c r="R692" s="3"/>
      <c r="S692" s="3"/>
    </row>
    <row r="693" spans="1:19">
      <c r="A693" s="3"/>
      <c r="B693" s="3"/>
      <c r="P693" s="3"/>
      <c r="Q693" s="3"/>
      <c r="R693" s="3"/>
      <c r="S693" s="3"/>
    </row>
    <row r="694" spans="1:19">
      <c r="A694" s="3"/>
      <c r="B694" s="3"/>
      <c r="P694" s="3"/>
      <c r="Q694" s="3"/>
      <c r="R694" s="3"/>
      <c r="S694" s="3"/>
    </row>
    <row r="695" spans="1:19">
      <c r="A695" s="3"/>
      <c r="B695" s="3"/>
      <c r="P695" s="3"/>
      <c r="Q695" s="3"/>
      <c r="R695" s="3"/>
      <c r="S695" s="3"/>
    </row>
    <row r="696" spans="1:19">
      <c r="A696" s="3"/>
      <c r="B696" s="3"/>
      <c r="P696" s="3"/>
      <c r="Q696" s="3"/>
      <c r="R696" s="3"/>
      <c r="S696" s="3"/>
    </row>
    <row r="697" spans="1:19">
      <c r="A697" s="3"/>
      <c r="B697" s="3"/>
      <c r="P697" s="3"/>
      <c r="Q697" s="3"/>
      <c r="R697" s="3"/>
      <c r="S697" s="3"/>
    </row>
    <row r="698" spans="1:19">
      <c r="A698" s="3"/>
      <c r="B698" s="3"/>
      <c r="P698" s="3"/>
      <c r="Q698" s="3"/>
      <c r="R698" s="3"/>
      <c r="S698" s="3"/>
    </row>
    <row r="699" spans="1:19">
      <c r="A699" s="3"/>
      <c r="B699" s="3"/>
      <c r="P699" s="3"/>
      <c r="Q699" s="3"/>
      <c r="R699" s="3"/>
      <c r="S699" s="3"/>
    </row>
    <row r="700" spans="1:19">
      <c r="A700" s="3"/>
      <c r="B700" s="3"/>
      <c r="P700" s="3"/>
      <c r="Q700" s="3"/>
      <c r="R700" s="3"/>
      <c r="S700" s="3"/>
    </row>
    <row r="701" spans="1:19">
      <c r="A701" s="3"/>
      <c r="B701" s="3"/>
      <c r="P701" s="3"/>
      <c r="Q701" s="3"/>
      <c r="R701" s="3"/>
      <c r="S701" s="3"/>
    </row>
    <row r="702" spans="1:19">
      <c r="A702" s="3"/>
      <c r="B702" s="3"/>
      <c r="P702" s="3"/>
      <c r="Q702" s="3"/>
      <c r="R702" s="3"/>
      <c r="S702" s="3"/>
    </row>
    <row r="703" spans="1:19">
      <c r="A703" s="3"/>
      <c r="B703" s="3"/>
      <c r="P703" s="3"/>
      <c r="Q703" s="3"/>
      <c r="R703" s="3"/>
      <c r="S703" s="3"/>
    </row>
    <row r="704" spans="1:19">
      <c r="A704" s="3"/>
      <c r="B704" s="3"/>
      <c r="P704" s="3"/>
      <c r="Q704" s="3"/>
      <c r="R704" s="3"/>
      <c r="S704" s="3"/>
    </row>
    <row r="705" spans="1:19">
      <c r="A705" s="3"/>
      <c r="B705" s="3"/>
      <c r="P705" s="3"/>
      <c r="Q705" s="3"/>
      <c r="R705" s="3"/>
      <c r="S705" s="3"/>
    </row>
    <row r="706" spans="1:19">
      <c r="A706" s="3"/>
      <c r="B706" s="3"/>
      <c r="P706" s="3"/>
      <c r="Q706" s="3"/>
      <c r="R706" s="3"/>
      <c r="S706" s="3"/>
    </row>
    <row r="707" spans="1:19">
      <c r="A707" s="3"/>
      <c r="B707" s="3"/>
      <c r="P707" s="3"/>
      <c r="Q707" s="3"/>
      <c r="R707" s="3"/>
      <c r="S707" s="3"/>
    </row>
    <row r="708" spans="1:19">
      <c r="A708" s="3"/>
      <c r="B708" s="3"/>
      <c r="P708" s="3"/>
      <c r="Q708" s="3"/>
      <c r="R708" s="3"/>
      <c r="S708" s="3"/>
    </row>
    <row r="709" spans="1:19">
      <c r="A709" s="3"/>
      <c r="B709" s="3"/>
      <c r="P709" s="3"/>
      <c r="Q709" s="3"/>
      <c r="R709" s="3"/>
      <c r="S709" s="3"/>
    </row>
    <row r="710" spans="1:19">
      <c r="A710" s="3"/>
      <c r="B710" s="3"/>
      <c r="P710" s="3"/>
      <c r="Q710" s="3"/>
      <c r="R710" s="3"/>
      <c r="S710" s="3"/>
    </row>
    <row r="711" spans="1:19">
      <c r="A711" s="3"/>
      <c r="B711" s="3"/>
      <c r="P711" s="3"/>
      <c r="Q711" s="3"/>
      <c r="R711" s="3"/>
      <c r="S711" s="3"/>
    </row>
    <row r="712" spans="1:19">
      <c r="A712" s="3"/>
      <c r="B712" s="3"/>
      <c r="P712" s="3"/>
      <c r="Q712" s="3"/>
      <c r="R712" s="3"/>
      <c r="S712" s="3"/>
    </row>
    <row r="713" spans="1:19">
      <c r="A713" s="3"/>
      <c r="B713" s="3"/>
      <c r="P713" s="3"/>
      <c r="Q713" s="3"/>
      <c r="R713" s="3"/>
      <c r="S713" s="3"/>
    </row>
    <row r="714" spans="1:19">
      <c r="A714" s="3"/>
      <c r="B714" s="3"/>
      <c r="P714" s="3"/>
      <c r="Q714" s="3"/>
      <c r="R714" s="3"/>
      <c r="S714" s="3"/>
    </row>
    <row r="715" spans="1:19">
      <c r="A715" s="3"/>
      <c r="B715" s="3"/>
      <c r="P715" s="3"/>
      <c r="Q715" s="3"/>
      <c r="R715" s="3"/>
      <c r="S715" s="3"/>
    </row>
    <row r="716" spans="1:19">
      <c r="A716" s="3"/>
      <c r="B716" s="3"/>
      <c r="P716" s="3"/>
      <c r="Q716" s="3"/>
      <c r="R716" s="3"/>
      <c r="S716" s="3"/>
    </row>
    <row r="717" spans="1:19">
      <c r="A717" s="3"/>
      <c r="B717" s="3"/>
      <c r="P717" s="3"/>
      <c r="Q717" s="3"/>
      <c r="R717" s="3"/>
      <c r="S717" s="3"/>
    </row>
    <row r="718" spans="1:19">
      <c r="A718" s="3"/>
      <c r="B718" s="3"/>
      <c r="P718" s="3"/>
      <c r="Q718" s="3"/>
      <c r="R718" s="3"/>
      <c r="S718" s="3"/>
    </row>
    <row r="719" spans="1:19">
      <c r="A719" s="3"/>
      <c r="B719" s="3"/>
      <c r="P719" s="3"/>
      <c r="Q719" s="3"/>
      <c r="R719" s="3"/>
      <c r="S719" s="3"/>
    </row>
    <row r="720" spans="1:19">
      <c r="A720" s="3"/>
      <c r="B720" s="3"/>
      <c r="P720" s="3"/>
      <c r="Q720" s="3"/>
      <c r="R720" s="3"/>
      <c r="S720" s="3"/>
    </row>
    <row r="721" spans="1:19">
      <c r="A721" s="3"/>
      <c r="B721" s="3"/>
      <c r="P721" s="3"/>
      <c r="Q721" s="3"/>
      <c r="R721" s="3"/>
      <c r="S721" s="3"/>
    </row>
    <row r="722" spans="1:19">
      <c r="A722" s="3"/>
      <c r="B722" s="3"/>
      <c r="P722" s="3"/>
      <c r="Q722" s="3"/>
      <c r="R722" s="3"/>
      <c r="S722" s="3"/>
    </row>
    <row r="723" spans="1:19">
      <c r="A723" s="3"/>
      <c r="B723" s="3"/>
      <c r="P723" s="3"/>
      <c r="Q723" s="3"/>
      <c r="R723" s="3"/>
      <c r="S723" s="3"/>
    </row>
    <row r="724" spans="1:19">
      <c r="A724" s="3"/>
      <c r="B724" s="3"/>
      <c r="P724" s="3"/>
      <c r="Q724" s="3"/>
      <c r="R724" s="3"/>
      <c r="S724" s="3"/>
    </row>
    <row r="725" spans="1:19">
      <c r="A725" s="3"/>
      <c r="B725" s="3"/>
      <c r="P725" s="3"/>
      <c r="Q725" s="3"/>
      <c r="R725" s="3"/>
      <c r="S725" s="3"/>
    </row>
    <row r="726" spans="1:19">
      <c r="A726" s="3"/>
      <c r="B726" s="3"/>
      <c r="P726" s="3"/>
      <c r="Q726" s="3"/>
      <c r="R726" s="3"/>
      <c r="S726" s="3"/>
    </row>
    <row r="727" spans="1:19">
      <c r="A727" s="3"/>
      <c r="B727" s="3"/>
      <c r="P727" s="3"/>
      <c r="Q727" s="3"/>
      <c r="R727" s="3"/>
      <c r="S727" s="3"/>
    </row>
    <row r="728" spans="1:19">
      <c r="A728" s="3"/>
      <c r="B728" s="3"/>
      <c r="P728" s="3"/>
      <c r="Q728" s="3"/>
      <c r="R728" s="3"/>
      <c r="S728" s="3"/>
    </row>
    <row r="729" spans="1:19">
      <c r="A729" s="3"/>
      <c r="B729" s="3"/>
      <c r="P729" s="3"/>
      <c r="Q729" s="3"/>
      <c r="R729" s="3"/>
      <c r="S729" s="3"/>
    </row>
    <row r="730" spans="1:19">
      <c r="A730" s="3"/>
      <c r="B730" s="3"/>
      <c r="P730" s="3"/>
      <c r="Q730" s="3"/>
      <c r="R730" s="3"/>
      <c r="S730" s="3"/>
    </row>
    <row r="731" spans="1:19">
      <c r="A731" s="3"/>
      <c r="B731" s="3"/>
      <c r="P731" s="3"/>
      <c r="Q731" s="3"/>
      <c r="R731" s="3"/>
      <c r="S731" s="3"/>
    </row>
    <row r="732" spans="1:19">
      <c r="A732" s="3"/>
      <c r="B732" s="3"/>
      <c r="P732" s="3"/>
      <c r="Q732" s="3"/>
      <c r="R732" s="3"/>
      <c r="S732" s="3"/>
    </row>
    <row r="733" spans="1:19">
      <c r="A733" s="3"/>
      <c r="B733" s="3"/>
      <c r="P733" s="3"/>
      <c r="Q733" s="3"/>
      <c r="R733" s="3"/>
      <c r="S733" s="3"/>
    </row>
    <row r="734" spans="1:19">
      <c r="A734" s="3"/>
      <c r="B734" s="3"/>
      <c r="P734" s="3"/>
      <c r="Q734" s="3"/>
      <c r="R734" s="3"/>
      <c r="S734" s="3"/>
    </row>
    <row r="735" spans="1:19">
      <c r="A735" s="3"/>
      <c r="B735" s="3"/>
      <c r="P735" s="3"/>
      <c r="Q735" s="3"/>
      <c r="R735" s="3"/>
      <c r="S735" s="3"/>
    </row>
    <row r="736" spans="1:19">
      <c r="A736" s="3"/>
      <c r="B736" s="3"/>
      <c r="P736" s="3"/>
      <c r="Q736" s="3"/>
      <c r="R736" s="3"/>
      <c r="S736" s="3"/>
    </row>
    <row r="737" spans="1:19">
      <c r="A737" s="3"/>
      <c r="B737" s="3"/>
      <c r="P737" s="3"/>
      <c r="Q737" s="3"/>
      <c r="R737" s="3"/>
      <c r="S737" s="3"/>
    </row>
    <row r="738" spans="1:19">
      <c r="A738" s="3"/>
      <c r="B738" s="3"/>
      <c r="P738" s="3"/>
      <c r="Q738" s="3"/>
      <c r="R738" s="3"/>
      <c r="S738" s="3"/>
    </row>
    <row r="739" spans="1:19">
      <c r="A739" s="3"/>
      <c r="B739" s="3"/>
      <c r="P739" s="3"/>
      <c r="Q739" s="3"/>
      <c r="R739" s="3"/>
      <c r="S739" s="3"/>
    </row>
    <row r="740" spans="1:19">
      <c r="A740" s="3"/>
      <c r="B740" s="3"/>
      <c r="P740" s="3"/>
      <c r="Q740" s="3"/>
      <c r="R740" s="3"/>
      <c r="S740" s="3"/>
    </row>
    <row r="741" spans="1:19">
      <c r="A741" s="3"/>
      <c r="B741" s="3"/>
      <c r="P741" s="3"/>
      <c r="Q741" s="3"/>
      <c r="R741" s="3"/>
      <c r="S741" s="3"/>
    </row>
    <row r="742" spans="1:19">
      <c r="A742" s="3"/>
      <c r="B742" s="3"/>
      <c r="P742" s="3"/>
      <c r="Q742" s="3"/>
      <c r="R742" s="3"/>
      <c r="S742" s="3"/>
    </row>
    <row r="743" spans="1:19">
      <c r="A743" s="3"/>
      <c r="B743" s="3"/>
      <c r="P743" s="3"/>
      <c r="Q743" s="3"/>
      <c r="R743" s="3"/>
      <c r="S743" s="3"/>
    </row>
    <row r="744" spans="1:19">
      <c r="A744" s="3"/>
      <c r="B744" s="3"/>
      <c r="P744" s="3"/>
      <c r="Q744" s="3"/>
      <c r="R744" s="3"/>
      <c r="S744" s="3"/>
    </row>
    <row r="745" spans="1:19">
      <c r="A745" s="3"/>
      <c r="B745" s="3"/>
      <c r="P745" s="3"/>
      <c r="Q745" s="3"/>
      <c r="R745" s="3"/>
      <c r="S745" s="3"/>
    </row>
    <row r="746" spans="1:19">
      <c r="A746" s="3"/>
      <c r="B746" s="3"/>
      <c r="P746" s="3"/>
      <c r="Q746" s="3"/>
      <c r="R746" s="3"/>
      <c r="S746" s="3"/>
    </row>
    <row r="747" spans="1:19">
      <c r="A747" s="3"/>
      <c r="B747" s="3"/>
      <c r="P747" s="3"/>
      <c r="Q747" s="3"/>
      <c r="R747" s="3"/>
      <c r="S747" s="3"/>
    </row>
    <row r="748" spans="1:19">
      <c r="A748" s="3"/>
      <c r="B748" s="3"/>
      <c r="P748" s="3"/>
      <c r="Q748" s="3"/>
      <c r="R748" s="3"/>
      <c r="S748" s="3"/>
    </row>
    <row r="749" spans="1:19">
      <c r="A749" s="3"/>
      <c r="B749" s="3"/>
      <c r="P749" s="3"/>
      <c r="Q749" s="3"/>
      <c r="R749" s="3"/>
      <c r="S749" s="3"/>
    </row>
    <row r="750" spans="1:19">
      <c r="A750" s="3"/>
      <c r="B750" s="3"/>
      <c r="P750" s="3"/>
      <c r="Q750" s="3"/>
      <c r="R750" s="3"/>
      <c r="S750" s="3"/>
    </row>
    <row r="751" spans="1:19">
      <c r="A751" s="3"/>
      <c r="B751" s="3"/>
      <c r="P751" s="3"/>
      <c r="Q751" s="3"/>
      <c r="R751" s="3"/>
      <c r="S751" s="3"/>
    </row>
    <row r="752" spans="1:19">
      <c r="A752" s="3"/>
      <c r="B752" s="3"/>
      <c r="P752" s="3"/>
      <c r="Q752" s="3"/>
      <c r="R752" s="3"/>
      <c r="S752" s="3"/>
    </row>
    <row r="753" spans="1:19">
      <c r="A753" s="3"/>
      <c r="B753" s="3"/>
      <c r="P753" s="3"/>
      <c r="Q753" s="3"/>
      <c r="R753" s="3"/>
      <c r="S753" s="3"/>
    </row>
    <row r="754" spans="1:19">
      <c r="A754" s="3"/>
      <c r="B754" s="3"/>
      <c r="P754" s="3"/>
      <c r="Q754" s="3"/>
      <c r="R754" s="3"/>
      <c r="S754" s="3"/>
    </row>
    <row r="755" spans="1:19">
      <c r="A755" s="3"/>
      <c r="B755" s="3"/>
      <c r="P755" s="3"/>
      <c r="Q755" s="3"/>
      <c r="R755" s="3"/>
      <c r="S755" s="3"/>
    </row>
    <row r="756" spans="1:19">
      <c r="A756" s="3"/>
      <c r="B756" s="3"/>
      <c r="P756" s="3"/>
      <c r="Q756" s="3"/>
      <c r="R756" s="3"/>
      <c r="S756" s="3"/>
    </row>
    <row r="757" spans="1:19">
      <c r="A757" s="3"/>
      <c r="B757" s="3"/>
      <c r="P757" s="3"/>
      <c r="Q757" s="3"/>
      <c r="R757" s="3"/>
      <c r="S757" s="3"/>
    </row>
    <row r="758" spans="1:19">
      <c r="A758" s="3"/>
      <c r="B758" s="3"/>
      <c r="P758" s="3"/>
      <c r="Q758" s="3"/>
      <c r="R758" s="3"/>
      <c r="S758" s="3"/>
    </row>
    <row r="759" spans="1:19">
      <c r="A759" s="3"/>
      <c r="B759" s="3"/>
      <c r="P759" s="3"/>
      <c r="Q759" s="3"/>
      <c r="R759" s="3"/>
      <c r="S759" s="3"/>
    </row>
    <row r="760" spans="1:19">
      <c r="A760" s="3"/>
      <c r="B760" s="3"/>
      <c r="P760" s="3"/>
      <c r="Q760" s="3"/>
      <c r="R760" s="3"/>
      <c r="S760" s="3"/>
    </row>
    <row r="761" spans="1:19">
      <c r="A761" s="3"/>
      <c r="B761" s="3"/>
      <c r="P761" s="3"/>
      <c r="Q761" s="3"/>
      <c r="R761" s="3"/>
      <c r="S761" s="3"/>
    </row>
    <row r="762" spans="1:19">
      <c r="A762" s="3"/>
      <c r="B762" s="3"/>
      <c r="P762" s="3"/>
      <c r="Q762" s="3"/>
      <c r="R762" s="3"/>
      <c r="S762" s="3"/>
    </row>
    <row r="763" spans="1:19">
      <c r="A763" s="3"/>
      <c r="B763" s="3"/>
      <c r="P763" s="3"/>
      <c r="Q763" s="3"/>
      <c r="R763" s="3"/>
      <c r="S763" s="3"/>
    </row>
    <row r="764" spans="1:19">
      <c r="A764" s="3"/>
      <c r="B764" s="3"/>
      <c r="P764" s="3"/>
      <c r="Q764" s="3"/>
      <c r="R764" s="3"/>
      <c r="S764" s="3"/>
    </row>
    <row r="765" spans="1:19">
      <c r="A765" s="3"/>
      <c r="B765" s="3"/>
      <c r="P765" s="3"/>
      <c r="Q765" s="3"/>
      <c r="R765" s="3"/>
      <c r="S765" s="3"/>
    </row>
    <row r="766" spans="1:19">
      <c r="A766" s="3"/>
      <c r="B766" s="3"/>
      <c r="P766" s="3"/>
      <c r="Q766" s="3"/>
      <c r="R766" s="3"/>
      <c r="S766" s="3"/>
    </row>
    <row r="767" spans="1:19">
      <c r="A767" s="3"/>
      <c r="B767" s="3"/>
      <c r="P767" s="3"/>
      <c r="Q767" s="3"/>
      <c r="R767" s="3"/>
      <c r="S767" s="3"/>
    </row>
    <row r="768" spans="1:19">
      <c r="A768" s="3"/>
      <c r="B768" s="3"/>
      <c r="P768" s="3"/>
      <c r="Q768" s="3"/>
      <c r="R768" s="3"/>
      <c r="S768" s="3"/>
    </row>
    <row r="769" spans="1:19">
      <c r="A769" s="3"/>
      <c r="B769" s="3"/>
      <c r="P769" s="3"/>
      <c r="Q769" s="3"/>
      <c r="R769" s="3"/>
      <c r="S769" s="3"/>
    </row>
    <row r="770" spans="1:19">
      <c r="A770" s="3"/>
      <c r="B770" s="3"/>
      <c r="P770" s="3"/>
      <c r="Q770" s="3"/>
      <c r="R770" s="3"/>
      <c r="S770" s="3"/>
    </row>
    <row r="771" spans="1:19">
      <c r="A771" s="3"/>
      <c r="B771" s="3"/>
      <c r="P771" s="3"/>
      <c r="Q771" s="3"/>
      <c r="R771" s="3"/>
      <c r="S771" s="3"/>
    </row>
    <row r="772" spans="1:19">
      <c r="A772" s="3"/>
      <c r="B772" s="3"/>
      <c r="P772" s="3"/>
      <c r="Q772" s="3"/>
      <c r="R772" s="3"/>
      <c r="S772" s="3"/>
    </row>
    <row r="773" spans="1:19">
      <c r="A773" s="3"/>
      <c r="B773" s="3"/>
      <c r="P773" s="3"/>
      <c r="Q773" s="3"/>
      <c r="R773" s="3"/>
      <c r="S773" s="3"/>
    </row>
    <row r="774" spans="1:19">
      <c r="A774" s="3"/>
      <c r="B774" s="3"/>
      <c r="P774" s="3"/>
      <c r="Q774" s="3"/>
      <c r="R774" s="3"/>
      <c r="S774" s="3"/>
    </row>
    <row r="775" spans="1:19">
      <c r="A775" s="3"/>
      <c r="B775" s="3"/>
      <c r="P775" s="3"/>
      <c r="Q775" s="3"/>
      <c r="R775" s="3"/>
      <c r="S775" s="3"/>
    </row>
    <row r="776" spans="1:19">
      <c r="A776" s="3"/>
      <c r="B776" s="3"/>
      <c r="P776" s="3"/>
      <c r="Q776" s="3"/>
      <c r="R776" s="3"/>
      <c r="S776" s="3"/>
    </row>
    <row r="777" spans="1:19">
      <c r="A777" s="3"/>
      <c r="B777" s="3"/>
      <c r="P777" s="3"/>
      <c r="Q777" s="3"/>
      <c r="R777" s="3"/>
      <c r="S777" s="3"/>
    </row>
    <row r="778" spans="1:19">
      <c r="A778" s="3"/>
      <c r="B778" s="3"/>
      <c r="P778" s="3"/>
      <c r="Q778" s="3"/>
      <c r="R778" s="3"/>
      <c r="S778" s="3"/>
    </row>
    <row r="779" spans="1:19">
      <c r="A779" s="3"/>
      <c r="B779" s="3"/>
      <c r="P779" s="3"/>
      <c r="Q779" s="3"/>
      <c r="R779" s="3"/>
      <c r="S779" s="3"/>
    </row>
    <row r="780" spans="1:19">
      <c r="A780" s="3"/>
      <c r="B780" s="3"/>
      <c r="P780" s="3"/>
      <c r="Q780" s="3"/>
      <c r="R780" s="3"/>
      <c r="S780" s="3"/>
    </row>
    <row r="781" spans="1:19">
      <c r="A781" s="3"/>
      <c r="B781" s="3"/>
      <c r="P781" s="3"/>
      <c r="Q781" s="3"/>
      <c r="R781" s="3"/>
      <c r="S781" s="3"/>
    </row>
    <row r="782" spans="1:19">
      <c r="A782" s="3"/>
      <c r="B782" s="3"/>
      <c r="P782" s="3"/>
      <c r="Q782" s="3"/>
      <c r="R782" s="3"/>
      <c r="S782" s="3"/>
    </row>
    <row r="783" spans="1:19">
      <c r="A783" s="3"/>
      <c r="B783" s="3"/>
      <c r="P783" s="3"/>
      <c r="Q783" s="3"/>
      <c r="R783" s="3"/>
      <c r="S783" s="3"/>
    </row>
    <row r="784" spans="1:19">
      <c r="A784" s="3"/>
      <c r="B784" s="3"/>
      <c r="P784" s="3"/>
      <c r="Q784" s="3"/>
      <c r="R784" s="3"/>
      <c r="S784" s="3"/>
    </row>
    <row r="785" spans="1:19">
      <c r="A785" s="3"/>
      <c r="B785" s="3"/>
      <c r="P785" s="3"/>
      <c r="Q785" s="3"/>
      <c r="R785" s="3"/>
      <c r="S785" s="3"/>
    </row>
    <row r="786" spans="1:19">
      <c r="A786" s="3"/>
      <c r="B786" s="3"/>
      <c r="P786" s="3"/>
      <c r="Q786" s="3"/>
      <c r="R786" s="3"/>
      <c r="S786" s="3"/>
    </row>
    <row r="787" spans="1:19">
      <c r="A787" s="3"/>
      <c r="B787" s="3"/>
      <c r="P787" s="3"/>
      <c r="Q787" s="3"/>
      <c r="R787" s="3"/>
      <c r="S787" s="3"/>
    </row>
    <row r="788" spans="1:19">
      <c r="A788" s="3"/>
      <c r="B788" s="3"/>
      <c r="P788" s="3"/>
      <c r="Q788" s="3"/>
      <c r="R788" s="3"/>
      <c r="S788" s="3"/>
    </row>
    <row r="789" spans="1:19">
      <c r="A789" s="3"/>
      <c r="B789" s="3"/>
      <c r="P789" s="3"/>
      <c r="Q789" s="3"/>
      <c r="R789" s="3"/>
      <c r="S789" s="3"/>
    </row>
    <row r="790" spans="1:19">
      <c r="A790" s="3"/>
      <c r="B790" s="3"/>
      <c r="P790" s="3"/>
      <c r="Q790" s="3"/>
      <c r="R790" s="3"/>
      <c r="S790" s="3"/>
    </row>
    <row r="791" spans="1:19">
      <c r="A791" s="3"/>
      <c r="B791" s="3"/>
      <c r="P791" s="3"/>
      <c r="Q791" s="3"/>
      <c r="R791" s="3"/>
      <c r="S791" s="3"/>
    </row>
    <row r="792" spans="1:19">
      <c r="A792" s="3"/>
      <c r="B792" s="3"/>
      <c r="P792" s="3"/>
      <c r="Q792" s="3"/>
      <c r="R792" s="3"/>
      <c r="S792" s="3"/>
    </row>
    <row r="793" spans="1:19">
      <c r="A793" s="3"/>
      <c r="B793" s="3"/>
      <c r="P793" s="3"/>
      <c r="Q793" s="3"/>
      <c r="R793" s="3"/>
      <c r="S793" s="3"/>
    </row>
    <row r="794" spans="1:19">
      <c r="A794" s="3"/>
      <c r="B794" s="3"/>
      <c r="P794" s="3"/>
      <c r="Q794" s="3"/>
      <c r="R794" s="3"/>
      <c r="S794" s="3"/>
    </row>
    <row r="795" spans="1:19">
      <c r="A795" s="3"/>
      <c r="B795" s="3"/>
      <c r="P795" s="3"/>
      <c r="Q795" s="3"/>
      <c r="R795" s="3"/>
      <c r="S795" s="3"/>
    </row>
    <row r="796" spans="1:19">
      <c r="A796" s="3"/>
      <c r="B796" s="3"/>
      <c r="P796" s="3"/>
      <c r="Q796" s="3"/>
      <c r="R796" s="3"/>
      <c r="S796" s="3"/>
    </row>
    <row r="797" spans="1:19">
      <c r="A797" s="3"/>
      <c r="B797" s="3"/>
      <c r="P797" s="3"/>
      <c r="Q797" s="3"/>
      <c r="R797" s="3"/>
      <c r="S797" s="3"/>
    </row>
    <row r="798" spans="1:19">
      <c r="A798" s="3"/>
      <c r="B798" s="3"/>
      <c r="P798" s="3"/>
      <c r="Q798" s="3"/>
      <c r="R798" s="3"/>
      <c r="S798" s="3"/>
    </row>
    <row r="799" spans="1:19">
      <c r="A799" s="3"/>
      <c r="B799" s="3"/>
      <c r="P799" s="3"/>
      <c r="Q799" s="3"/>
      <c r="R799" s="3"/>
      <c r="S799" s="3"/>
    </row>
    <row r="800" spans="1:19">
      <c r="A800" s="3"/>
      <c r="B800" s="3"/>
      <c r="P800" s="3"/>
      <c r="Q800" s="3"/>
      <c r="R800" s="3"/>
      <c r="S800" s="3"/>
    </row>
    <row r="801" spans="1:19">
      <c r="A801" s="3"/>
      <c r="B801" s="3"/>
      <c r="P801" s="3"/>
      <c r="Q801" s="3"/>
      <c r="R801" s="3"/>
      <c r="S801" s="3"/>
    </row>
    <row r="802" spans="1:19">
      <c r="A802" s="3"/>
      <c r="B802" s="3"/>
      <c r="P802" s="3"/>
      <c r="Q802" s="3"/>
      <c r="R802" s="3"/>
      <c r="S802" s="3"/>
    </row>
    <row r="803" spans="1:19">
      <c r="A803" s="3"/>
      <c r="B803" s="3"/>
      <c r="P803" s="3"/>
      <c r="Q803" s="3"/>
      <c r="R803" s="3"/>
      <c r="S803" s="3"/>
    </row>
    <row r="804" spans="1:19">
      <c r="A804" s="3"/>
      <c r="B804" s="3"/>
      <c r="P804" s="3"/>
      <c r="Q804" s="3"/>
      <c r="R804" s="3"/>
      <c r="S804" s="3"/>
    </row>
    <row r="805" spans="1:19">
      <c r="A805" s="3"/>
      <c r="B805" s="3"/>
      <c r="P805" s="3"/>
      <c r="Q805" s="3"/>
      <c r="R805" s="3"/>
      <c r="S805" s="3"/>
    </row>
    <row r="806" spans="1:19">
      <c r="A806" s="3"/>
      <c r="B806" s="3"/>
      <c r="P806" s="3"/>
      <c r="Q806" s="3"/>
      <c r="R806" s="3"/>
      <c r="S806" s="3"/>
    </row>
    <row r="807" spans="1:19">
      <c r="A807" s="3"/>
      <c r="B807" s="3"/>
      <c r="P807" s="3"/>
      <c r="Q807" s="3"/>
      <c r="R807" s="3"/>
      <c r="S807" s="3"/>
    </row>
    <row r="808" spans="1:19">
      <c r="A808" s="3"/>
      <c r="B808" s="3"/>
      <c r="P808" s="3"/>
      <c r="Q808" s="3"/>
      <c r="R808" s="3"/>
      <c r="S808" s="3"/>
    </row>
    <row r="809" spans="1:19">
      <c r="A809" s="3"/>
      <c r="B809" s="3"/>
      <c r="P809" s="3"/>
      <c r="Q809" s="3"/>
      <c r="R809" s="3"/>
      <c r="S809" s="3"/>
    </row>
    <row r="810" spans="1:19">
      <c r="A810" s="3"/>
      <c r="B810" s="3"/>
      <c r="P810" s="3"/>
      <c r="Q810" s="3"/>
      <c r="R810" s="3"/>
      <c r="S810" s="3"/>
    </row>
    <row r="811" spans="1:19">
      <c r="A811" s="3"/>
      <c r="B811" s="3"/>
      <c r="P811" s="3"/>
      <c r="Q811" s="3"/>
      <c r="R811" s="3"/>
      <c r="S811" s="3"/>
    </row>
    <row r="812" spans="1:19">
      <c r="A812" s="3"/>
      <c r="B812" s="3"/>
      <c r="P812" s="3"/>
      <c r="Q812" s="3"/>
      <c r="R812" s="3"/>
      <c r="S812" s="3"/>
    </row>
    <row r="813" spans="1:19">
      <c r="A813" s="3"/>
      <c r="B813" s="3"/>
      <c r="P813" s="3"/>
      <c r="Q813" s="3"/>
      <c r="R813" s="3"/>
      <c r="S813" s="3"/>
    </row>
    <row r="814" spans="1:19">
      <c r="A814" s="3"/>
      <c r="B814" s="3"/>
      <c r="P814" s="3"/>
      <c r="Q814" s="3"/>
      <c r="R814" s="3"/>
      <c r="S814" s="3"/>
    </row>
    <row r="815" spans="1:19">
      <c r="A815" s="3"/>
      <c r="B815" s="3"/>
      <c r="P815" s="3"/>
      <c r="Q815" s="3"/>
      <c r="R815" s="3"/>
      <c r="S815" s="3"/>
    </row>
    <row r="816" spans="1:19">
      <c r="A816" s="3"/>
      <c r="B816" s="3"/>
      <c r="P816" s="3"/>
      <c r="Q816" s="3"/>
      <c r="R816" s="3"/>
      <c r="S816" s="3"/>
    </row>
    <row r="817" spans="1:19">
      <c r="A817" s="3"/>
      <c r="B817" s="3"/>
      <c r="P817" s="3"/>
      <c r="Q817" s="3"/>
      <c r="R817" s="3"/>
      <c r="S817" s="3"/>
    </row>
    <row r="818" spans="1:19">
      <c r="A818" s="3"/>
      <c r="B818" s="3"/>
      <c r="P818" s="3"/>
      <c r="Q818" s="3"/>
      <c r="R818" s="3"/>
      <c r="S818" s="3"/>
    </row>
    <row r="819" spans="1:19">
      <c r="A819" s="3"/>
      <c r="B819" s="3"/>
      <c r="P819" s="3"/>
      <c r="Q819" s="3"/>
      <c r="R819" s="3"/>
      <c r="S819" s="3"/>
    </row>
    <row r="820" spans="1:19">
      <c r="A820" s="3"/>
      <c r="B820" s="3"/>
      <c r="P820" s="3"/>
      <c r="Q820" s="3"/>
      <c r="R820" s="3"/>
      <c r="S820" s="3"/>
    </row>
    <row r="821" spans="1:19">
      <c r="A821" s="3"/>
      <c r="B821" s="3"/>
      <c r="P821" s="3"/>
      <c r="Q821" s="3"/>
      <c r="R821" s="3"/>
      <c r="S821" s="3"/>
    </row>
    <row r="822" spans="1:19">
      <c r="A822" s="3"/>
      <c r="B822" s="3"/>
      <c r="P822" s="3"/>
      <c r="Q822" s="3"/>
      <c r="R822" s="3"/>
      <c r="S822" s="3"/>
    </row>
    <row r="823" spans="1:19">
      <c r="A823" s="3"/>
      <c r="B823" s="3"/>
      <c r="P823" s="3"/>
      <c r="Q823" s="3"/>
      <c r="R823" s="3"/>
      <c r="S823" s="3"/>
    </row>
    <row r="824" spans="1:19">
      <c r="A824" s="3"/>
      <c r="B824" s="3"/>
      <c r="P824" s="3"/>
      <c r="Q824" s="3"/>
      <c r="R824" s="3"/>
      <c r="S824" s="3"/>
    </row>
    <row r="825" spans="1:19">
      <c r="A825" s="3"/>
      <c r="B825" s="3"/>
      <c r="P825" s="3"/>
      <c r="Q825" s="3"/>
      <c r="R825" s="3"/>
      <c r="S825" s="3"/>
    </row>
    <row r="826" spans="1:19">
      <c r="A826" s="3"/>
      <c r="B826" s="3"/>
      <c r="P826" s="3"/>
      <c r="Q826" s="3"/>
      <c r="R826" s="3"/>
      <c r="S826" s="3"/>
    </row>
    <row r="827" spans="1:19">
      <c r="A827" s="3"/>
      <c r="B827" s="3"/>
      <c r="P827" s="3"/>
      <c r="Q827" s="3"/>
      <c r="R827" s="3"/>
      <c r="S827" s="3"/>
    </row>
    <row r="828" spans="1:19">
      <c r="A828" s="3"/>
      <c r="B828" s="3"/>
      <c r="P828" s="3"/>
      <c r="Q828" s="3"/>
      <c r="R828" s="3"/>
      <c r="S828" s="3"/>
    </row>
    <row r="829" spans="1:19">
      <c r="A829" s="3"/>
      <c r="B829" s="3"/>
      <c r="P829" s="3"/>
      <c r="Q829" s="3"/>
      <c r="R829" s="3"/>
      <c r="S829" s="3"/>
    </row>
    <row r="830" spans="1:19">
      <c r="A830" s="3"/>
      <c r="B830" s="3"/>
      <c r="P830" s="3"/>
      <c r="Q830" s="3"/>
      <c r="R830" s="3"/>
      <c r="S830" s="3"/>
    </row>
    <row r="831" spans="1:19">
      <c r="A831" s="3"/>
      <c r="B831" s="3"/>
      <c r="P831" s="3"/>
      <c r="Q831" s="3"/>
      <c r="R831" s="3"/>
      <c r="S831" s="3"/>
    </row>
    <row r="832" spans="1:19">
      <c r="A832" s="3"/>
      <c r="B832" s="3"/>
      <c r="P832" s="3"/>
      <c r="Q832" s="3"/>
      <c r="R832" s="3"/>
      <c r="S832" s="3"/>
    </row>
    <row r="833" spans="1:19">
      <c r="A833" s="3"/>
      <c r="B833" s="3"/>
      <c r="P833" s="3"/>
      <c r="Q833" s="3"/>
      <c r="R833" s="3"/>
      <c r="S833" s="3"/>
    </row>
    <row r="834" spans="1:19">
      <c r="A834" s="3"/>
      <c r="B834" s="3"/>
      <c r="P834" s="3"/>
      <c r="Q834" s="3"/>
      <c r="R834" s="3"/>
      <c r="S834" s="3"/>
    </row>
    <row r="835" spans="1:19">
      <c r="A835" s="3"/>
      <c r="B835" s="3"/>
      <c r="P835" s="3"/>
      <c r="Q835" s="3"/>
      <c r="R835" s="3"/>
      <c r="S835" s="3"/>
    </row>
    <row r="836" spans="1:19">
      <c r="A836" s="3"/>
      <c r="B836" s="3"/>
      <c r="P836" s="3"/>
      <c r="Q836" s="3"/>
      <c r="R836" s="3"/>
      <c r="S836" s="3"/>
    </row>
    <row r="837" spans="1:19">
      <c r="A837" s="3"/>
      <c r="B837" s="3"/>
      <c r="P837" s="3"/>
      <c r="Q837" s="3"/>
      <c r="R837" s="3"/>
      <c r="S837" s="3"/>
    </row>
    <row r="838" spans="1:19">
      <c r="A838" s="3"/>
      <c r="B838" s="3"/>
      <c r="P838" s="3"/>
      <c r="Q838" s="3"/>
      <c r="R838" s="3"/>
      <c r="S838" s="3"/>
    </row>
    <row r="839" spans="1:19">
      <c r="A839" s="3"/>
      <c r="B839" s="3"/>
      <c r="P839" s="3"/>
      <c r="Q839" s="3"/>
      <c r="R839" s="3"/>
      <c r="S839" s="3"/>
    </row>
    <row r="840" spans="1:19">
      <c r="A840" s="3"/>
      <c r="B840" s="3"/>
      <c r="P840" s="3"/>
      <c r="Q840" s="3"/>
      <c r="R840" s="3"/>
      <c r="S840" s="3"/>
    </row>
    <row r="841" spans="1:19">
      <c r="A841" s="3"/>
      <c r="B841" s="3"/>
      <c r="P841" s="3"/>
      <c r="Q841" s="3"/>
      <c r="R841" s="3"/>
      <c r="S841" s="3"/>
    </row>
    <row r="842" spans="1:19">
      <c r="A842" s="3"/>
      <c r="B842" s="3"/>
      <c r="P842" s="3"/>
      <c r="Q842" s="3"/>
      <c r="R842" s="3"/>
      <c r="S842" s="3"/>
    </row>
    <row r="843" spans="1:19">
      <c r="A843" s="3"/>
      <c r="B843" s="3"/>
      <c r="P843" s="3"/>
      <c r="Q843" s="3"/>
      <c r="R843" s="3"/>
      <c r="S843" s="3"/>
    </row>
    <row r="844" spans="1:19">
      <c r="A844" s="3"/>
      <c r="B844" s="3"/>
      <c r="P844" s="3"/>
      <c r="Q844" s="3"/>
      <c r="R844" s="3"/>
      <c r="S844" s="3"/>
    </row>
    <row r="845" spans="1:19">
      <c r="A845" s="3"/>
      <c r="B845" s="3"/>
      <c r="P845" s="3"/>
      <c r="Q845" s="3"/>
      <c r="R845" s="3"/>
      <c r="S845" s="3"/>
    </row>
    <row r="846" spans="1:19">
      <c r="A846" s="3"/>
      <c r="B846" s="3"/>
      <c r="P846" s="3"/>
      <c r="Q846" s="3"/>
      <c r="R846" s="3"/>
      <c r="S846" s="3"/>
    </row>
    <row r="847" spans="1:19">
      <c r="A847" s="3"/>
      <c r="B847" s="3"/>
      <c r="P847" s="3"/>
      <c r="Q847" s="3"/>
      <c r="R847" s="3"/>
      <c r="S847" s="3"/>
    </row>
    <row r="848" spans="1:19">
      <c r="A848" s="3"/>
      <c r="B848" s="3"/>
      <c r="P848" s="3"/>
      <c r="Q848" s="3"/>
      <c r="R848" s="3"/>
      <c r="S848" s="3"/>
    </row>
    <row r="849" spans="1:19">
      <c r="A849" s="3"/>
      <c r="B849" s="3"/>
      <c r="P849" s="3"/>
      <c r="Q849" s="3"/>
      <c r="R849" s="3"/>
      <c r="S849" s="3"/>
    </row>
    <row r="850" spans="1:19">
      <c r="A850" s="3"/>
      <c r="B850" s="3"/>
      <c r="P850" s="3"/>
      <c r="Q850" s="3"/>
      <c r="R850" s="3"/>
      <c r="S850" s="3"/>
    </row>
    <row r="851" spans="1:19">
      <c r="A851" s="3"/>
      <c r="B851" s="3"/>
      <c r="P851" s="3"/>
      <c r="Q851" s="3"/>
      <c r="R851" s="3"/>
      <c r="S851" s="3"/>
    </row>
    <row r="852" spans="1:19">
      <c r="A852" s="3"/>
      <c r="B852" s="3"/>
      <c r="P852" s="3"/>
      <c r="Q852" s="3"/>
      <c r="R852" s="3"/>
      <c r="S852" s="3"/>
    </row>
    <row r="853" spans="1:19">
      <c r="A853" s="3"/>
      <c r="B853" s="3"/>
      <c r="P853" s="3"/>
      <c r="Q853" s="3"/>
      <c r="R853" s="3"/>
      <c r="S853" s="3"/>
    </row>
    <row r="854" spans="1:19">
      <c r="A854" s="3"/>
      <c r="B854" s="3"/>
      <c r="P854" s="3"/>
      <c r="Q854" s="3"/>
      <c r="R854" s="3"/>
      <c r="S854" s="3"/>
    </row>
    <row r="855" spans="1:19">
      <c r="A855" s="3"/>
      <c r="B855" s="3"/>
      <c r="P855" s="3"/>
      <c r="Q855" s="3"/>
      <c r="R855" s="3"/>
      <c r="S855" s="3"/>
    </row>
    <row r="856" spans="1:19">
      <c r="A856" s="3"/>
      <c r="B856" s="3"/>
      <c r="P856" s="3"/>
      <c r="Q856" s="3"/>
      <c r="R856" s="3"/>
      <c r="S856" s="3"/>
    </row>
    <row r="857" spans="1:19">
      <c r="A857" s="3"/>
      <c r="B857" s="3"/>
      <c r="P857" s="3"/>
      <c r="Q857" s="3"/>
      <c r="R857" s="3"/>
      <c r="S857" s="3"/>
    </row>
    <row r="858" spans="1:19">
      <c r="A858" s="3"/>
      <c r="B858" s="3"/>
      <c r="P858" s="3"/>
      <c r="Q858" s="3"/>
      <c r="R858" s="3"/>
      <c r="S858" s="3"/>
    </row>
    <row r="859" spans="1:19">
      <c r="A859" s="3"/>
      <c r="B859" s="3"/>
      <c r="P859" s="3"/>
      <c r="Q859" s="3"/>
      <c r="R859" s="3"/>
      <c r="S859" s="3"/>
    </row>
    <row r="860" spans="1:19">
      <c r="A860" s="3"/>
      <c r="B860" s="3"/>
      <c r="P860" s="3"/>
      <c r="Q860" s="3"/>
      <c r="R860" s="3"/>
      <c r="S860" s="3"/>
    </row>
    <row r="861" spans="1:19">
      <c r="A861" s="3"/>
      <c r="B861" s="3"/>
      <c r="P861" s="3"/>
      <c r="Q861" s="3"/>
      <c r="R861" s="3"/>
      <c r="S861" s="3"/>
    </row>
    <row r="862" spans="1:19">
      <c r="A862" s="3"/>
      <c r="B862" s="3"/>
      <c r="P862" s="3"/>
      <c r="Q862" s="3"/>
      <c r="R862" s="3"/>
      <c r="S862" s="3"/>
    </row>
    <row r="863" spans="1:19">
      <c r="A863" s="3"/>
      <c r="B863" s="3"/>
      <c r="P863" s="3"/>
      <c r="Q863" s="3"/>
      <c r="R863" s="3"/>
      <c r="S863" s="3"/>
    </row>
    <row r="864" spans="1:19">
      <c r="A864" s="3"/>
      <c r="B864" s="3"/>
      <c r="P864" s="3"/>
      <c r="Q864" s="3"/>
      <c r="R864" s="3"/>
      <c r="S864" s="3"/>
    </row>
    <row r="865" spans="1:19">
      <c r="A865" s="3"/>
      <c r="B865" s="3"/>
      <c r="P865" s="3"/>
      <c r="Q865" s="3"/>
      <c r="R865" s="3"/>
      <c r="S865" s="3"/>
    </row>
    <row r="866" spans="1:19">
      <c r="A866" s="3"/>
      <c r="B866" s="3"/>
      <c r="P866" s="3"/>
      <c r="Q866" s="3"/>
      <c r="R866" s="3"/>
      <c r="S866" s="3"/>
    </row>
    <row r="867" spans="1:19">
      <c r="A867" s="3"/>
      <c r="B867" s="3"/>
      <c r="P867" s="3"/>
      <c r="Q867" s="3"/>
      <c r="R867" s="3"/>
      <c r="S867" s="3"/>
    </row>
    <row r="868" spans="1:19">
      <c r="A868" s="3"/>
      <c r="B868" s="3"/>
      <c r="P868" s="3"/>
      <c r="Q868" s="3"/>
      <c r="R868" s="3"/>
      <c r="S868" s="3"/>
    </row>
    <row r="869" spans="1:19">
      <c r="A869" s="3"/>
      <c r="B869" s="3"/>
      <c r="P869" s="3"/>
      <c r="Q869" s="3"/>
      <c r="R869" s="3"/>
      <c r="S869" s="3"/>
    </row>
    <row r="870" spans="1:19">
      <c r="A870" s="3"/>
      <c r="B870" s="3"/>
      <c r="P870" s="3"/>
      <c r="Q870" s="3"/>
      <c r="R870" s="3"/>
      <c r="S870" s="3"/>
    </row>
    <row r="871" spans="1:19">
      <c r="A871" s="3"/>
      <c r="B871" s="3"/>
      <c r="P871" s="3"/>
      <c r="Q871" s="3"/>
      <c r="R871" s="3"/>
      <c r="S871" s="3"/>
    </row>
    <row r="872" spans="1:19">
      <c r="A872" s="3"/>
      <c r="B872" s="3"/>
      <c r="P872" s="3"/>
      <c r="Q872" s="3"/>
      <c r="R872" s="3"/>
      <c r="S872" s="3"/>
    </row>
    <row r="873" spans="1:19">
      <c r="A873" s="3"/>
      <c r="B873" s="3"/>
      <c r="P873" s="3"/>
      <c r="Q873" s="3"/>
      <c r="R873" s="3"/>
      <c r="S873" s="3"/>
    </row>
    <row r="874" spans="1:19">
      <c r="A874" s="3"/>
      <c r="B874" s="3"/>
      <c r="P874" s="3"/>
      <c r="Q874" s="3"/>
      <c r="R874" s="3"/>
      <c r="S874" s="3"/>
    </row>
    <row r="875" spans="1:19">
      <c r="A875" s="3"/>
      <c r="B875" s="3"/>
      <c r="P875" s="3"/>
      <c r="Q875" s="3"/>
      <c r="R875" s="3"/>
      <c r="S875" s="3"/>
    </row>
    <row r="876" spans="1:19">
      <c r="A876" s="3"/>
      <c r="B876" s="3"/>
      <c r="P876" s="3"/>
      <c r="Q876" s="3"/>
      <c r="R876" s="3"/>
      <c r="S876" s="3"/>
    </row>
    <row r="877" spans="1:19">
      <c r="A877" s="3"/>
      <c r="B877" s="3"/>
      <c r="P877" s="3"/>
      <c r="Q877" s="3"/>
      <c r="R877" s="3"/>
      <c r="S877" s="3"/>
    </row>
    <row r="878" spans="1:19">
      <c r="A878" s="3"/>
      <c r="B878" s="3"/>
      <c r="P878" s="3"/>
      <c r="Q878" s="3"/>
      <c r="R878" s="3"/>
      <c r="S878" s="3"/>
    </row>
    <row r="879" spans="1:19">
      <c r="A879" s="3"/>
      <c r="B879" s="3"/>
      <c r="P879" s="3"/>
      <c r="Q879" s="3"/>
      <c r="R879" s="3"/>
      <c r="S879" s="3"/>
    </row>
    <row r="880" spans="1:19">
      <c r="A880" s="3"/>
      <c r="B880" s="3"/>
      <c r="P880" s="3"/>
      <c r="Q880" s="3"/>
      <c r="R880" s="3"/>
      <c r="S880" s="3"/>
    </row>
    <row r="881" spans="1:19">
      <c r="A881" s="3"/>
      <c r="B881" s="3"/>
      <c r="P881" s="3"/>
      <c r="Q881" s="3"/>
      <c r="R881" s="3"/>
      <c r="S881" s="3"/>
    </row>
    <row r="882" spans="1:19">
      <c r="A882" s="3"/>
      <c r="B882" s="3"/>
      <c r="P882" s="3"/>
      <c r="Q882" s="3"/>
      <c r="R882" s="3"/>
      <c r="S882" s="3"/>
    </row>
    <row r="883" spans="1:19">
      <c r="A883" s="3"/>
      <c r="B883" s="3"/>
      <c r="P883" s="3"/>
      <c r="Q883" s="3"/>
      <c r="R883" s="3"/>
      <c r="S883" s="3"/>
    </row>
    <row r="884" spans="1:19">
      <c r="A884" s="3"/>
      <c r="B884" s="3"/>
      <c r="P884" s="3"/>
      <c r="Q884" s="3"/>
      <c r="R884" s="3"/>
      <c r="S884" s="3"/>
    </row>
    <row r="885" spans="1:19">
      <c r="A885" s="3"/>
      <c r="B885" s="3"/>
      <c r="P885" s="3"/>
      <c r="Q885" s="3"/>
      <c r="R885" s="3"/>
      <c r="S885" s="3"/>
    </row>
    <row r="886" spans="1:19">
      <c r="A886" s="3"/>
      <c r="B886" s="3"/>
      <c r="P886" s="3"/>
      <c r="Q886" s="3"/>
      <c r="R886" s="3"/>
      <c r="S886" s="3"/>
    </row>
    <row r="887" spans="1:19">
      <c r="A887" s="3"/>
      <c r="B887" s="3"/>
      <c r="P887" s="3"/>
      <c r="Q887" s="3"/>
      <c r="R887" s="3"/>
      <c r="S887" s="3"/>
    </row>
    <row r="888" spans="1:19">
      <c r="A888" s="3"/>
      <c r="B888" s="3"/>
      <c r="P888" s="3"/>
      <c r="Q888" s="3"/>
      <c r="R888" s="3"/>
      <c r="S888" s="3"/>
    </row>
    <row r="889" spans="1:19">
      <c r="A889" s="3"/>
      <c r="B889" s="3"/>
      <c r="P889" s="3"/>
      <c r="Q889" s="3"/>
      <c r="R889" s="3"/>
      <c r="S889" s="3"/>
    </row>
    <row r="890" spans="1:19">
      <c r="A890" s="3"/>
      <c r="B890" s="3"/>
      <c r="P890" s="3"/>
      <c r="Q890" s="3"/>
      <c r="R890" s="3"/>
      <c r="S890" s="3"/>
    </row>
    <row r="891" spans="1:19">
      <c r="A891" s="3"/>
      <c r="B891" s="3"/>
      <c r="P891" s="3"/>
      <c r="Q891" s="3"/>
      <c r="R891" s="3"/>
      <c r="S891" s="3"/>
    </row>
    <row r="892" spans="1:19">
      <c r="A892" s="3"/>
      <c r="B892" s="3"/>
      <c r="P892" s="3"/>
      <c r="Q892" s="3"/>
      <c r="R892" s="3"/>
      <c r="S892" s="3"/>
    </row>
    <row r="893" spans="1:19">
      <c r="A893" s="3"/>
      <c r="B893" s="3"/>
      <c r="P893" s="3"/>
      <c r="Q893" s="3"/>
      <c r="R893" s="3"/>
      <c r="S893" s="3"/>
    </row>
    <row r="894" spans="1:19">
      <c r="A894" s="3"/>
      <c r="B894" s="3"/>
      <c r="P894" s="3"/>
      <c r="Q894" s="3"/>
      <c r="R894" s="3"/>
      <c r="S894" s="3"/>
    </row>
    <row r="895" spans="1:19">
      <c r="A895" s="3"/>
      <c r="B895" s="3"/>
      <c r="P895" s="3"/>
      <c r="Q895" s="3"/>
      <c r="R895" s="3"/>
      <c r="S895" s="3"/>
    </row>
    <row r="896" spans="1:19">
      <c r="A896" s="3"/>
      <c r="B896" s="3"/>
      <c r="P896" s="3"/>
      <c r="Q896" s="3"/>
      <c r="R896" s="3"/>
      <c r="S896" s="3"/>
    </row>
    <row r="897" spans="1:19">
      <c r="A897" s="3"/>
      <c r="B897" s="3"/>
      <c r="P897" s="3"/>
      <c r="Q897" s="3"/>
      <c r="R897" s="3"/>
      <c r="S897" s="3"/>
    </row>
    <row r="898" spans="1:19">
      <c r="A898" s="3"/>
      <c r="B898" s="3"/>
      <c r="P898" s="3"/>
      <c r="Q898" s="3"/>
      <c r="R898" s="3"/>
      <c r="S898" s="3"/>
    </row>
    <row r="899" spans="1:19">
      <c r="A899" s="3"/>
      <c r="B899" s="3"/>
      <c r="P899" s="3"/>
      <c r="Q899" s="3"/>
      <c r="R899" s="3"/>
      <c r="S899" s="3"/>
    </row>
    <row r="900" spans="1:19">
      <c r="A900" s="3"/>
      <c r="B900" s="3"/>
      <c r="P900" s="3"/>
      <c r="Q900" s="3"/>
      <c r="R900" s="3"/>
      <c r="S900" s="3"/>
    </row>
    <row r="901" spans="1:19">
      <c r="A901" s="3"/>
      <c r="B901" s="3"/>
      <c r="P901" s="3"/>
      <c r="Q901" s="3"/>
      <c r="R901" s="3"/>
      <c r="S901" s="3"/>
    </row>
    <row r="902" spans="1:19">
      <c r="A902" s="3"/>
      <c r="B902" s="3"/>
      <c r="P902" s="3"/>
      <c r="Q902" s="3"/>
      <c r="R902" s="3"/>
      <c r="S902" s="3"/>
    </row>
    <row r="903" spans="1:19">
      <c r="A903" s="3"/>
      <c r="B903" s="3"/>
      <c r="P903" s="3"/>
      <c r="Q903" s="3"/>
      <c r="R903" s="3"/>
      <c r="S903" s="3"/>
    </row>
    <row r="904" spans="1:19">
      <c r="A904" s="3"/>
      <c r="B904" s="3"/>
      <c r="P904" s="3"/>
      <c r="Q904" s="3"/>
      <c r="R904" s="3"/>
      <c r="S904" s="3"/>
    </row>
    <row r="905" spans="1:19">
      <c r="A905" s="3"/>
      <c r="B905" s="3"/>
      <c r="P905" s="3"/>
      <c r="Q905" s="3"/>
      <c r="R905" s="3"/>
      <c r="S905" s="3"/>
    </row>
    <row r="906" spans="1:19">
      <c r="A906" s="3"/>
      <c r="B906" s="3"/>
      <c r="P906" s="3"/>
      <c r="Q906" s="3"/>
      <c r="R906" s="3"/>
      <c r="S906" s="3"/>
    </row>
    <row r="907" spans="1:19">
      <c r="A907" s="3"/>
      <c r="B907" s="3"/>
      <c r="P907" s="3"/>
      <c r="Q907" s="3"/>
      <c r="R907" s="3"/>
      <c r="S907" s="3"/>
    </row>
    <row r="908" spans="1:19">
      <c r="A908" s="3"/>
      <c r="B908" s="3"/>
      <c r="P908" s="3"/>
      <c r="Q908" s="3"/>
      <c r="R908" s="3"/>
      <c r="S908" s="3"/>
    </row>
    <row r="909" spans="1:19">
      <c r="A909" s="3"/>
      <c r="B909" s="3"/>
      <c r="P909" s="3"/>
      <c r="Q909" s="3"/>
      <c r="R909" s="3"/>
      <c r="S909" s="3"/>
    </row>
    <row r="910" spans="1:19">
      <c r="A910" s="3"/>
      <c r="B910" s="3"/>
      <c r="P910" s="3"/>
      <c r="Q910" s="3"/>
      <c r="R910" s="3"/>
      <c r="S910" s="3"/>
    </row>
    <row r="911" spans="1:19">
      <c r="A911" s="3"/>
      <c r="B911" s="3"/>
      <c r="P911" s="3"/>
      <c r="Q911" s="3"/>
      <c r="R911" s="3"/>
      <c r="S911" s="3"/>
    </row>
    <row r="912" spans="1:19">
      <c r="A912" s="3"/>
      <c r="B912" s="3"/>
      <c r="P912" s="3"/>
      <c r="Q912" s="3"/>
      <c r="R912" s="3"/>
      <c r="S912" s="3"/>
    </row>
    <row r="913" spans="1:19">
      <c r="A913" s="3"/>
      <c r="B913" s="3"/>
      <c r="P913" s="3"/>
      <c r="Q913" s="3"/>
      <c r="R913" s="3"/>
      <c r="S913" s="3"/>
    </row>
    <row r="914" spans="1:19">
      <c r="A914" s="3"/>
      <c r="B914" s="3"/>
      <c r="P914" s="3"/>
      <c r="Q914" s="3"/>
      <c r="R914" s="3"/>
      <c r="S914" s="3"/>
    </row>
    <row r="915" spans="1:19">
      <c r="A915" s="3"/>
      <c r="B915" s="3"/>
      <c r="P915" s="3"/>
      <c r="Q915" s="3"/>
      <c r="R915" s="3"/>
      <c r="S915" s="3"/>
    </row>
    <row r="916" spans="1:19">
      <c r="A916" s="3"/>
      <c r="B916" s="3"/>
      <c r="P916" s="3"/>
      <c r="Q916" s="3"/>
      <c r="R916" s="3"/>
      <c r="S916" s="3"/>
    </row>
    <row r="917" spans="1:19">
      <c r="A917" s="3"/>
      <c r="B917" s="3"/>
      <c r="P917" s="3"/>
      <c r="Q917" s="3"/>
      <c r="R917" s="3"/>
      <c r="S917" s="3"/>
    </row>
    <row r="918" spans="1:19">
      <c r="A918" s="3"/>
      <c r="B918" s="3"/>
      <c r="P918" s="3"/>
      <c r="Q918" s="3"/>
      <c r="R918" s="3"/>
      <c r="S918" s="3"/>
    </row>
    <row r="919" spans="1:19">
      <c r="A919" s="3"/>
      <c r="B919" s="3"/>
      <c r="P919" s="3"/>
      <c r="Q919" s="3"/>
      <c r="R919" s="3"/>
      <c r="S919" s="3"/>
    </row>
    <row r="920" spans="1:19">
      <c r="A920" s="3"/>
      <c r="B920" s="3"/>
      <c r="P920" s="3"/>
      <c r="Q920" s="3"/>
      <c r="R920" s="3"/>
      <c r="S920" s="3"/>
    </row>
    <row r="921" spans="1:19">
      <c r="A921" s="3"/>
      <c r="B921" s="3"/>
      <c r="P921" s="3"/>
      <c r="Q921" s="3"/>
      <c r="R921" s="3"/>
      <c r="S921" s="3"/>
    </row>
    <row r="922" spans="1:19">
      <c r="A922" s="3"/>
      <c r="B922" s="3"/>
      <c r="P922" s="3"/>
      <c r="Q922" s="3"/>
      <c r="R922" s="3"/>
      <c r="S922" s="3"/>
    </row>
    <row r="923" spans="1:19">
      <c r="A923" s="3"/>
      <c r="B923" s="3"/>
      <c r="P923" s="3"/>
      <c r="Q923" s="3"/>
      <c r="R923" s="3"/>
      <c r="S923" s="3"/>
    </row>
    <row r="924" spans="1:19">
      <c r="A924" s="3"/>
      <c r="B924" s="3"/>
      <c r="P924" s="3"/>
      <c r="Q924" s="3"/>
      <c r="R924" s="3"/>
      <c r="S924" s="3"/>
    </row>
    <row r="925" spans="1:19">
      <c r="A925" s="3"/>
      <c r="B925" s="3"/>
      <c r="P925" s="3"/>
      <c r="Q925" s="3"/>
      <c r="R925" s="3"/>
      <c r="S925" s="3"/>
    </row>
    <row r="926" spans="1:19">
      <c r="A926" s="3"/>
      <c r="B926" s="3"/>
      <c r="P926" s="3"/>
      <c r="Q926" s="3"/>
      <c r="R926" s="3"/>
      <c r="S926" s="3"/>
    </row>
    <row r="927" spans="1:19">
      <c r="A927" s="3"/>
      <c r="B927" s="3"/>
      <c r="P927" s="3"/>
      <c r="Q927" s="3"/>
      <c r="R927" s="3"/>
      <c r="S927" s="3"/>
    </row>
    <row r="928" spans="1:19">
      <c r="A928" s="3"/>
      <c r="B928" s="3"/>
      <c r="P928" s="3"/>
      <c r="Q928" s="3"/>
      <c r="R928" s="3"/>
      <c r="S928" s="3"/>
    </row>
    <row r="929" spans="1:19">
      <c r="A929" s="3"/>
      <c r="B929" s="3"/>
      <c r="P929" s="3"/>
      <c r="Q929" s="3"/>
      <c r="R929" s="3"/>
      <c r="S929" s="3"/>
    </row>
    <row r="930" spans="1:19">
      <c r="A930" s="3"/>
      <c r="B930" s="3"/>
      <c r="P930" s="3"/>
      <c r="Q930" s="3"/>
      <c r="R930" s="3"/>
      <c r="S930" s="3"/>
    </row>
    <row r="931" spans="1:19">
      <c r="A931" s="3"/>
      <c r="B931" s="3"/>
      <c r="P931" s="3"/>
      <c r="Q931" s="3"/>
      <c r="R931" s="3"/>
      <c r="S931" s="3"/>
    </row>
    <row r="932" spans="1:19">
      <c r="A932" s="3"/>
      <c r="B932" s="3"/>
      <c r="P932" s="3"/>
      <c r="Q932" s="3"/>
      <c r="R932" s="3"/>
      <c r="S932" s="3"/>
    </row>
    <row r="933" spans="1:19">
      <c r="A933" s="3"/>
      <c r="B933" s="3"/>
      <c r="P933" s="3"/>
      <c r="Q933" s="3"/>
      <c r="R933" s="3"/>
      <c r="S933" s="3"/>
    </row>
    <row r="934" spans="1:19">
      <c r="A934" s="3"/>
      <c r="B934" s="3"/>
      <c r="P934" s="3"/>
      <c r="Q934" s="3"/>
      <c r="R934" s="3"/>
      <c r="S934" s="3"/>
    </row>
    <row r="935" spans="1:19">
      <c r="A935" s="3"/>
      <c r="B935" s="3"/>
      <c r="P935" s="3"/>
      <c r="Q935" s="3"/>
      <c r="R935" s="3"/>
      <c r="S935" s="3"/>
    </row>
    <row r="936" spans="1:19">
      <c r="A936" s="3"/>
      <c r="B936" s="3"/>
      <c r="P936" s="3"/>
      <c r="Q936" s="3"/>
      <c r="R936" s="3"/>
      <c r="S936" s="3"/>
    </row>
    <row r="937" spans="1:19">
      <c r="A937" s="3"/>
      <c r="B937" s="3"/>
      <c r="P937" s="3"/>
      <c r="Q937" s="3"/>
      <c r="R937" s="3"/>
      <c r="S937" s="3"/>
    </row>
    <row r="938" spans="1:19">
      <c r="A938" s="3"/>
      <c r="B938" s="3"/>
      <c r="P938" s="3"/>
      <c r="Q938" s="3"/>
      <c r="R938" s="3"/>
      <c r="S938" s="3"/>
    </row>
    <row r="939" spans="1:19">
      <c r="A939" s="3"/>
      <c r="B939" s="3"/>
      <c r="P939" s="3"/>
      <c r="Q939" s="3"/>
      <c r="R939" s="3"/>
      <c r="S939" s="3"/>
    </row>
    <row r="940" spans="1:19">
      <c r="A940" s="3"/>
      <c r="B940" s="3"/>
      <c r="P940" s="3"/>
      <c r="Q940" s="3"/>
      <c r="R940" s="3"/>
      <c r="S940" s="3"/>
    </row>
    <row r="941" spans="1:19">
      <c r="A941" s="3"/>
      <c r="B941" s="3"/>
      <c r="P941" s="3"/>
      <c r="Q941" s="3"/>
      <c r="R941" s="3"/>
      <c r="S941" s="3"/>
    </row>
    <row r="942" spans="1:19">
      <c r="A942" s="3"/>
      <c r="B942" s="3"/>
      <c r="P942" s="3"/>
      <c r="Q942" s="3"/>
      <c r="R942" s="3"/>
      <c r="S942" s="3"/>
    </row>
    <row r="943" spans="1:19">
      <c r="A943" s="3"/>
      <c r="B943" s="3"/>
      <c r="P943" s="3"/>
      <c r="Q943" s="3"/>
      <c r="R943" s="3"/>
      <c r="S943" s="3"/>
    </row>
    <row r="944" spans="1:19">
      <c r="A944" s="3"/>
      <c r="B944" s="3"/>
      <c r="P944" s="3"/>
      <c r="Q944" s="3"/>
      <c r="R944" s="3"/>
      <c r="S944" s="3"/>
    </row>
    <row r="945" spans="1:19">
      <c r="A945" s="3"/>
      <c r="B945" s="3"/>
      <c r="P945" s="3"/>
      <c r="Q945" s="3"/>
      <c r="R945" s="3"/>
      <c r="S945" s="3"/>
    </row>
    <row r="946" spans="1:19">
      <c r="A946" s="3"/>
      <c r="B946" s="3"/>
      <c r="P946" s="3"/>
      <c r="Q946" s="3"/>
      <c r="R946" s="3"/>
      <c r="S946" s="3"/>
    </row>
    <row r="947" spans="1:19">
      <c r="A947" s="3"/>
      <c r="B947" s="3"/>
      <c r="P947" s="3"/>
      <c r="Q947" s="3"/>
      <c r="R947" s="3"/>
      <c r="S947" s="3"/>
    </row>
    <row r="948" spans="1:19">
      <c r="A948" s="3"/>
      <c r="B948" s="3"/>
      <c r="P948" s="3"/>
      <c r="Q948" s="3"/>
      <c r="R948" s="3"/>
      <c r="S948" s="3"/>
    </row>
    <row r="949" spans="1:19">
      <c r="A949" s="3"/>
      <c r="B949" s="3"/>
      <c r="P949" s="3"/>
      <c r="Q949" s="3"/>
      <c r="R949" s="3"/>
      <c r="S949" s="3"/>
    </row>
    <row r="950" spans="1:19">
      <c r="A950" s="3"/>
      <c r="B950" s="3"/>
      <c r="P950" s="3"/>
      <c r="Q950" s="3"/>
      <c r="R950" s="3"/>
      <c r="S950" s="3"/>
    </row>
    <row r="951" spans="1:19">
      <c r="A951" s="3"/>
      <c r="B951" s="3"/>
      <c r="P951" s="3"/>
      <c r="Q951" s="3"/>
      <c r="R951" s="3"/>
      <c r="S951" s="3"/>
    </row>
    <row r="952" spans="1:19">
      <c r="A952" s="3"/>
      <c r="B952" s="3"/>
      <c r="P952" s="3"/>
      <c r="Q952" s="3"/>
      <c r="R952" s="3"/>
      <c r="S952" s="3"/>
    </row>
    <row r="953" spans="1:19">
      <c r="A953" s="3"/>
      <c r="B953" s="3"/>
      <c r="P953" s="3"/>
      <c r="Q953" s="3"/>
      <c r="R953" s="3"/>
      <c r="S953" s="3"/>
    </row>
    <row r="954" spans="1:19">
      <c r="A954" s="3"/>
      <c r="B954" s="3"/>
      <c r="P954" s="3"/>
      <c r="Q954" s="3"/>
      <c r="R954" s="3"/>
      <c r="S954" s="3"/>
    </row>
    <row r="955" spans="1:19">
      <c r="A955" s="3"/>
      <c r="B955" s="3"/>
      <c r="P955" s="3"/>
      <c r="Q955" s="3"/>
      <c r="R955" s="3"/>
      <c r="S955" s="3"/>
    </row>
    <row r="956" spans="1:19">
      <c r="A956" s="3"/>
      <c r="B956" s="3"/>
      <c r="P956" s="3"/>
      <c r="Q956" s="3"/>
      <c r="R956" s="3"/>
      <c r="S956" s="3"/>
    </row>
    <row r="957" spans="1:19">
      <c r="A957" s="3"/>
      <c r="B957" s="3"/>
      <c r="P957" s="3"/>
      <c r="Q957" s="3"/>
      <c r="R957" s="3"/>
      <c r="S957" s="3"/>
    </row>
    <row r="958" spans="1:19">
      <c r="A958" s="3"/>
      <c r="B958" s="3"/>
      <c r="P958" s="3"/>
      <c r="Q958" s="3"/>
      <c r="R958" s="3"/>
      <c r="S958" s="3"/>
    </row>
    <row r="959" spans="1:19">
      <c r="A959" s="3"/>
      <c r="B959" s="3"/>
      <c r="P959" s="3"/>
      <c r="Q959" s="3"/>
      <c r="R959" s="3"/>
      <c r="S959" s="3"/>
    </row>
    <row r="960" spans="1:19">
      <c r="A960" s="3"/>
      <c r="B960" s="3"/>
      <c r="P960" s="3"/>
      <c r="Q960" s="3"/>
      <c r="R960" s="3"/>
      <c r="S960" s="3"/>
    </row>
    <row r="961" spans="1:19">
      <c r="A961" s="3"/>
      <c r="B961" s="3"/>
      <c r="P961" s="3"/>
      <c r="Q961" s="3"/>
      <c r="R961" s="3"/>
      <c r="S961" s="3"/>
    </row>
    <row r="962" spans="1:19">
      <c r="A962" s="3"/>
      <c r="B962" s="3"/>
      <c r="P962" s="3"/>
      <c r="Q962" s="3"/>
      <c r="R962" s="3"/>
      <c r="S962" s="3"/>
    </row>
    <row r="963" spans="1:19">
      <c r="A963" s="3"/>
      <c r="B963" s="3"/>
      <c r="P963" s="3"/>
      <c r="Q963" s="3"/>
      <c r="R963" s="3"/>
      <c r="S963" s="3"/>
    </row>
    <row r="964" spans="1:19">
      <c r="A964" s="3"/>
      <c r="B964" s="3"/>
      <c r="P964" s="3"/>
      <c r="Q964" s="3"/>
      <c r="R964" s="3"/>
      <c r="S964" s="3"/>
    </row>
    <row r="965" spans="1:19">
      <c r="A965" s="3"/>
      <c r="B965" s="3"/>
      <c r="P965" s="3"/>
      <c r="Q965" s="3"/>
      <c r="R965" s="3"/>
      <c r="S965" s="3"/>
    </row>
    <row r="966" spans="1:19">
      <c r="A966" s="3"/>
      <c r="B966" s="3"/>
      <c r="P966" s="3"/>
      <c r="Q966" s="3"/>
      <c r="R966" s="3"/>
      <c r="S966" s="3"/>
    </row>
    <row r="967" spans="1:19">
      <c r="A967" s="3"/>
      <c r="B967" s="3"/>
      <c r="P967" s="3"/>
      <c r="Q967" s="3"/>
      <c r="R967" s="3"/>
      <c r="S967" s="3"/>
    </row>
    <row r="968" spans="1:19">
      <c r="A968" s="3"/>
      <c r="B968" s="3"/>
      <c r="P968" s="3"/>
      <c r="Q968" s="3"/>
      <c r="R968" s="3"/>
      <c r="S968" s="3"/>
    </row>
    <row r="969" spans="1:19">
      <c r="A969" s="3"/>
      <c r="B969" s="3"/>
      <c r="P969" s="3"/>
      <c r="Q969" s="3"/>
      <c r="R969" s="3"/>
      <c r="S969" s="3"/>
    </row>
    <row r="970" spans="1:19">
      <c r="A970" s="3"/>
      <c r="B970" s="3"/>
      <c r="P970" s="3"/>
      <c r="Q970" s="3"/>
      <c r="R970" s="3"/>
      <c r="S970" s="3"/>
    </row>
    <row r="971" spans="1:19">
      <c r="A971" s="3"/>
      <c r="B971" s="3"/>
      <c r="P971" s="3"/>
      <c r="Q971" s="3"/>
      <c r="R971" s="3"/>
      <c r="S971" s="3"/>
    </row>
    <row r="972" spans="1:19">
      <c r="A972" s="3"/>
      <c r="B972" s="3"/>
      <c r="P972" s="3"/>
      <c r="Q972" s="3"/>
      <c r="R972" s="3"/>
      <c r="S972" s="3"/>
    </row>
    <row r="973" spans="1:19">
      <c r="A973" s="3"/>
      <c r="B973" s="3"/>
      <c r="P973" s="3"/>
      <c r="Q973" s="3"/>
      <c r="R973" s="3"/>
      <c r="S973" s="3"/>
    </row>
    <row r="974" spans="1:19">
      <c r="A974" s="3"/>
      <c r="B974" s="3"/>
      <c r="P974" s="3"/>
      <c r="Q974" s="3"/>
      <c r="R974" s="3"/>
      <c r="S974" s="3"/>
    </row>
    <row r="975" spans="1:19">
      <c r="A975" s="3"/>
      <c r="B975" s="3"/>
      <c r="P975" s="3"/>
      <c r="Q975" s="3"/>
      <c r="R975" s="3"/>
      <c r="S975" s="3"/>
    </row>
    <row r="976" spans="1:19">
      <c r="A976" s="3"/>
      <c r="B976" s="3"/>
      <c r="P976" s="3"/>
      <c r="Q976" s="3"/>
      <c r="R976" s="3"/>
      <c r="S976" s="3"/>
    </row>
    <row r="977" spans="1:19">
      <c r="A977" s="3"/>
      <c r="B977" s="3"/>
      <c r="P977" s="3"/>
      <c r="Q977" s="3"/>
      <c r="R977" s="3"/>
      <c r="S977" s="3"/>
    </row>
    <row r="978" spans="1:19">
      <c r="A978" s="3"/>
      <c r="B978" s="3"/>
      <c r="P978" s="3"/>
      <c r="Q978" s="3"/>
      <c r="R978" s="3"/>
      <c r="S978" s="3"/>
    </row>
    <row r="979" spans="1:19">
      <c r="A979" s="3"/>
      <c r="B979" s="3"/>
      <c r="P979" s="3"/>
      <c r="Q979" s="3"/>
      <c r="R979" s="3"/>
      <c r="S979" s="3"/>
    </row>
    <row r="980" spans="1:19">
      <c r="A980" s="3"/>
      <c r="B980" s="3"/>
      <c r="P980" s="3"/>
      <c r="Q980" s="3"/>
      <c r="R980" s="3"/>
      <c r="S980" s="3"/>
    </row>
    <row r="981" spans="1:19">
      <c r="A981" s="3"/>
      <c r="B981" s="3"/>
      <c r="P981" s="3"/>
      <c r="Q981" s="3"/>
      <c r="R981" s="3"/>
      <c r="S981" s="3"/>
    </row>
    <row r="982" spans="1:19">
      <c r="A982" s="3"/>
      <c r="B982" s="3"/>
      <c r="P982" s="3"/>
      <c r="Q982" s="3"/>
      <c r="R982" s="3"/>
      <c r="S982" s="3"/>
    </row>
    <row r="983" spans="1:19">
      <c r="A983" s="3"/>
      <c r="B983" s="3"/>
      <c r="P983" s="3"/>
      <c r="Q983" s="3"/>
      <c r="R983" s="3"/>
      <c r="S983" s="3"/>
    </row>
    <row r="984" spans="1:19">
      <c r="A984" s="3"/>
      <c r="B984" s="3"/>
      <c r="P984" s="3"/>
      <c r="Q984" s="3"/>
      <c r="R984" s="3"/>
      <c r="S984" s="3"/>
    </row>
    <row r="985" spans="1:19">
      <c r="A985" s="3"/>
      <c r="B985" s="3"/>
      <c r="P985" s="3"/>
      <c r="Q985" s="3"/>
      <c r="R985" s="3"/>
      <c r="S985" s="3"/>
    </row>
    <row r="986" spans="1:19">
      <c r="A986" s="3"/>
      <c r="B986" s="3"/>
      <c r="P986" s="3"/>
      <c r="Q986" s="3"/>
      <c r="R986" s="3"/>
      <c r="S986" s="3"/>
    </row>
    <row r="987" spans="1:19">
      <c r="A987" s="3"/>
      <c r="B987" s="3"/>
      <c r="P987" s="3"/>
      <c r="Q987" s="3"/>
      <c r="R987" s="3"/>
      <c r="S987" s="3"/>
    </row>
    <row r="988" spans="1:19">
      <c r="A988" s="3"/>
      <c r="B988" s="3"/>
      <c r="P988" s="3"/>
      <c r="Q988" s="3"/>
      <c r="R988" s="3"/>
      <c r="S988" s="3"/>
    </row>
    <row r="989" spans="1:19">
      <c r="A989" s="3"/>
      <c r="B989" s="3"/>
      <c r="P989" s="3"/>
      <c r="Q989" s="3"/>
      <c r="R989" s="3"/>
      <c r="S989" s="3"/>
    </row>
    <row r="990" spans="1:19">
      <c r="A990" s="3"/>
      <c r="B990" s="3"/>
      <c r="P990" s="3"/>
      <c r="Q990" s="3"/>
      <c r="R990" s="3"/>
      <c r="S990" s="3"/>
    </row>
    <row r="991" spans="1:19">
      <c r="A991" s="3"/>
      <c r="B991" s="3"/>
      <c r="P991" s="3"/>
      <c r="Q991" s="3"/>
      <c r="R991" s="3"/>
      <c r="S991" s="3"/>
    </row>
    <row r="992" spans="1:19">
      <c r="A992" s="3"/>
      <c r="B992" s="3"/>
      <c r="P992" s="3"/>
      <c r="Q992" s="3"/>
      <c r="R992" s="3"/>
      <c r="S992" s="3"/>
    </row>
    <row r="993" spans="1:19">
      <c r="A993" s="3"/>
      <c r="B993" s="3"/>
      <c r="P993" s="3"/>
      <c r="Q993" s="3"/>
      <c r="R993" s="3"/>
      <c r="S993" s="3"/>
    </row>
    <row r="994" spans="1:19">
      <c r="A994" s="3"/>
      <c r="B994" s="3"/>
      <c r="P994" s="3"/>
      <c r="Q994" s="3"/>
      <c r="R994" s="3"/>
      <c r="S994" s="3"/>
    </row>
    <row r="995" spans="1:19">
      <c r="A995" s="3"/>
      <c r="B995" s="3"/>
      <c r="P995" s="3"/>
      <c r="Q995" s="3"/>
      <c r="R995" s="3"/>
      <c r="S995" s="3"/>
    </row>
    <row r="996" spans="1:19">
      <c r="A996" s="3"/>
      <c r="B996" s="3"/>
      <c r="P996" s="3"/>
      <c r="Q996" s="3"/>
      <c r="R996" s="3"/>
      <c r="S996" s="3"/>
    </row>
    <row r="997" spans="1:19">
      <c r="A997" s="3"/>
      <c r="B997" s="3"/>
      <c r="P997" s="3"/>
      <c r="Q997" s="3"/>
      <c r="R997" s="3"/>
      <c r="S997" s="3"/>
    </row>
    <row r="998" spans="1:19">
      <c r="A998" s="3"/>
      <c r="B998" s="3"/>
      <c r="P998" s="3"/>
      <c r="Q998" s="3"/>
      <c r="R998" s="3"/>
      <c r="S998" s="3"/>
    </row>
    <row r="999" spans="1:19">
      <c r="A999" s="3"/>
      <c r="B999" s="3"/>
      <c r="P999" s="3"/>
      <c r="Q999" s="3"/>
      <c r="R999" s="3"/>
      <c r="S999" s="3"/>
    </row>
    <row r="1000" spans="1:19">
      <c r="A1000" s="3"/>
      <c r="B1000" s="3"/>
      <c r="P1000" s="3"/>
      <c r="Q1000" s="3"/>
      <c r="R1000" s="3"/>
      <c r="S1000" s="3"/>
    </row>
    <row r="1001" spans="1:19">
      <c r="A1001" s="3"/>
      <c r="B1001" s="3"/>
      <c r="P1001" s="3"/>
      <c r="Q1001" s="3"/>
      <c r="R1001" s="3"/>
      <c r="S1001" s="3"/>
    </row>
    <row r="1002" spans="1:19">
      <c r="A1002" s="3"/>
      <c r="B1002" s="3"/>
      <c r="P1002" s="3"/>
      <c r="Q1002" s="3"/>
      <c r="R1002" s="3"/>
      <c r="S1002" s="3"/>
    </row>
    <row r="1003" spans="1:19">
      <c r="A1003" s="3"/>
      <c r="B1003" s="3"/>
      <c r="P1003" s="3"/>
      <c r="Q1003" s="3"/>
      <c r="R1003" s="3"/>
      <c r="S1003" s="3"/>
    </row>
    <row r="1004" spans="1:19">
      <c r="A1004" s="3"/>
      <c r="B1004" s="3"/>
      <c r="P1004" s="3"/>
      <c r="Q1004" s="3"/>
      <c r="R1004" s="3"/>
      <c r="S1004" s="3"/>
    </row>
    <row r="1005" spans="1:19">
      <c r="A1005" s="3"/>
      <c r="B1005" s="3"/>
      <c r="P1005" s="3"/>
      <c r="Q1005" s="3"/>
      <c r="R1005" s="3"/>
      <c r="S1005" s="3"/>
    </row>
    <row r="1006" spans="1:19">
      <c r="A1006" s="3"/>
      <c r="B1006" s="3"/>
      <c r="P1006" s="3"/>
      <c r="Q1006" s="3"/>
      <c r="R1006" s="3"/>
      <c r="S1006" s="3"/>
    </row>
    <row r="1007" spans="1:19">
      <c r="A1007" s="3"/>
      <c r="B1007" s="3"/>
      <c r="P1007" s="3"/>
      <c r="Q1007" s="3"/>
      <c r="R1007" s="3"/>
      <c r="S1007" s="3"/>
    </row>
    <row r="1008" spans="1:19">
      <c r="A1008" s="3"/>
      <c r="B1008" s="3"/>
      <c r="P1008" s="3"/>
      <c r="Q1008" s="3"/>
      <c r="R1008" s="3"/>
      <c r="S1008" s="3"/>
    </row>
    <row r="1009" spans="1:19">
      <c r="A1009" s="3"/>
      <c r="B1009" s="3"/>
      <c r="P1009" s="3"/>
      <c r="Q1009" s="3"/>
      <c r="R1009" s="3"/>
      <c r="S1009" s="3"/>
    </row>
    <row r="1010" spans="1:19">
      <c r="A1010" s="3"/>
      <c r="B1010" s="3"/>
      <c r="P1010" s="3"/>
      <c r="Q1010" s="3"/>
      <c r="R1010" s="3"/>
      <c r="S1010" s="3"/>
    </row>
    <row r="1011" spans="1:19">
      <c r="A1011" s="3"/>
      <c r="B1011" s="3"/>
      <c r="P1011" s="3"/>
      <c r="Q1011" s="3"/>
      <c r="R1011" s="3"/>
      <c r="S1011" s="3"/>
    </row>
    <row r="1012" spans="1:19">
      <c r="A1012" s="3"/>
      <c r="B1012" s="3"/>
      <c r="P1012" s="3"/>
      <c r="Q1012" s="3"/>
      <c r="R1012" s="3"/>
      <c r="S1012" s="3"/>
    </row>
    <row r="1013" spans="1:19">
      <c r="A1013" s="3"/>
      <c r="B1013" s="3"/>
      <c r="P1013" s="3"/>
      <c r="Q1013" s="3"/>
      <c r="R1013" s="3"/>
      <c r="S1013" s="3"/>
    </row>
    <row r="1014" spans="1:19">
      <c r="A1014" s="3"/>
      <c r="B1014" s="3"/>
      <c r="P1014" s="3"/>
      <c r="Q1014" s="3"/>
      <c r="R1014" s="3"/>
      <c r="S1014" s="3"/>
    </row>
    <row r="1015" spans="1:19">
      <c r="A1015" s="3"/>
      <c r="B1015" s="3"/>
      <c r="P1015" s="3"/>
      <c r="Q1015" s="3"/>
      <c r="R1015" s="3"/>
      <c r="S1015" s="3"/>
    </row>
    <row r="1016" spans="1:19">
      <c r="A1016" s="3"/>
      <c r="B1016" s="3"/>
      <c r="P1016" s="3"/>
      <c r="Q1016" s="3"/>
      <c r="R1016" s="3"/>
      <c r="S1016" s="3"/>
    </row>
  </sheetData>
  <protectedRanges>
    <protectedRange sqref="A21:A50 C21:C50 E21:E50 G21:S50" name="DatosF3"/>
  </protectedRanges>
  <mergeCells count="30">
    <mergeCell ref="A7:B7"/>
    <mergeCell ref="A8:B8"/>
    <mergeCell ref="A9:B9"/>
    <mergeCell ref="A10:B10"/>
    <mergeCell ref="A11:B11"/>
    <mergeCell ref="A12:B12"/>
    <mergeCell ref="A14:S14"/>
    <mergeCell ref="K19:L19"/>
    <mergeCell ref="M19:N19"/>
    <mergeCell ref="O19:O20"/>
    <mergeCell ref="P19:P20"/>
    <mergeCell ref="Q19:Q20"/>
    <mergeCell ref="R19:R20"/>
    <mergeCell ref="O18:P18"/>
    <mergeCell ref="Q18:R18"/>
    <mergeCell ref="A19:A20"/>
    <mergeCell ref="B19:B20"/>
    <mergeCell ref="C19:C20"/>
    <mergeCell ref="D19:D20"/>
    <mergeCell ref="E19:E20"/>
    <mergeCell ref="F19:F20"/>
    <mergeCell ref="A16:S16"/>
    <mergeCell ref="S18:S20"/>
    <mergeCell ref="A51:N51"/>
    <mergeCell ref="G19:H19"/>
    <mergeCell ref="I19:J19"/>
    <mergeCell ref="A18:B18"/>
    <mergeCell ref="C18:D18"/>
    <mergeCell ref="G18:N18"/>
    <mergeCell ref="E18:F18"/>
  </mergeCells>
  <dataValidations count="2">
    <dataValidation type="list" allowBlank="1" showInputMessage="1" showErrorMessage="1" sqref="B17">
      <formula1>$N$2:$N$6</formula1>
    </dataValidation>
    <dataValidation type="list" allowBlank="1" showInputMessage="1" showErrorMessage="1" sqref="O22:O49 Q22:Q49">
      <formula1>#REF!</formula1>
    </dataValidation>
  </dataValidations>
  <printOptions horizontalCentered="1"/>
  <pageMargins left="0" right="0" top="0.15748031496062992" bottom="0.15748031496062992" header="0.31496062992125984" footer="0.31496062992125984"/>
  <pageSetup paperSize="9" scale="43"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'Tabla Institucional'!$Z$2:$Z$48</xm:f>
          </x14:formula1>
          <xm:sqref>A21:A50</xm:sqref>
        </x14:dataValidation>
        <x14:dataValidation type="list" allowBlank="1" showInputMessage="1" showErrorMessage="1">
          <x14:formula1>
            <xm:f>base!$F$2:$F$5</xm:f>
          </x14:formula1>
          <xm:sqref>C21:C50</xm:sqref>
        </x14:dataValidation>
        <x14:dataValidation type="list" allowBlank="1" showInputMessage="1" showErrorMessage="1">
          <x14:formula1>
            <xm:f>base!$P$2:$P$7</xm:f>
          </x14:formula1>
          <xm:sqref>E21:E25</xm:sqref>
        </x14:dataValidation>
        <x14:dataValidation type="list" allowBlank="1" showInputMessage="1" showErrorMessage="1">
          <x14:formula1>
            <xm:f>'[2]Base Gastos'!#REF!</xm:f>
          </x14:formula1>
          <xm:sqref>O21 Q21</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148"/>
  <sheetViews>
    <sheetView topLeftCell="H5" zoomScale="70" zoomScaleNormal="70" workbookViewId="0">
      <selection activeCell="T16" sqref="T16"/>
    </sheetView>
  </sheetViews>
  <sheetFormatPr baseColWidth="10" defaultColWidth="9.109375" defaultRowHeight="13.8"/>
  <cols>
    <col min="1" max="1" width="12.6640625" style="98" hidden="1" customWidth="1"/>
    <col min="2" max="7" width="4.44140625" style="99" customWidth="1"/>
    <col min="8" max="8" width="8.109375" style="99" bestFit="1" customWidth="1"/>
    <col min="9" max="13" width="3.33203125" style="99" bestFit="1" customWidth="1"/>
    <col min="14" max="14" width="5.109375" style="100" customWidth="1"/>
    <col min="15" max="15" width="11.6640625" style="100" customWidth="1"/>
    <col min="16" max="19" width="5.109375" style="99" customWidth="1"/>
    <col min="20" max="20" width="18.6640625" style="99" customWidth="1"/>
    <col min="21" max="21" width="16.33203125" style="326" customWidth="1"/>
    <col min="22" max="32" width="11.6640625" style="99" customWidth="1"/>
    <col min="33" max="33" width="17.109375" style="99" bestFit="1" customWidth="1"/>
    <col min="34" max="34" width="5.44140625" style="99" customWidth="1"/>
    <col min="35" max="35" width="9.109375" style="98"/>
    <col min="36" max="36" width="18.6640625" style="98" bestFit="1" customWidth="1"/>
    <col min="37" max="260" width="9.109375" style="98"/>
    <col min="261" max="263" width="3.88671875" style="98" customWidth="1"/>
    <col min="264" max="265" width="3.33203125" style="98" bestFit="1" customWidth="1"/>
    <col min="266" max="266" width="4" style="98" bestFit="1" customWidth="1"/>
    <col min="267" max="267" width="8.109375" style="98" bestFit="1" customWidth="1"/>
    <col min="268" max="272" width="3.33203125" style="98" bestFit="1" customWidth="1"/>
    <col min="273" max="278" width="5.109375" style="98" customWidth="1"/>
    <col min="279" max="279" width="11.5546875" style="98" bestFit="1" customWidth="1"/>
    <col min="280" max="290" width="5.44140625" style="98" customWidth="1"/>
    <col min="291" max="516" width="9.109375" style="98"/>
    <col min="517" max="519" width="3.88671875" style="98" customWidth="1"/>
    <col min="520" max="521" width="3.33203125" style="98" bestFit="1" customWidth="1"/>
    <col min="522" max="522" width="4" style="98" bestFit="1" customWidth="1"/>
    <col min="523" max="523" width="8.109375" style="98" bestFit="1" customWidth="1"/>
    <col min="524" max="528" width="3.33203125" style="98" bestFit="1" customWidth="1"/>
    <col min="529" max="534" width="5.109375" style="98" customWidth="1"/>
    <col min="535" max="535" width="11.5546875" style="98" bestFit="1" customWidth="1"/>
    <col min="536" max="546" width="5.44140625" style="98" customWidth="1"/>
    <col min="547" max="772" width="9.109375" style="98"/>
    <col min="773" max="775" width="3.88671875" style="98" customWidth="1"/>
    <col min="776" max="777" width="3.33203125" style="98" bestFit="1" customWidth="1"/>
    <col min="778" max="778" width="4" style="98" bestFit="1" customWidth="1"/>
    <col min="779" max="779" width="8.109375" style="98" bestFit="1" customWidth="1"/>
    <col min="780" max="784" width="3.33203125" style="98" bestFit="1" customWidth="1"/>
    <col min="785" max="790" width="5.109375" style="98" customWidth="1"/>
    <col min="791" max="791" width="11.5546875" style="98" bestFit="1" customWidth="1"/>
    <col min="792" max="802" width="5.44140625" style="98" customWidth="1"/>
    <col min="803" max="1028" width="9.109375" style="98"/>
    <col min="1029" max="1031" width="3.88671875" style="98" customWidth="1"/>
    <col min="1032" max="1033" width="3.33203125" style="98" bestFit="1" customWidth="1"/>
    <col min="1034" max="1034" width="4" style="98" bestFit="1" customWidth="1"/>
    <col min="1035" max="1035" width="8.109375" style="98" bestFit="1" customWidth="1"/>
    <col min="1036" max="1040" width="3.33203125" style="98" bestFit="1" customWidth="1"/>
    <col min="1041" max="1046" width="5.109375" style="98" customWidth="1"/>
    <col min="1047" max="1047" width="11.5546875" style="98" bestFit="1" customWidth="1"/>
    <col min="1048" max="1058" width="5.44140625" style="98" customWidth="1"/>
    <col min="1059" max="1284" width="9.109375" style="98"/>
    <col min="1285" max="1287" width="3.88671875" style="98" customWidth="1"/>
    <col min="1288" max="1289" width="3.33203125" style="98" bestFit="1" customWidth="1"/>
    <col min="1290" max="1290" width="4" style="98" bestFit="1" customWidth="1"/>
    <col min="1291" max="1291" width="8.109375" style="98" bestFit="1" customWidth="1"/>
    <col min="1292" max="1296" width="3.33203125" style="98" bestFit="1" customWidth="1"/>
    <col min="1297" max="1302" width="5.109375" style="98" customWidth="1"/>
    <col min="1303" max="1303" width="11.5546875" style="98" bestFit="1" customWidth="1"/>
    <col min="1304" max="1314" width="5.44140625" style="98" customWidth="1"/>
    <col min="1315" max="1540" width="9.109375" style="98"/>
    <col min="1541" max="1543" width="3.88671875" style="98" customWidth="1"/>
    <col min="1544" max="1545" width="3.33203125" style="98" bestFit="1" customWidth="1"/>
    <col min="1546" max="1546" width="4" style="98" bestFit="1" customWidth="1"/>
    <col min="1547" max="1547" width="8.109375" style="98" bestFit="1" customWidth="1"/>
    <col min="1548" max="1552" width="3.33203125" style="98" bestFit="1" customWidth="1"/>
    <col min="1553" max="1558" width="5.109375" style="98" customWidth="1"/>
    <col min="1559" max="1559" width="11.5546875" style="98" bestFit="1" customWidth="1"/>
    <col min="1560" max="1570" width="5.44140625" style="98" customWidth="1"/>
    <col min="1571" max="1796" width="9.109375" style="98"/>
    <col min="1797" max="1799" width="3.88671875" style="98" customWidth="1"/>
    <col min="1800" max="1801" width="3.33203125" style="98" bestFit="1" customWidth="1"/>
    <col min="1802" max="1802" width="4" style="98" bestFit="1" customWidth="1"/>
    <col min="1803" max="1803" width="8.109375" style="98" bestFit="1" customWidth="1"/>
    <col min="1804" max="1808" width="3.33203125" style="98" bestFit="1" customWidth="1"/>
    <col min="1809" max="1814" width="5.109375" style="98" customWidth="1"/>
    <col min="1815" max="1815" width="11.5546875" style="98" bestFit="1" customWidth="1"/>
    <col min="1816" max="1826" width="5.44140625" style="98" customWidth="1"/>
    <col min="1827" max="2052" width="9.109375" style="98"/>
    <col min="2053" max="2055" width="3.88671875" style="98" customWidth="1"/>
    <col min="2056" max="2057" width="3.33203125" style="98" bestFit="1" customWidth="1"/>
    <col min="2058" max="2058" width="4" style="98" bestFit="1" customWidth="1"/>
    <col min="2059" max="2059" width="8.109375" style="98" bestFit="1" customWidth="1"/>
    <col min="2060" max="2064" width="3.33203125" style="98" bestFit="1" customWidth="1"/>
    <col min="2065" max="2070" width="5.109375" style="98" customWidth="1"/>
    <col min="2071" max="2071" width="11.5546875" style="98" bestFit="1" customWidth="1"/>
    <col min="2072" max="2082" width="5.44140625" style="98" customWidth="1"/>
    <col min="2083" max="2308" width="9.109375" style="98"/>
    <col min="2309" max="2311" width="3.88671875" style="98" customWidth="1"/>
    <col min="2312" max="2313" width="3.33203125" style="98" bestFit="1" customWidth="1"/>
    <col min="2314" max="2314" width="4" style="98" bestFit="1" customWidth="1"/>
    <col min="2315" max="2315" width="8.109375" style="98" bestFit="1" customWidth="1"/>
    <col min="2316" max="2320" width="3.33203125" style="98" bestFit="1" customWidth="1"/>
    <col min="2321" max="2326" width="5.109375" style="98" customWidth="1"/>
    <col min="2327" max="2327" width="11.5546875" style="98" bestFit="1" customWidth="1"/>
    <col min="2328" max="2338" width="5.44140625" style="98" customWidth="1"/>
    <col min="2339" max="2564" width="9.109375" style="98"/>
    <col min="2565" max="2567" width="3.88671875" style="98" customWidth="1"/>
    <col min="2568" max="2569" width="3.33203125" style="98" bestFit="1" customWidth="1"/>
    <col min="2570" max="2570" width="4" style="98" bestFit="1" customWidth="1"/>
    <col min="2571" max="2571" width="8.109375" style="98" bestFit="1" customWidth="1"/>
    <col min="2572" max="2576" width="3.33203125" style="98" bestFit="1" customWidth="1"/>
    <col min="2577" max="2582" width="5.109375" style="98" customWidth="1"/>
    <col min="2583" max="2583" width="11.5546875" style="98" bestFit="1" customWidth="1"/>
    <col min="2584" max="2594" width="5.44140625" style="98" customWidth="1"/>
    <col min="2595" max="2820" width="9.109375" style="98"/>
    <col min="2821" max="2823" width="3.88671875" style="98" customWidth="1"/>
    <col min="2824" max="2825" width="3.33203125" style="98" bestFit="1" customWidth="1"/>
    <col min="2826" max="2826" width="4" style="98" bestFit="1" customWidth="1"/>
    <col min="2827" max="2827" width="8.109375" style="98" bestFit="1" customWidth="1"/>
    <col min="2828" max="2832" width="3.33203125" style="98" bestFit="1" customWidth="1"/>
    <col min="2833" max="2838" width="5.109375" style="98" customWidth="1"/>
    <col min="2839" max="2839" width="11.5546875" style="98" bestFit="1" customWidth="1"/>
    <col min="2840" max="2850" width="5.44140625" style="98" customWidth="1"/>
    <col min="2851" max="3076" width="9.109375" style="98"/>
    <col min="3077" max="3079" width="3.88671875" style="98" customWidth="1"/>
    <col min="3080" max="3081" width="3.33203125" style="98" bestFit="1" customWidth="1"/>
    <col min="3082" max="3082" width="4" style="98" bestFit="1" customWidth="1"/>
    <col min="3083" max="3083" width="8.109375" style="98" bestFit="1" customWidth="1"/>
    <col min="3084" max="3088" width="3.33203125" style="98" bestFit="1" customWidth="1"/>
    <col min="3089" max="3094" width="5.109375" style="98" customWidth="1"/>
    <col min="3095" max="3095" width="11.5546875" style="98" bestFit="1" customWidth="1"/>
    <col min="3096" max="3106" width="5.44140625" style="98" customWidth="1"/>
    <col min="3107" max="3332" width="9.109375" style="98"/>
    <col min="3333" max="3335" width="3.88671875" style="98" customWidth="1"/>
    <col min="3336" max="3337" width="3.33203125" style="98" bestFit="1" customWidth="1"/>
    <col min="3338" max="3338" width="4" style="98" bestFit="1" customWidth="1"/>
    <col min="3339" max="3339" width="8.109375" style="98" bestFit="1" customWidth="1"/>
    <col min="3340" max="3344" width="3.33203125" style="98" bestFit="1" customWidth="1"/>
    <col min="3345" max="3350" width="5.109375" style="98" customWidth="1"/>
    <col min="3351" max="3351" width="11.5546875" style="98" bestFit="1" customWidth="1"/>
    <col min="3352" max="3362" width="5.44140625" style="98" customWidth="1"/>
    <col min="3363" max="3588" width="9.109375" style="98"/>
    <col min="3589" max="3591" width="3.88671875" style="98" customWidth="1"/>
    <col min="3592" max="3593" width="3.33203125" style="98" bestFit="1" customWidth="1"/>
    <col min="3594" max="3594" width="4" style="98" bestFit="1" customWidth="1"/>
    <col min="3595" max="3595" width="8.109375" style="98" bestFit="1" customWidth="1"/>
    <col min="3596" max="3600" width="3.33203125" style="98" bestFit="1" customWidth="1"/>
    <col min="3601" max="3606" width="5.109375" style="98" customWidth="1"/>
    <col min="3607" max="3607" width="11.5546875" style="98" bestFit="1" customWidth="1"/>
    <col min="3608" max="3618" width="5.44140625" style="98" customWidth="1"/>
    <col min="3619" max="3844" width="9.109375" style="98"/>
    <col min="3845" max="3847" width="3.88671875" style="98" customWidth="1"/>
    <col min="3848" max="3849" width="3.33203125" style="98" bestFit="1" customWidth="1"/>
    <col min="3850" max="3850" width="4" style="98" bestFit="1" customWidth="1"/>
    <col min="3851" max="3851" width="8.109375" style="98" bestFit="1" customWidth="1"/>
    <col min="3852" max="3856" width="3.33203125" style="98" bestFit="1" customWidth="1"/>
    <col min="3857" max="3862" width="5.109375" style="98" customWidth="1"/>
    <col min="3863" max="3863" width="11.5546875" style="98" bestFit="1" customWidth="1"/>
    <col min="3864" max="3874" width="5.44140625" style="98" customWidth="1"/>
    <col min="3875" max="4100" width="9.109375" style="98"/>
    <col min="4101" max="4103" width="3.88671875" style="98" customWidth="1"/>
    <col min="4104" max="4105" width="3.33203125" style="98" bestFit="1" customWidth="1"/>
    <col min="4106" max="4106" width="4" style="98" bestFit="1" customWidth="1"/>
    <col min="4107" max="4107" width="8.109375" style="98" bestFit="1" customWidth="1"/>
    <col min="4108" max="4112" width="3.33203125" style="98" bestFit="1" customWidth="1"/>
    <col min="4113" max="4118" width="5.109375" style="98" customWidth="1"/>
    <col min="4119" max="4119" width="11.5546875" style="98" bestFit="1" customWidth="1"/>
    <col min="4120" max="4130" width="5.44140625" style="98" customWidth="1"/>
    <col min="4131" max="4356" width="9.109375" style="98"/>
    <col min="4357" max="4359" width="3.88671875" style="98" customWidth="1"/>
    <col min="4360" max="4361" width="3.33203125" style="98" bestFit="1" customWidth="1"/>
    <col min="4362" max="4362" width="4" style="98" bestFit="1" customWidth="1"/>
    <col min="4363" max="4363" width="8.109375" style="98" bestFit="1" customWidth="1"/>
    <col min="4364" max="4368" width="3.33203125" style="98" bestFit="1" customWidth="1"/>
    <col min="4369" max="4374" width="5.109375" style="98" customWidth="1"/>
    <col min="4375" max="4375" width="11.5546875" style="98" bestFit="1" customWidth="1"/>
    <col min="4376" max="4386" width="5.44140625" style="98" customWidth="1"/>
    <col min="4387" max="4612" width="9.109375" style="98"/>
    <col min="4613" max="4615" width="3.88671875" style="98" customWidth="1"/>
    <col min="4616" max="4617" width="3.33203125" style="98" bestFit="1" customWidth="1"/>
    <col min="4618" max="4618" width="4" style="98" bestFit="1" customWidth="1"/>
    <col min="4619" max="4619" width="8.109375" style="98" bestFit="1" customWidth="1"/>
    <col min="4620" max="4624" width="3.33203125" style="98" bestFit="1" customWidth="1"/>
    <col min="4625" max="4630" width="5.109375" style="98" customWidth="1"/>
    <col min="4631" max="4631" width="11.5546875" style="98" bestFit="1" customWidth="1"/>
    <col min="4632" max="4642" width="5.44140625" style="98" customWidth="1"/>
    <col min="4643" max="4868" width="9.109375" style="98"/>
    <col min="4869" max="4871" width="3.88671875" style="98" customWidth="1"/>
    <col min="4872" max="4873" width="3.33203125" style="98" bestFit="1" customWidth="1"/>
    <col min="4874" max="4874" width="4" style="98" bestFit="1" customWidth="1"/>
    <col min="4875" max="4875" width="8.109375" style="98" bestFit="1" customWidth="1"/>
    <col min="4876" max="4880" width="3.33203125" style="98" bestFit="1" customWidth="1"/>
    <col min="4881" max="4886" width="5.109375" style="98" customWidth="1"/>
    <col min="4887" max="4887" width="11.5546875" style="98" bestFit="1" customWidth="1"/>
    <col min="4888" max="4898" width="5.44140625" style="98" customWidth="1"/>
    <col min="4899" max="5124" width="9.109375" style="98"/>
    <col min="5125" max="5127" width="3.88671875" style="98" customWidth="1"/>
    <col min="5128" max="5129" width="3.33203125" style="98" bestFit="1" customWidth="1"/>
    <col min="5130" max="5130" width="4" style="98" bestFit="1" customWidth="1"/>
    <col min="5131" max="5131" width="8.109375" style="98" bestFit="1" customWidth="1"/>
    <col min="5132" max="5136" width="3.33203125" style="98" bestFit="1" customWidth="1"/>
    <col min="5137" max="5142" width="5.109375" style="98" customWidth="1"/>
    <col min="5143" max="5143" width="11.5546875" style="98" bestFit="1" customWidth="1"/>
    <col min="5144" max="5154" width="5.44140625" style="98" customWidth="1"/>
    <col min="5155" max="5380" width="9.109375" style="98"/>
    <col min="5381" max="5383" width="3.88671875" style="98" customWidth="1"/>
    <col min="5384" max="5385" width="3.33203125" style="98" bestFit="1" customWidth="1"/>
    <col min="5386" max="5386" width="4" style="98" bestFit="1" customWidth="1"/>
    <col min="5387" max="5387" width="8.109375" style="98" bestFit="1" customWidth="1"/>
    <col min="5388" max="5392" width="3.33203125" style="98" bestFit="1" customWidth="1"/>
    <col min="5393" max="5398" width="5.109375" style="98" customWidth="1"/>
    <col min="5399" max="5399" width="11.5546875" style="98" bestFit="1" customWidth="1"/>
    <col min="5400" max="5410" width="5.44140625" style="98" customWidth="1"/>
    <col min="5411" max="5636" width="9.109375" style="98"/>
    <col min="5637" max="5639" width="3.88671875" style="98" customWidth="1"/>
    <col min="5640" max="5641" width="3.33203125" style="98" bestFit="1" customWidth="1"/>
    <col min="5642" max="5642" width="4" style="98" bestFit="1" customWidth="1"/>
    <col min="5643" max="5643" width="8.109375" style="98" bestFit="1" customWidth="1"/>
    <col min="5644" max="5648" width="3.33203125" style="98" bestFit="1" customWidth="1"/>
    <col min="5649" max="5654" width="5.109375" style="98" customWidth="1"/>
    <col min="5655" max="5655" width="11.5546875" style="98" bestFit="1" customWidth="1"/>
    <col min="5656" max="5666" width="5.44140625" style="98" customWidth="1"/>
    <col min="5667" max="5892" width="9.109375" style="98"/>
    <col min="5893" max="5895" width="3.88671875" style="98" customWidth="1"/>
    <col min="5896" max="5897" width="3.33203125" style="98" bestFit="1" customWidth="1"/>
    <col min="5898" max="5898" width="4" style="98" bestFit="1" customWidth="1"/>
    <col min="5899" max="5899" width="8.109375" style="98" bestFit="1" customWidth="1"/>
    <col min="5900" max="5904" width="3.33203125" style="98" bestFit="1" customWidth="1"/>
    <col min="5905" max="5910" width="5.109375" style="98" customWidth="1"/>
    <col min="5911" max="5911" width="11.5546875" style="98" bestFit="1" customWidth="1"/>
    <col min="5912" max="5922" width="5.44140625" style="98" customWidth="1"/>
    <col min="5923" max="6148" width="9.109375" style="98"/>
    <col min="6149" max="6151" width="3.88671875" style="98" customWidth="1"/>
    <col min="6152" max="6153" width="3.33203125" style="98" bestFit="1" customWidth="1"/>
    <col min="6154" max="6154" width="4" style="98" bestFit="1" customWidth="1"/>
    <col min="6155" max="6155" width="8.109375" style="98" bestFit="1" customWidth="1"/>
    <col min="6156" max="6160" width="3.33203125" style="98" bestFit="1" customWidth="1"/>
    <col min="6161" max="6166" width="5.109375" style="98" customWidth="1"/>
    <col min="6167" max="6167" width="11.5546875" style="98" bestFit="1" customWidth="1"/>
    <col min="6168" max="6178" width="5.44140625" style="98" customWidth="1"/>
    <col min="6179" max="6404" width="9.109375" style="98"/>
    <col min="6405" max="6407" width="3.88671875" style="98" customWidth="1"/>
    <col min="6408" max="6409" width="3.33203125" style="98" bestFit="1" customWidth="1"/>
    <col min="6410" max="6410" width="4" style="98" bestFit="1" customWidth="1"/>
    <col min="6411" max="6411" width="8.109375" style="98" bestFit="1" customWidth="1"/>
    <col min="6412" max="6416" width="3.33203125" style="98" bestFit="1" customWidth="1"/>
    <col min="6417" max="6422" width="5.109375" style="98" customWidth="1"/>
    <col min="6423" max="6423" width="11.5546875" style="98" bestFit="1" customWidth="1"/>
    <col min="6424" max="6434" width="5.44140625" style="98" customWidth="1"/>
    <col min="6435" max="6660" width="9.109375" style="98"/>
    <col min="6661" max="6663" width="3.88671875" style="98" customWidth="1"/>
    <col min="6664" max="6665" width="3.33203125" style="98" bestFit="1" customWidth="1"/>
    <col min="6666" max="6666" width="4" style="98" bestFit="1" customWidth="1"/>
    <col min="6667" max="6667" width="8.109375" style="98" bestFit="1" customWidth="1"/>
    <col min="6668" max="6672" width="3.33203125" style="98" bestFit="1" customWidth="1"/>
    <col min="6673" max="6678" width="5.109375" style="98" customWidth="1"/>
    <col min="6679" max="6679" width="11.5546875" style="98" bestFit="1" customWidth="1"/>
    <col min="6680" max="6690" width="5.44140625" style="98" customWidth="1"/>
    <col min="6691" max="6916" width="9.109375" style="98"/>
    <col min="6917" max="6919" width="3.88671875" style="98" customWidth="1"/>
    <col min="6920" max="6921" width="3.33203125" style="98" bestFit="1" customWidth="1"/>
    <col min="6922" max="6922" width="4" style="98" bestFit="1" customWidth="1"/>
    <col min="6923" max="6923" width="8.109375" style="98" bestFit="1" customWidth="1"/>
    <col min="6924" max="6928" width="3.33203125" style="98" bestFit="1" customWidth="1"/>
    <col min="6929" max="6934" width="5.109375" style="98" customWidth="1"/>
    <col min="6935" max="6935" width="11.5546875" style="98" bestFit="1" customWidth="1"/>
    <col min="6936" max="6946" width="5.44140625" style="98" customWidth="1"/>
    <col min="6947" max="7172" width="9.109375" style="98"/>
    <col min="7173" max="7175" width="3.88671875" style="98" customWidth="1"/>
    <col min="7176" max="7177" width="3.33203125" style="98" bestFit="1" customWidth="1"/>
    <col min="7178" max="7178" width="4" style="98" bestFit="1" customWidth="1"/>
    <col min="7179" max="7179" width="8.109375" style="98" bestFit="1" customWidth="1"/>
    <col min="7180" max="7184" width="3.33203125" style="98" bestFit="1" customWidth="1"/>
    <col min="7185" max="7190" width="5.109375" style="98" customWidth="1"/>
    <col min="7191" max="7191" width="11.5546875" style="98" bestFit="1" customWidth="1"/>
    <col min="7192" max="7202" width="5.44140625" style="98" customWidth="1"/>
    <col min="7203" max="7428" width="9.109375" style="98"/>
    <col min="7429" max="7431" width="3.88671875" style="98" customWidth="1"/>
    <col min="7432" max="7433" width="3.33203125" style="98" bestFit="1" customWidth="1"/>
    <col min="7434" max="7434" width="4" style="98" bestFit="1" customWidth="1"/>
    <col min="7435" max="7435" width="8.109375" style="98" bestFit="1" customWidth="1"/>
    <col min="7436" max="7440" width="3.33203125" style="98" bestFit="1" customWidth="1"/>
    <col min="7441" max="7446" width="5.109375" style="98" customWidth="1"/>
    <col min="7447" max="7447" width="11.5546875" style="98" bestFit="1" customWidth="1"/>
    <col min="7448" max="7458" width="5.44140625" style="98" customWidth="1"/>
    <col min="7459" max="7684" width="9.109375" style="98"/>
    <col min="7685" max="7687" width="3.88671875" style="98" customWidth="1"/>
    <col min="7688" max="7689" width="3.33203125" style="98" bestFit="1" customWidth="1"/>
    <col min="7690" max="7690" width="4" style="98" bestFit="1" customWidth="1"/>
    <col min="7691" max="7691" width="8.109375" style="98" bestFit="1" customWidth="1"/>
    <col min="7692" max="7696" width="3.33203125" style="98" bestFit="1" customWidth="1"/>
    <col min="7697" max="7702" width="5.109375" style="98" customWidth="1"/>
    <col min="7703" max="7703" width="11.5546875" style="98" bestFit="1" customWidth="1"/>
    <col min="7704" max="7714" width="5.44140625" style="98" customWidth="1"/>
    <col min="7715" max="7940" width="9.109375" style="98"/>
    <col min="7941" max="7943" width="3.88671875" style="98" customWidth="1"/>
    <col min="7944" max="7945" width="3.33203125" style="98" bestFit="1" customWidth="1"/>
    <col min="7946" max="7946" width="4" style="98" bestFit="1" customWidth="1"/>
    <col min="7947" max="7947" width="8.109375" style="98" bestFit="1" customWidth="1"/>
    <col min="7948" max="7952" width="3.33203125" style="98" bestFit="1" customWidth="1"/>
    <col min="7953" max="7958" width="5.109375" style="98" customWidth="1"/>
    <col min="7959" max="7959" width="11.5546875" style="98" bestFit="1" customWidth="1"/>
    <col min="7960" max="7970" width="5.44140625" style="98" customWidth="1"/>
    <col min="7971" max="8196" width="9.109375" style="98"/>
    <col min="8197" max="8199" width="3.88671875" style="98" customWidth="1"/>
    <col min="8200" max="8201" width="3.33203125" style="98" bestFit="1" customWidth="1"/>
    <col min="8202" max="8202" width="4" style="98" bestFit="1" customWidth="1"/>
    <col min="8203" max="8203" width="8.109375" style="98" bestFit="1" customWidth="1"/>
    <col min="8204" max="8208" width="3.33203125" style="98" bestFit="1" customWidth="1"/>
    <col min="8209" max="8214" width="5.109375" style="98" customWidth="1"/>
    <col min="8215" max="8215" width="11.5546875" style="98" bestFit="1" customWidth="1"/>
    <col min="8216" max="8226" width="5.44140625" style="98" customWidth="1"/>
    <col min="8227" max="8452" width="9.109375" style="98"/>
    <col min="8453" max="8455" width="3.88671875" style="98" customWidth="1"/>
    <col min="8456" max="8457" width="3.33203125" style="98" bestFit="1" customWidth="1"/>
    <col min="8458" max="8458" width="4" style="98" bestFit="1" customWidth="1"/>
    <col min="8459" max="8459" width="8.109375" style="98" bestFit="1" customWidth="1"/>
    <col min="8460" max="8464" width="3.33203125" style="98" bestFit="1" customWidth="1"/>
    <col min="8465" max="8470" width="5.109375" style="98" customWidth="1"/>
    <col min="8471" max="8471" width="11.5546875" style="98" bestFit="1" customWidth="1"/>
    <col min="8472" max="8482" width="5.44140625" style="98" customWidth="1"/>
    <col min="8483" max="8708" width="9.109375" style="98"/>
    <col min="8709" max="8711" width="3.88671875" style="98" customWidth="1"/>
    <col min="8712" max="8713" width="3.33203125" style="98" bestFit="1" customWidth="1"/>
    <col min="8714" max="8714" width="4" style="98" bestFit="1" customWidth="1"/>
    <col min="8715" max="8715" width="8.109375" style="98" bestFit="1" customWidth="1"/>
    <col min="8716" max="8720" width="3.33203125" style="98" bestFit="1" customWidth="1"/>
    <col min="8721" max="8726" width="5.109375" style="98" customWidth="1"/>
    <col min="8727" max="8727" width="11.5546875" style="98" bestFit="1" customWidth="1"/>
    <col min="8728" max="8738" width="5.44140625" style="98" customWidth="1"/>
    <col min="8739" max="8964" width="9.109375" style="98"/>
    <col min="8965" max="8967" width="3.88671875" style="98" customWidth="1"/>
    <col min="8968" max="8969" width="3.33203125" style="98" bestFit="1" customWidth="1"/>
    <col min="8970" max="8970" width="4" style="98" bestFit="1" customWidth="1"/>
    <col min="8971" max="8971" width="8.109375" style="98" bestFit="1" customWidth="1"/>
    <col min="8972" max="8976" width="3.33203125" style="98" bestFit="1" customWidth="1"/>
    <col min="8977" max="8982" width="5.109375" style="98" customWidth="1"/>
    <col min="8983" max="8983" width="11.5546875" style="98" bestFit="1" customWidth="1"/>
    <col min="8984" max="8994" width="5.44140625" style="98" customWidth="1"/>
    <col min="8995" max="9220" width="9.109375" style="98"/>
    <col min="9221" max="9223" width="3.88671875" style="98" customWidth="1"/>
    <col min="9224" max="9225" width="3.33203125" style="98" bestFit="1" customWidth="1"/>
    <col min="9226" max="9226" width="4" style="98" bestFit="1" customWidth="1"/>
    <col min="9227" max="9227" width="8.109375" style="98" bestFit="1" customWidth="1"/>
    <col min="9228" max="9232" width="3.33203125" style="98" bestFit="1" customWidth="1"/>
    <col min="9233" max="9238" width="5.109375" style="98" customWidth="1"/>
    <col min="9239" max="9239" width="11.5546875" style="98" bestFit="1" customWidth="1"/>
    <col min="9240" max="9250" width="5.44140625" style="98" customWidth="1"/>
    <col min="9251" max="9476" width="9.109375" style="98"/>
    <col min="9477" max="9479" width="3.88671875" style="98" customWidth="1"/>
    <col min="9480" max="9481" width="3.33203125" style="98" bestFit="1" customWidth="1"/>
    <col min="9482" max="9482" width="4" style="98" bestFit="1" customWidth="1"/>
    <col min="9483" max="9483" width="8.109375" style="98" bestFit="1" customWidth="1"/>
    <col min="9484" max="9488" width="3.33203125" style="98" bestFit="1" customWidth="1"/>
    <col min="9489" max="9494" width="5.109375" style="98" customWidth="1"/>
    <col min="9495" max="9495" width="11.5546875" style="98" bestFit="1" customWidth="1"/>
    <col min="9496" max="9506" width="5.44140625" style="98" customWidth="1"/>
    <col min="9507" max="9732" width="9.109375" style="98"/>
    <col min="9733" max="9735" width="3.88671875" style="98" customWidth="1"/>
    <col min="9736" max="9737" width="3.33203125" style="98" bestFit="1" customWidth="1"/>
    <col min="9738" max="9738" width="4" style="98" bestFit="1" customWidth="1"/>
    <col min="9739" max="9739" width="8.109375" style="98" bestFit="1" customWidth="1"/>
    <col min="9740" max="9744" width="3.33203125" style="98" bestFit="1" customWidth="1"/>
    <col min="9745" max="9750" width="5.109375" style="98" customWidth="1"/>
    <col min="9751" max="9751" width="11.5546875" style="98" bestFit="1" customWidth="1"/>
    <col min="9752" max="9762" width="5.44140625" style="98" customWidth="1"/>
    <col min="9763" max="9988" width="9.109375" style="98"/>
    <col min="9989" max="9991" width="3.88671875" style="98" customWidth="1"/>
    <col min="9992" max="9993" width="3.33203125" style="98" bestFit="1" customWidth="1"/>
    <col min="9994" max="9994" width="4" style="98" bestFit="1" customWidth="1"/>
    <col min="9995" max="9995" width="8.109375" style="98" bestFit="1" customWidth="1"/>
    <col min="9996" max="10000" width="3.33203125" style="98" bestFit="1" customWidth="1"/>
    <col min="10001" max="10006" width="5.109375" style="98" customWidth="1"/>
    <col min="10007" max="10007" width="11.5546875" style="98" bestFit="1" customWidth="1"/>
    <col min="10008" max="10018" width="5.44140625" style="98" customWidth="1"/>
    <col min="10019" max="10244" width="9.109375" style="98"/>
    <col min="10245" max="10247" width="3.88671875" style="98" customWidth="1"/>
    <col min="10248" max="10249" width="3.33203125" style="98" bestFit="1" customWidth="1"/>
    <col min="10250" max="10250" width="4" style="98" bestFit="1" customWidth="1"/>
    <col min="10251" max="10251" width="8.109375" style="98" bestFit="1" customWidth="1"/>
    <col min="10252" max="10256" width="3.33203125" style="98" bestFit="1" customWidth="1"/>
    <col min="10257" max="10262" width="5.109375" style="98" customWidth="1"/>
    <col min="10263" max="10263" width="11.5546875" style="98" bestFit="1" customWidth="1"/>
    <col min="10264" max="10274" width="5.44140625" style="98" customWidth="1"/>
    <col min="10275" max="10500" width="9.109375" style="98"/>
    <col min="10501" max="10503" width="3.88671875" style="98" customWidth="1"/>
    <col min="10504" max="10505" width="3.33203125" style="98" bestFit="1" customWidth="1"/>
    <col min="10506" max="10506" width="4" style="98" bestFit="1" customWidth="1"/>
    <col min="10507" max="10507" width="8.109375" style="98" bestFit="1" customWidth="1"/>
    <col min="10508" max="10512" width="3.33203125" style="98" bestFit="1" customWidth="1"/>
    <col min="10513" max="10518" width="5.109375" style="98" customWidth="1"/>
    <col min="10519" max="10519" width="11.5546875" style="98" bestFit="1" customWidth="1"/>
    <col min="10520" max="10530" width="5.44140625" style="98" customWidth="1"/>
    <col min="10531" max="10756" width="9.109375" style="98"/>
    <col min="10757" max="10759" width="3.88671875" style="98" customWidth="1"/>
    <col min="10760" max="10761" width="3.33203125" style="98" bestFit="1" customWidth="1"/>
    <col min="10762" max="10762" width="4" style="98" bestFit="1" customWidth="1"/>
    <col min="10763" max="10763" width="8.109375" style="98" bestFit="1" customWidth="1"/>
    <col min="10764" max="10768" width="3.33203125" style="98" bestFit="1" customWidth="1"/>
    <col min="10769" max="10774" width="5.109375" style="98" customWidth="1"/>
    <col min="10775" max="10775" width="11.5546875" style="98" bestFit="1" customWidth="1"/>
    <col min="10776" max="10786" width="5.44140625" style="98" customWidth="1"/>
    <col min="10787" max="11012" width="9.109375" style="98"/>
    <col min="11013" max="11015" width="3.88671875" style="98" customWidth="1"/>
    <col min="11016" max="11017" width="3.33203125" style="98" bestFit="1" customWidth="1"/>
    <col min="11018" max="11018" width="4" style="98" bestFit="1" customWidth="1"/>
    <col min="11019" max="11019" width="8.109375" style="98" bestFit="1" customWidth="1"/>
    <col min="11020" max="11024" width="3.33203125" style="98" bestFit="1" customWidth="1"/>
    <col min="11025" max="11030" width="5.109375" style="98" customWidth="1"/>
    <col min="11031" max="11031" width="11.5546875" style="98" bestFit="1" customWidth="1"/>
    <col min="11032" max="11042" width="5.44140625" style="98" customWidth="1"/>
    <col min="11043" max="11268" width="9.109375" style="98"/>
    <col min="11269" max="11271" width="3.88671875" style="98" customWidth="1"/>
    <col min="11272" max="11273" width="3.33203125" style="98" bestFit="1" customWidth="1"/>
    <col min="11274" max="11274" width="4" style="98" bestFit="1" customWidth="1"/>
    <col min="11275" max="11275" width="8.109375" style="98" bestFit="1" customWidth="1"/>
    <col min="11276" max="11280" width="3.33203125" style="98" bestFit="1" customWidth="1"/>
    <col min="11281" max="11286" width="5.109375" style="98" customWidth="1"/>
    <col min="11287" max="11287" width="11.5546875" style="98" bestFit="1" customWidth="1"/>
    <col min="11288" max="11298" width="5.44140625" style="98" customWidth="1"/>
    <col min="11299" max="11524" width="9.109375" style="98"/>
    <col min="11525" max="11527" width="3.88671875" style="98" customWidth="1"/>
    <col min="11528" max="11529" width="3.33203125" style="98" bestFit="1" customWidth="1"/>
    <col min="11530" max="11530" width="4" style="98" bestFit="1" customWidth="1"/>
    <col min="11531" max="11531" width="8.109375" style="98" bestFit="1" customWidth="1"/>
    <col min="11532" max="11536" width="3.33203125" style="98" bestFit="1" customWidth="1"/>
    <col min="11537" max="11542" width="5.109375" style="98" customWidth="1"/>
    <col min="11543" max="11543" width="11.5546875" style="98" bestFit="1" customWidth="1"/>
    <col min="11544" max="11554" width="5.44140625" style="98" customWidth="1"/>
    <col min="11555" max="11780" width="9.109375" style="98"/>
    <col min="11781" max="11783" width="3.88671875" style="98" customWidth="1"/>
    <col min="11784" max="11785" width="3.33203125" style="98" bestFit="1" customWidth="1"/>
    <col min="11786" max="11786" width="4" style="98" bestFit="1" customWidth="1"/>
    <col min="11787" max="11787" width="8.109375" style="98" bestFit="1" customWidth="1"/>
    <col min="11788" max="11792" width="3.33203125" style="98" bestFit="1" customWidth="1"/>
    <col min="11793" max="11798" width="5.109375" style="98" customWidth="1"/>
    <col min="11799" max="11799" width="11.5546875" style="98" bestFit="1" customWidth="1"/>
    <col min="11800" max="11810" width="5.44140625" style="98" customWidth="1"/>
    <col min="11811" max="12036" width="9.109375" style="98"/>
    <col min="12037" max="12039" width="3.88671875" style="98" customWidth="1"/>
    <col min="12040" max="12041" width="3.33203125" style="98" bestFit="1" customWidth="1"/>
    <col min="12042" max="12042" width="4" style="98" bestFit="1" customWidth="1"/>
    <col min="12043" max="12043" width="8.109375" style="98" bestFit="1" customWidth="1"/>
    <col min="12044" max="12048" width="3.33203125" style="98" bestFit="1" customWidth="1"/>
    <col min="12049" max="12054" width="5.109375" style="98" customWidth="1"/>
    <col min="12055" max="12055" width="11.5546875" style="98" bestFit="1" customWidth="1"/>
    <col min="12056" max="12066" width="5.44140625" style="98" customWidth="1"/>
    <col min="12067" max="12292" width="9.109375" style="98"/>
    <col min="12293" max="12295" width="3.88671875" style="98" customWidth="1"/>
    <col min="12296" max="12297" width="3.33203125" style="98" bestFit="1" customWidth="1"/>
    <col min="12298" max="12298" width="4" style="98" bestFit="1" customWidth="1"/>
    <col min="12299" max="12299" width="8.109375" style="98" bestFit="1" customWidth="1"/>
    <col min="12300" max="12304" width="3.33203125" style="98" bestFit="1" customWidth="1"/>
    <col min="12305" max="12310" width="5.109375" style="98" customWidth="1"/>
    <col min="12311" max="12311" width="11.5546875" style="98" bestFit="1" customWidth="1"/>
    <col min="12312" max="12322" width="5.44140625" style="98" customWidth="1"/>
    <col min="12323" max="12548" width="9.109375" style="98"/>
    <col min="12549" max="12551" width="3.88671875" style="98" customWidth="1"/>
    <col min="12552" max="12553" width="3.33203125" style="98" bestFit="1" customWidth="1"/>
    <col min="12554" max="12554" width="4" style="98" bestFit="1" customWidth="1"/>
    <col min="12555" max="12555" width="8.109375" style="98" bestFit="1" customWidth="1"/>
    <col min="12556" max="12560" width="3.33203125" style="98" bestFit="1" customWidth="1"/>
    <col min="12561" max="12566" width="5.109375" style="98" customWidth="1"/>
    <col min="12567" max="12567" width="11.5546875" style="98" bestFit="1" customWidth="1"/>
    <col min="12568" max="12578" width="5.44140625" style="98" customWidth="1"/>
    <col min="12579" max="12804" width="9.109375" style="98"/>
    <col min="12805" max="12807" width="3.88671875" style="98" customWidth="1"/>
    <col min="12808" max="12809" width="3.33203125" style="98" bestFit="1" customWidth="1"/>
    <col min="12810" max="12810" width="4" style="98" bestFit="1" customWidth="1"/>
    <col min="12811" max="12811" width="8.109375" style="98" bestFit="1" customWidth="1"/>
    <col min="12812" max="12816" width="3.33203125" style="98" bestFit="1" customWidth="1"/>
    <col min="12817" max="12822" width="5.109375" style="98" customWidth="1"/>
    <col min="12823" max="12823" width="11.5546875" style="98" bestFit="1" customWidth="1"/>
    <col min="12824" max="12834" width="5.44140625" style="98" customWidth="1"/>
    <col min="12835" max="13060" width="9.109375" style="98"/>
    <col min="13061" max="13063" width="3.88671875" style="98" customWidth="1"/>
    <col min="13064" max="13065" width="3.33203125" style="98" bestFit="1" customWidth="1"/>
    <col min="13066" max="13066" width="4" style="98" bestFit="1" customWidth="1"/>
    <col min="13067" max="13067" width="8.109375" style="98" bestFit="1" customWidth="1"/>
    <col min="13068" max="13072" width="3.33203125" style="98" bestFit="1" customWidth="1"/>
    <col min="13073" max="13078" width="5.109375" style="98" customWidth="1"/>
    <col min="13079" max="13079" width="11.5546875" style="98" bestFit="1" customWidth="1"/>
    <col min="13080" max="13090" width="5.44140625" style="98" customWidth="1"/>
    <col min="13091" max="13316" width="9.109375" style="98"/>
    <col min="13317" max="13319" width="3.88671875" style="98" customWidth="1"/>
    <col min="13320" max="13321" width="3.33203125" style="98" bestFit="1" customWidth="1"/>
    <col min="13322" max="13322" width="4" style="98" bestFit="1" customWidth="1"/>
    <col min="13323" max="13323" width="8.109375" style="98" bestFit="1" customWidth="1"/>
    <col min="13324" max="13328" width="3.33203125" style="98" bestFit="1" customWidth="1"/>
    <col min="13329" max="13334" width="5.109375" style="98" customWidth="1"/>
    <col min="13335" max="13335" width="11.5546875" style="98" bestFit="1" customWidth="1"/>
    <col min="13336" max="13346" width="5.44140625" style="98" customWidth="1"/>
    <col min="13347" max="13572" width="9.109375" style="98"/>
    <col min="13573" max="13575" width="3.88671875" style="98" customWidth="1"/>
    <col min="13576" max="13577" width="3.33203125" style="98" bestFit="1" customWidth="1"/>
    <col min="13578" max="13578" width="4" style="98" bestFit="1" customWidth="1"/>
    <col min="13579" max="13579" width="8.109375" style="98" bestFit="1" customWidth="1"/>
    <col min="13580" max="13584" width="3.33203125" style="98" bestFit="1" customWidth="1"/>
    <col min="13585" max="13590" width="5.109375" style="98" customWidth="1"/>
    <col min="13591" max="13591" width="11.5546875" style="98" bestFit="1" customWidth="1"/>
    <col min="13592" max="13602" width="5.44140625" style="98" customWidth="1"/>
    <col min="13603" max="13828" width="9.109375" style="98"/>
    <col min="13829" max="13831" width="3.88671875" style="98" customWidth="1"/>
    <col min="13832" max="13833" width="3.33203125" style="98" bestFit="1" customWidth="1"/>
    <col min="13834" max="13834" width="4" style="98" bestFit="1" customWidth="1"/>
    <col min="13835" max="13835" width="8.109375" style="98" bestFit="1" customWidth="1"/>
    <col min="13836" max="13840" width="3.33203125" style="98" bestFit="1" customWidth="1"/>
    <col min="13841" max="13846" width="5.109375" style="98" customWidth="1"/>
    <col min="13847" max="13847" width="11.5546875" style="98" bestFit="1" customWidth="1"/>
    <col min="13848" max="13858" width="5.44140625" style="98" customWidth="1"/>
    <col min="13859" max="14084" width="9.109375" style="98"/>
    <col min="14085" max="14087" width="3.88671875" style="98" customWidth="1"/>
    <col min="14088" max="14089" width="3.33203125" style="98" bestFit="1" customWidth="1"/>
    <col min="14090" max="14090" width="4" style="98" bestFit="1" customWidth="1"/>
    <col min="14091" max="14091" width="8.109375" style="98" bestFit="1" customWidth="1"/>
    <col min="14092" max="14096" width="3.33203125" style="98" bestFit="1" customWidth="1"/>
    <col min="14097" max="14102" width="5.109375" style="98" customWidth="1"/>
    <col min="14103" max="14103" width="11.5546875" style="98" bestFit="1" customWidth="1"/>
    <col min="14104" max="14114" width="5.44140625" style="98" customWidth="1"/>
    <col min="14115" max="14340" width="9.109375" style="98"/>
    <col min="14341" max="14343" width="3.88671875" style="98" customWidth="1"/>
    <col min="14344" max="14345" width="3.33203125" style="98" bestFit="1" customWidth="1"/>
    <col min="14346" max="14346" width="4" style="98" bestFit="1" customWidth="1"/>
    <col min="14347" max="14347" width="8.109375" style="98" bestFit="1" customWidth="1"/>
    <col min="14348" max="14352" width="3.33203125" style="98" bestFit="1" customWidth="1"/>
    <col min="14353" max="14358" width="5.109375" style="98" customWidth="1"/>
    <col min="14359" max="14359" width="11.5546875" style="98" bestFit="1" customWidth="1"/>
    <col min="14360" max="14370" width="5.44140625" style="98" customWidth="1"/>
    <col min="14371" max="14596" width="9.109375" style="98"/>
    <col min="14597" max="14599" width="3.88671875" style="98" customWidth="1"/>
    <col min="14600" max="14601" width="3.33203125" style="98" bestFit="1" customWidth="1"/>
    <col min="14602" max="14602" width="4" style="98" bestFit="1" customWidth="1"/>
    <col min="14603" max="14603" width="8.109375" style="98" bestFit="1" customWidth="1"/>
    <col min="14604" max="14608" width="3.33203125" style="98" bestFit="1" customWidth="1"/>
    <col min="14609" max="14614" width="5.109375" style="98" customWidth="1"/>
    <col min="14615" max="14615" width="11.5546875" style="98" bestFit="1" customWidth="1"/>
    <col min="14616" max="14626" width="5.44140625" style="98" customWidth="1"/>
    <col min="14627" max="14852" width="9.109375" style="98"/>
    <col min="14853" max="14855" width="3.88671875" style="98" customWidth="1"/>
    <col min="14856" max="14857" width="3.33203125" style="98" bestFit="1" customWidth="1"/>
    <col min="14858" max="14858" width="4" style="98" bestFit="1" customWidth="1"/>
    <col min="14859" max="14859" width="8.109375" style="98" bestFit="1" customWidth="1"/>
    <col min="14860" max="14864" width="3.33203125" style="98" bestFit="1" customWidth="1"/>
    <col min="14865" max="14870" width="5.109375" style="98" customWidth="1"/>
    <col min="14871" max="14871" width="11.5546875" style="98" bestFit="1" customWidth="1"/>
    <col min="14872" max="14882" width="5.44140625" style="98" customWidth="1"/>
    <col min="14883" max="15108" width="9.109375" style="98"/>
    <col min="15109" max="15111" width="3.88671875" style="98" customWidth="1"/>
    <col min="15112" max="15113" width="3.33203125" style="98" bestFit="1" customWidth="1"/>
    <col min="15114" max="15114" width="4" style="98" bestFit="1" customWidth="1"/>
    <col min="15115" max="15115" width="8.109375" style="98" bestFit="1" customWidth="1"/>
    <col min="15116" max="15120" width="3.33203125" style="98" bestFit="1" customWidth="1"/>
    <col min="15121" max="15126" width="5.109375" style="98" customWidth="1"/>
    <col min="15127" max="15127" width="11.5546875" style="98" bestFit="1" customWidth="1"/>
    <col min="15128" max="15138" width="5.44140625" style="98" customWidth="1"/>
    <col min="15139" max="15364" width="9.109375" style="98"/>
    <col min="15365" max="15367" width="3.88671875" style="98" customWidth="1"/>
    <col min="15368" max="15369" width="3.33203125" style="98" bestFit="1" customWidth="1"/>
    <col min="15370" max="15370" width="4" style="98" bestFit="1" customWidth="1"/>
    <col min="15371" max="15371" width="8.109375" style="98" bestFit="1" customWidth="1"/>
    <col min="15372" max="15376" width="3.33203125" style="98" bestFit="1" customWidth="1"/>
    <col min="15377" max="15382" width="5.109375" style="98" customWidth="1"/>
    <col min="15383" max="15383" width="11.5546875" style="98" bestFit="1" customWidth="1"/>
    <col min="15384" max="15394" width="5.44140625" style="98" customWidth="1"/>
    <col min="15395" max="15620" width="9.109375" style="98"/>
    <col min="15621" max="15623" width="3.88671875" style="98" customWidth="1"/>
    <col min="15624" max="15625" width="3.33203125" style="98" bestFit="1" customWidth="1"/>
    <col min="15626" max="15626" width="4" style="98" bestFit="1" customWidth="1"/>
    <col min="15627" max="15627" width="8.109375" style="98" bestFit="1" customWidth="1"/>
    <col min="15628" max="15632" width="3.33203125" style="98" bestFit="1" customWidth="1"/>
    <col min="15633" max="15638" width="5.109375" style="98" customWidth="1"/>
    <col min="15639" max="15639" width="11.5546875" style="98" bestFit="1" customWidth="1"/>
    <col min="15640" max="15650" width="5.44140625" style="98" customWidth="1"/>
    <col min="15651" max="15876" width="9.109375" style="98"/>
    <col min="15877" max="15879" width="3.88671875" style="98" customWidth="1"/>
    <col min="15880" max="15881" width="3.33203125" style="98" bestFit="1" customWidth="1"/>
    <col min="15882" max="15882" width="4" style="98" bestFit="1" customWidth="1"/>
    <col min="15883" max="15883" width="8.109375" style="98" bestFit="1" customWidth="1"/>
    <col min="15884" max="15888" width="3.33203125" style="98" bestFit="1" customWidth="1"/>
    <col min="15889" max="15894" width="5.109375" style="98" customWidth="1"/>
    <col min="15895" max="15895" width="11.5546875" style="98" bestFit="1" customWidth="1"/>
    <col min="15896" max="15906" width="5.44140625" style="98" customWidth="1"/>
    <col min="15907" max="16132" width="9.109375" style="98"/>
    <col min="16133" max="16135" width="3.88671875" style="98" customWidth="1"/>
    <col min="16136" max="16137" width="3.33203125" style="98" bestFit="1" customWidth="1"/>
    <col min="16138" max="16138" width="4" style="98" bestFit="1" customWidth="1"/>
    <col min="16139" max="16139" width="8.109375" style="98" bestFit="1" customWidth="1"/>
    <col min="16140" max="16144" width="3.33203125" style="98" bestFit="1" customWidth="1"/>
    <col min="16145" max="16150" width="5.109375" style="98" customWidth="1"/>
    <col min="16151" max="16151" width="11.5546875" style="98" bestFit="1" customWidth="1"/>
    <col min="16152" max="16162" width="5.44140625" style="98" customWidth="1"/>
    <col min="16163" max="16384" width="9.109375" style="98"/>
  </cols>
  <sheetData>
    <row r="1" spans="1:38" s="95" customFormat="1" ht="11.25" customHeight="1">
      <c r="A1" s="84"/>
      <c r="B1" s="84"/>
      <c r="C1" s="84"/>
      <c r="D1" s="84"/>
      <c r="E1" s="139"/>
      <c r="F1" s="84"/>
      <c r="G1" s="141"/>
      <c r="H1" s="84"/>
      <c r="I1" s="83"/>
      <c r="J1" s="141"/>
      <c r="K1" s="83"/>
      <c r="L1" s="83"/>
      <c r="M1" s="83"/>
      <c r="N1" s="100"/>
      <c r="O1" s="100"/>
      <c r="P1" s="99"/>
      <c r="Q1" s="99"/>
      <c r="R1" s="99"/>
      <c r="S1" s="99"/>
      <c r="T1" s="99"/>
      <c r="U1" s="326"/>
      <c r="V1" s="99"/>
      <c r="W1" s="99"/>
      <c r="X1" s="99"/>
      <c r="Y1" s="99"/>
      <c r="Z1" s="99"/>
      <c r="AA1" s="99"/>
      <c r="AB1" s="99"/>
      <c r="AC1" s="99"/>
      <c r="AD1" s="99"/>
      <c r="AE1" s="99"/>
      <c r="AF1" s="99"/>
      <c r="AG1" s="99"/>
      <c r="AH1" s="99"/>
    </row>
    <row r="2" spans="1:38" s="96" customFormat="1">
      <c r="A2" s="460"/>
      <c r="B2" s="460"/>
      <c r="C2" s="460"/>
      <c r="D2" s="460"/>
      <c r="E2" s="460"/>
      <c r="F2" s="460"/>
      <c r="G2" s="460"/>
      <c r="H2" s="460"/>
      <c r="I2" s="460"/>
      <c r="J2" s="460"/>
      <c r="K2" s="460"/>
      <c r="L2" s="460"/>
      <c r="M2" s="460"/>
      <c r="N2" s="100"/>
      <c r="O2" s="100"/>
      <c r="P2" s="99"/>
      <c r="Q2" s="99"/>
      <c r="R2" s="99"/>
      <c r="S2" s="99"/>
      <c r="T2" s="99"/>
      <c r="U2" s="326"/>
      <c r="V2" s="99"/>
      <c r="W2" s="99"/>
      <c r="X2" s="99"/>
      <c r="Y2" s="99"/>
      <c r="Z2" s="99"/>
      <c r="AA2" s="99"/>
      <c r="AB2" s="99"/>
      <c r="AC2" s="99"/>
      <c r="AD2" s="99"/>
      <c r="AE2" s="99"/>
      <c r="AF2" s="99"/>
      <c r="AG2" s="99"/>
      <c r="AH2" s="99"/>
    </row>
    <row r="3" spans="1:38" ht="59.25" customHeight="1">
      <c r="A3" s="86"/>
      <c r="B3" s="86"/>
      <c r="C3" s="86"/>
      <c r="D3" s="84"/>
      <c r="E3" s="139"/>
      <c r="F3" s="86"/>
      <c r="G3" s="141"/>
      <c r="H3" s="86"/>
      <c r="I3" s="83"/>
      <c r="J3" s="141"/>
      <c r="K3" s="83"/>
      <c r="L3" s="83"/>
      <c r="M3" s="83"/>
      <c r="AF3" s="503">
        <v>2022</v>
      </c>
      <c r="AG3" s="503"/>
      <c r="AH3" s="98"/>
    </row>
    <row r="4" spans="1:38" s="117" customFormat="1" ht="22.5" customHeight="1">
      <c r="B4" s="489" t="s">
        <v>1305</v>
      </c>
      <c r="C4" s="489"/>
      <c r="D4" s="489"/>
      <c r="E4" s="489"/>
      <c r="F4" s="489"/>
      <c r="G4" s="489"/>
      <c r="H4" s="319">
        <f>+'F.1 - Politica Presupuestaria'!$B$8</f>
        <v>1</v>
      </c>
      <c r="I4" s="319" t="str">
        <f>+'F.1 - Politica Presupuestaria'!$C$8</f>
        <v>Sector Publico No Financiero</v>
      </c>
      <c r="J4" s="320"/>
      <c r="K4" s="320"/>
      <c r="L4" s="319"/>
      <c r="M4" s="322"/>
      <c r="N4" s="322"/>
      <c r="O4" s="322"/>
      <c r="P4" s="322"/>
      <c r="Q4" s="322"/>
      <c r="R4" s="323"/>
      <c r="S4" s="323"/>
      <c r="T4" s="323"/>
      <c r="U4" s="327"/>
      <c r="V4" s="323"/>
      <c r="W4" s="323"/>
      <c r="X4" s="323"/>
      <c r="Y4" s="323"/>
      <c r="Z4" s="323"/>
      <c r="AA4" s="323"/>
      <c r="AB4" s="323"/>
      <c r="AC4" s="444" t="s">
        <v>1150</v>
      </c>
      <c r="AD4" s="444"/>
      <c r="AE4" s="444"/>
      <c r="AF4" s="444"/>
      <c r="AG4" s="444"/>
    </row>
    <row r="5" spans="1:38" s="117" customFormat="1" ht="22.5" customHeight="1">
      <c r="B5" s="489" t="s">
        <v>1306</v>
      </c>
      <c r="C5" s="489"/>
      <c r="D5" s="489"/>
      <c r="E5" s="489"/>
      <c r="F5" s="489"/>
      <c r="G5" s="489"/>
      <c r="H5" s="319">
        <f>+'F.1 - Politica Presupuestaria'!$B$9</f>
        <v>1</v>
      </c>
      <c r="I5" s="319" t="str">
        <f>+'F.1 - Politica Presupuestaria'!$C$9</f>
        <v>Administración Provincial</v>
      </c>
      <c r="J5" s="319"/>
      <c r="K5" s="324"/>
      <c r="L5" s="319"/>
      <c r="M5" s="322"/>
      <c r="N5" s="322"/>
      <c r="O5" s="322"/>
      <c r="P5" s="322"/>
      <c r="Q5" s="322"/>
      <c r="R5" s="323"/>
      <c r="S5" s="323"/>
      <c r="T5" s="323"/>
      <c r="U5" s="327"/>
      <c r="V5" s="323"/>
      <c r="W5" s="323"/>
      <c r="X5" s="323"/>
      <c r="Y5" s="323"/>
      <c r="Z5" s="323"/>
      <c r="AA5" s="323"/>
      <c r="AB5" s="323"/>
      <c r="AC5" s="513" t="s">
        <v>1151</v>
      </c>
      <c r="AD5" s="513"/>
      <c r="AE5" s="513"/>
      <c r="AF5" s="513"/>
      <c r="AG5" s="513"/>
    </row>
    <row r="6" spans="1:38" s="117" customFormat="1" ht="22.5" customHeight="1">
      <c r="B6" s="489" t="s">
        <v>1307</v>
      </c>
      <c r="C6" s="489"/>
      <c r="D6" s="489"/>
      <c r="E6" s="489"/>
      <c r="F6" s="489"/>
      <c r="G6" s="489"/>
      <c r="H6" s="319">
        <f>+'F.1 - Politica Presupuestaria'!$B$10</f>
        <v>0</v>
      </c>
      <c r="I6" s="319" t="e">
        <f>+'F.1 - Politica Presupuestaria'!$C$10</f>
        <v>#N/A</v>
      </c>
      <c r="J6" s="320"/>
      <c r="K6" s="320"/>
      <c r="L6" s="320"/>
      <c r="M6" s="322"/>
      <c r="N6" s="322"/>
      <c r="O6" s="322"/>
      <c r="P6" s="322"/>
      <c r="Q6" s="322"/>
      <c r="R6" s="323"/>
      <c r="S6" s="323"/>
      <c r="T6" s="323"/>
      <c r="U6" s="327"/>
      <c r="V6" s="323"/>
      <c r="W6" s="323"/>
      <c r="X6" s="323"/>
      <c r="Y6" s="323"/>
      <c r="Z6" s="323"/>
      <c r="AA6" s="323"/>
      <c r="AB6" s="323"/>
      <c r="AC6" s="325"/>
      <c r="AD6" s="323"/>
      <c r="AE6" s="323"/>
      <c r="AF6" s="291" t="s">
        <v>1154</v>
      </c>
      <c r="AG6" s="321">
        <f ca="1">+TODAY()</f>
        <v>44435</v>
      </c>
    </row>
    <row r="7" spans="1:38" s="117" customFormat="1" ht="22.5" customHeight="1">
      <c r="B7" s="490" t="s">
        <v>1152</v>
      </c>
      <c r="C7" s="490"/>
      <c r="D7" s="490"/>
      <c r="E7" s="490"/>
      <c r="F7" s="490"/>
      <c r="G7" s="490"/>
      <c r="H7" s="319" t="e">
        <f>+'F.1 - Politica Presupuestaria'!$B$11</f>
        <v>#N/A</v>
      </c>
      <c r="I7" s="319">
        <f>+'F.1 - Politica Presupuestaria'!$C$11</f>
        <v>0</v>
      </c>
      <c r="J7" s="319"/>
      <c r="K7" s="319"/>
      <c r="L7" s="319"/>
      <c r="M7" s="322"/>
      <c r="N7" s="319"/>
      <c r="O7" s="322"/>
      <c r="P7" s="322"/>
      <c r="Q7" s="322"/>
      <c r="R7" s="323"/>
      <c r="S7" s="323"/>
      <c r="T7" s="323"/>
      <c r="U7" s="327"/>
      <c r="V7" s="323"/>
      <c r="W7" s="323"/>
      <c r="X7" s="323"/>
      <c r="Y7" s="323"/>
      <c r="Z7" s="323"/>
      <c r="AA7" s="323"/>
      <c r="AB7" s="323"/>
      <c r="AC7" s="323"/>
      <c r="AD7" s="323"/>
      <c r="AE7" s="323"/>
      <c r="AF7" s="323"/>
      <c r="AG7" s="323"/>
      <c r="AH7" s="323"/>
      <c r="AI7" s="323"/>
      <c r="AJ7" s="323"/>
    </row>
    <row r="8" spans="1:38" s="117" customFormat="1" ht="22.5" customHeight="1">
      <c r="B8" s="490" t="s">
        <v>2638</v>
      </c>
      <c r="C8" s="490"/>
      <c r="D8" s="490"/>
      <c r="E8" s="490"/>
      <c r="F8" s="490"/>
      <c r="G8" s="490"/>
      <c r="H8" s="319">
        <f>+'F.1 - Politica Presupuestaria'!$B$12</f>
        <v>0</v>
      </c>
      <c r="I8" s="319"/>
      <c r="J8" s="319"/>
      <c r="K8" s="319"/>
      <c r="L8" s="322"/>
      <c r="M8" s="322"/>
      <c r="N8" s="322"/>
      <c r="O8" s="322"/>
      <c r="P8" s="322"/>
      <c r="Q8" s="322"/>
      <c r="R8" s="323"/>
      <c r="S8" s="323"/>
      <c r="T8" s="323"/>
      <c r="U8" s="327"/>
      <c r="V8" s="323"/>
      <c r="W8" s="323"/>
      <c r="X8" s="323"/>
      <c r="Y8" s="323"/>
      <c r="Z8" s="323"/>
      <c r="AA8" s="323"/>
      <c r="AB8" s="323"/>
      <c r="AC8" s="323"/>
      <c r="AD8" s="323"/>
      <c r="AE8" s="323"/>
      <c r="AF8" s="323"/>
      <c r="AG8" s="323"/>
      <c r="AH8" s="323"/>
      <c r="AI8" s="323"/>
      <c r="AJ8" s="323"/>
      <c r="AK8" s="323"/>
      <c r="AL8" s="323"/>
    </row>
    <row r="9" spans="1:38" s="117" customFormat="1" ht="15.75" customHeight="1">
      <c r="B9" s="495" t="s">
        <v>1303</v>
      </c>
      <c r="C9" s="495"/>
      <c r="D9" s="495"/>
      <c r="E9" s="495"/>
      <c r="F9" s="495">
        <f>+'F.1 - Politica Presupuestaria'!$B$13</f>
        <v>0</v>
      </c>
      <c r="G9" s="495"/>
      <c r="H9" s="319" t="e">
        <f>+'F.1 - Politica Presupuestaria'!$C$13</f>
        <v>#N/A</v>
      </c>
      <c r="I9" s="319"/>
      <c r="J9" s="319"/>
      <c r="K9" s="319"/>
      <c r="L9" s="322"/>
      <c r="M9" s="319"/>
      <c r="N9" s="322"/>
      <c r="O9" s="322"/>
      <c r="P9" s="323"/>
      <c r="Q9" s="323"/>
      <c r="R9" s="323"/>
      <c r="S9" s="323"/>
      <c r="T9" s="323"/>
      <c r="U9" s="327"/>
      <c r="V9" s="323"/>
      <c r="W9" s="323"/>
      <c r="X9" s="323"/>
      <c r="Y9" s="323"/>
      <c r="Z9" s="323"/>
      <c r="AA9" s="323"/>
      <c r="AB9" s="323"/>
      <c r="AC9" s="323"/>
      <c r="AD9" s="323"/>
      <c r="AE9" s="323"/>
      <c r="AF9" s="323"/>
      <c r="AG9" s="323"/>
      <c r="AH9" s="323"/>
      <c r="AI9" s="323"/>
      <c r="AJ9" s="346" t="s">
        <v>3773</v>
      </c>
      <c r="AK9" s="323"/>
    </row>
    <row r="10" spans="1:38" ht="15.75" customHeight="1">
      <c r="A10" s="464" t="s">
        <v>3719</v>
      </c>
      <c r="B10" s="464"/>
      <c r="C10" s="464"/>
      <c r="D10" s="464"/>
      <c r="E10" s="464"/>
      <c r="F10" s="464"/>
      <c r="G10" s="464"/>
      <c r="H10" s="464"/>
      <c r="I10" s="464"/>
      <c r="J10" s="464"/>
      <c r="K10" s="464"/>
      <c r="L10" s="464"/>
      <c r="M10" s="464"/>
      <c r="N10" s="464"/>
      <c r="O10" s="464"/>
      <c r="P10" s="464"/>
      <c r="Q10" s="464"/>
      <c r="R10" s="464"/>
      <c r="S10" s="464"/>
      <c r="T10" s="464"/>
      <c r="U10" s="464"/>
      <c r="V10" s="464"/>
      <c r="W10" s="464"/>
      <c r="X10" s="464"/>
      <c r="Y10" s="464"/>
      <c r="Z10" s="464"/>
      <c r="AA10" s="464"/>
      <c r="AB10" s="464"/>
      <c r="AC10" s="464"/>
      <c r="AD10" s="464"/>
      <c r="AE10" s="464"/>
      <c r="AF10" s="464"/>
      <c r="AG10" s="464"/>
      <c r="AJ10" s="98" t="s">
        <v>3774</v>
      </c>
    </row>
    <row r="11" spans="1:38" ht="15.75" customHeight="1">
      <c r="A11" s="135"/>
      <c r="B11" s="135"/>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135"/>
      <c r="AD11" s="135"/>
      <c r="AE11" s="135"/>
      <c r="AF11" s="135"/>
      <c r="AG11" s="135"/>
      <c r="AJ11" s="98" t="s">
        <v>3775</v>
      </c>
    </row>
    <row r="12" spans="1:38" s="3" customFormat="1" ht="15.6">
      <c r="A12" s="463" t="s">
        <v>2939</v>
      </c>
      <c r="B12" s="463"/>
      <c r="C12" s="463"/>
      <c r="D12" s="463"/>
      <c r="E12" s="463"/>
      <c r="F12" s="463"/>
      <c r="G12" s="463"/>
      <c r="H12" s="463"/>
      <c r="I12" s="463"/>
      <c r="J12" s="463"/>
      <c r="K12" s="463"/>
      <c r="L12" s="463"/>
      <c r="M12" s="463"/>
      <c r="N12" s="463"/>
      <c r="O12" s="463"/>
      <c r="P12" s="463"/>
      <c r="Q12" s="463"/>
      <c r="R12" s="463"/>
      <c r="S12" s="463"/>
      <c r="T12" s="463"/>
      <c r="U12" s="463"/>
      <c r="V12" s="463"/>
      <c r="W12" s="463"/>
      <c r="X12" s="463"/>
      <c r="Y12" s="463"/>
      <c r="Z12" s="463"/>
      <c r="AA12" s="463"/>
      <c r="AB12" s="463"/>
      <c r="AC12" s="463"/>
      <c r="AD12" s="463"/>
      <c r="AE12" s="463"/>
      <c r="AF12" s="463"/>
      <c r="AG12" s="463"/>
    </row>
    <row r="13" spans="1:38" ht="14.4" thickBot="1">
      <c r="A13" s="135"/>
      <c r="B13" s="135"/>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row>
    <row r="14" spans="1:38" ht="25.5" customHeight="1">
      <c r="A14" s="508"/>
      <c r="B14" s="510" t="s">
        <v>1164</v>
      </c>
      <c r="C14" s="500"/>
      <c r="D14" s="494"/>
      <c r="E14" s="493" t="s">
        <v>1165</v>
      </c>
      <c r="F14" s="500"/>
      <c r="G14" s="494"/>
      <c r="H14" s="511" t="s">
        <v>1166</v>
      </c>
      <c r="I14" s="493" t="s">
        <v>1167</v>
      </c>
      <c r="J14" s="500"/>
      <c r="K14" s="500"/>
      <c r="L14" s="494"/>
      <c r="M14" s="493" t="s">
        <v>1168</v>
      </c>
      <c r="N14" s="494"/>
      <c r="O14" s="493" t="s">
        <v>1169</v>
      </c>
      <c r="P14" s="500"/>
      <c r="Q14" s="500"/>
      <c r="R14" s="500"/>
      <c r="S14" s="500"/>
      <c r="T14" s="491" t="s">
        <v>3772</v>
      </c>
      <c r="U14" s="506" t="s">
        <v>10</v>
      </c>
      <c r="V14" s="514" t="s">
        <v>1170</v>
      </c>
      <c r="W14" s="504" t="s">
        <v>1171</v>
      </c>
      <c r="X14" s="504" t="s">
        <v>1172</v>
      </c>
      <c r="Y14" s="504" t="s">
        <v>1173</v>
      </c>
      <c r="Z14" s="504" t="s">
        <v>1174</v>
      </c>
      <c r="AA14" s="504" t="s">
        <v>1175</v>
      </c>
      <c r="AB14" s="504" t="s">
        <v>1176</v>
      </c>
      <c r="AC14" s="504" t="s">
        <v>1177</v>
      </c>
      <c r="AD14" s="504" t="s">
        <v>1178</v>
      </c>
      <c r="AE14" s="504" t="s">
        <v>1179</v>
      </c>
      <c r="AF14" s="504" t="s">
        <v>1180</v>
      </c>
      <c r="AG14" s="498" t="s">
        <v>1181</v>
      </c>
      <c r="AH14" s="98"/>
    </row>
    <row r="15" spans="1:38" ht="63.6" thickBot="1">
      <c r="A15" s="509"/>
      <c r="B15" s="408" t="s">
        <v>1182</v>
      </c>
      <c r="C15" s="409" t="s">
        <v>1183</v>
      </c>
      <c r="D15" s="409" t="s">
        <v>1184</v>
      </c>
      <c r="E15" s="409" t="s">
        <v>1185</v>
      </c>
      <c r="F15" s="409" t="s">
        <v>1186</v>
      </c>
      <c r="G15" s="409" t="s">
        <v>1187</v>
      </c>
      <c r="H15" s="512"/>
      <c r="I15" s="409" t="s">
        <v>1188</v>
      </c>
      <c r="J15" s="409" t="s">
        <v>1189</v>
      </c>
      <c r="K15" s="409" t="s">
        <v>1190</v>
      </c>
      <c r="L15" s="409" t="s">
        <v>2940</v>
      </c>
      <c r="M15" s="501" t="s">
        <v>1192</v>
      </c>
      <c r="N15" s="502"/>
      <c r="O15" s="410" t="s">
        <v>3217</v>
      </c>
      <c r="P15" s="411" t="s">
        <v>1194</v>
      </c>
      <c r="Q15" s="411" t="s">
        <v>1195</v>
      </c>
      <c r="R15" s="411" t="s">
        <v>1196</v>
      </c>
      <c r="S15" s="412" t="s">
        <v>1197</v>
      </c>
      <c r="T15" s="492"/>
      <c r="U15" s="507"/>
      <c r="V15" s="515"/>
      <c r="W15" s="505"/>
      <c r="X15" s="505"/>
      <c r="Y15" s="505"/>
      <c r="Z15" s="505"/>
      <c r="AA15" s="505"/>
      <c r="AB15" s="505"/>
      <c r="AC15" s="505"/>
      <c r="AD15" s="505"/>
      <c r="AE15" s="505"/>
      <c r="AF15" s="505"/>
      <c r="AG15" s="499"/>
      <c r="AH15" s="98"/>
    </row>
    <row r="16" spans="1:38" ht="15.75" customHeight="1" thickBot="1">
      <c r="A16" s="97"/>
      <c r="B16" s="316">
        <f>+'F.1 - Politica Presupuestaria'!$B$8</f>
        <v>1</v>
      </c>
      <c r="C16" s="218">
        <f>+'F.1 - Politica Presupuestaria'!$B$9</f>
        <v>1</v>
      </c>
      <c r="D16" s="218">
        <f>+'F.1 - Politica Presupuestaria'!$B$10</f>
        <v>0</v>
      </c>
      <c r="E16" s="218" t="e">
        <f>+'F.1 - Politica Presupuestaria'!$B$11</f>
        <v>#N/A</v>
      </c>
      <c r="F16" s="218">
        <f>+'F.1 - Politica Presupuestaria'!$B$12</f>
        <v>0</v>
      </c>
      <c r="G16" s="218"/>
      <c r="H16" s="218">
        <f>+'F.1 - Politica Presupuestaria'!$B$13</f>
        <v>0</v>
      </c>
      <c r="I16" s="413">
        <v>2</v>
      </c>
      <c r="J16" s="413">
        <v>0</v>
      </c>
      <c r="K16" s="413">
        <v>0</v>
      </c>
      <c r="L16" s="413">
        <v>1</v>
      </c>
      <c r="M16" s="496">
        <v>14</v>
      </c>
      <c r="N16" s="497"/>
      <c r="O16" s="414" t="s">
        <v>3225</v>
      </c>
      <c r="P16" s="218">
        <f>+VLOOKUP($O16,'Tablas IPP'!$A$1:$N$489,3,FALSE)</f>
        <v>1</v>
      </c>
      <c r="Q16" s="218">
        <f>+VLOOKUP($O16,'Tablas IPP'!$A$1:$N$489,5,FALSE)</f>
        <v>1</v>
      </c>
      <c r="R16" s="218" t="str">
        <f>+VLOOKUP($O16,'Tablas IPP'!$A$1:$N$489,7,FALSE)</f>
        <v>3</v>
      </c>
      <c r="S16" s="281">
        <f>+VLOOKUP($O16,'Tablas IPP'!$A$1:$N$489,9,FALSE)</f>
        <v>0</v>
      </c>
      <c r="T16" s="348" t="s">
        <v>3773</v>
      </c>
      <c r="U16" s="350">
        <f>SUM(V16:AG16)</f>
        <v>0</v>
      </c>
      <c r="V16" s="416"/>
      <c r="W16" s="416"/>
      <c r="X16" s="416"/>
      <c r="Y16" s="416"/>
      <c r="Z16" s="416"/>
      <c r="AA16" s="416"/>
      <c r="AB16" s="416"/>
      <c r="AC16" s="416"/>
      <c r="AD16" s="416"/>
      <c r="AE16" s="416"/>
      <c r="AF16" s="416"/>
      <c r="AG16" s="417"/>
      <c r="AH16" s="98"/>
    </row>
    <row r="17" spans="1:34" ht="15.75" customHeight="1" thickBot="1">
      <c r="A17" s="97"/>
      <c r="B17" s="316">
        <f>+'F.1 - Politica Presupuestaria'!$B$8</f>
        <v>1</v>
      </c>
      <c r="C17" s="218">
        <f>+'F.1 - Politica Presupuestaria'!$B$9</f>
        <v>1</v>
      </c>
      <c r="D17" s="218">
        <f>+'F.1 - Politica Presupuestaria'!$B$10</f>
        <v>0</v>
      </c>
      <c r="E17" s="218" t="e">
        <f>+'F.1 - Politica Presupuestaria'!$B$11</f>
        <v>#N/A</v>
      </c>
      <c r="F17" s="218">
        <f>+'F.1 - Politica Presupuestaria'!$B$12</f>
        <v>0</v>
      </c>
      <c r="G17" s="218"/>
      <c r="H17" s="218">
        <f>+'F.1 - Politica Presupuestaria'!$B$13</f>
        <v>0</v>
      </c>
      <c r="I17" s="413">
        <v>1</v>
      </c>
      <c r="J17" s="413">
        <v>0</v>
      </c>
      <c r="K17" s="413">
        <v>0</v>
      </c>
      <c r="L17" s="413">
        <v>1</v>
      </c>
      <c r="M17" s="496">
        <v>12</v>
      </c>
      <c r="N17" s="497"/>
      <c r="O17" s="414" t="s">
        <v>3223</v>
      </c>
      <c r="P17" s="218">
        <f>+VLOOKUP($O17,'Tablas IPP'!$A$1:$N$489,3,FALSE)</f>
        <v>1</v>
      </c>
      <c r="Q17" s="218">
        <f>+VLOOKUP($O17,'Tablas IPP'!$A$1:$N$489,5,FALSE)</f>
        <v>1</v>
      </c>
      <c r="R17" s="218" t="str">
        <f>+VLOOKUP($O17,'Tablas IPP'!$A$1:$N$489,7,FALSE)</f>
        <v>2</v>
      </c>
      <c r="S17" s="281">
        <f>+VLOOKUP($O17,'Tablas IPP'!$A$1:$N$489,9,FALSE)</f>
        <v>0</v>
      </c>
      <c r="T17" s="348"/>
      <c r="U17" s="350">
        <f t="shared" ref="U17:U80" si="0">SUM(V17:AG17)</f>
        <v>0</v>
      </c>
      <c r="V17" s="416"/>
      <c r="W17" s="418"/>
      <c r="X17" s="418"/>
      <c r="Y17" s="418"/>
      <c r="Z17" s="418"/>
      <c r="AA17" s="418"/>
      <c r="AB17" s="418"/>
      <c r="AC17" s="418"/>
      <c r="AD17" s="418"/>
      <c r="AE17" s="418"/>
      <c r="AF17" s="418"/>
      <c r="AG17" s="419"/>
      <c r="AH17" s="98"/>
    </row>
    <row r="18" spans="1:34" ht="15.75" customHeight="1" thickBot="1">
      <c r="A18" s="97"/>
      <c r="B18" s="316">
        <f>+'F.1 - Politica Presupuestaria'!$B$8</f>
        <v>1</v>
      </c>
      <c r="C18" s="218">
        <f>+'F.1 - Politica Presupuestaria'!$B$9</f>
        <v>1</v>
      </c>
      <c r="D18" s="218">
        <f>+'F.1 - Politica Presupuestaria'!$B$10</f>
        <v>0</v>
      </c>
      <c r="E18" s="218" t="e">
        <f>+'F.1 - Politica Presupuestaria'!$B$11</f>
        <v>#N/A</v>
      </c>
      <c r="F18" s="218">
        <f>+'F.1 - Politica Presupuestaria'!$B$12</f>
        <v>0</v>
      </c>
      <c r="G18" s="218"/>
      <c r="H18" s="218">
        <f>+'F.1 - Politica Presupuestaria'!$B$13</f>
        <v>0</v>
      </c>
      <c r="I18" s="413">
        <v>1</v>
      </c>
      <c r="J18" s="413">
        <v>0</v>
      </c>
      <c r="K18" s="413">
        <v>0</v>
      </c>
      <c r="L18" s="413">
        <v>1</v>
      </c>
      <c r="M18" s="496">
        <v>12</v>
      </c>
      <c r="N18" s="497"/>
      <c r="O18" s="414" t="s">
        <v>3225</v>
      </c>
      <c r="P18" s="218">
        <f>+VLOOKUP($O18,'Tablas IPP'!$A$1:$N$489,3,FALSE)</f>
        <v>1</v>
      </c>
      <c r="Q18" s="218">
        <f>+VLOOKUP($O18,'Tablas IPP'!$A$1:$N$489,5,FALSE)</f>
        <v>1</v>
      </c>
      <c r="R18" s="218" t="str">
        <f>+VLOOKUP($O18,'Tablas IPP'!$A$1:$N$489,7,FALSE)</f>
        <v>3</v>
      </c>
      <c r="S18" s="281">
        <f>+VLOOKUP($O18,'Tablas IPP'!$A$1:$N$489,9,FALSE)</f>
        <v>0</v>
      </c>
      <c r="T18" s="348"/>
      <c r="U18" s="350">
        <f t="shared" si="0"/>
        <v>0</v>
      </c>
      <c r="V18" s="416"/>
      <c r="W18" s="418"/>
      <c r="X18" s="418"/>
      <c r="Y18" s="418"/>
      <c r="Z18" s="418"/>
      <c r="AA18" s="418"/>
      <c r="AB18" s="418"/>
      <c r="AC18" s="418"/>
      <c r="AD18" s="418"/>
      <c r="AE18" s="418"/>
      <c r="AF18" s="418"/>
      <c r="AG18" s="419"/>
      <c r="AH18" s="98"/>
    </row>
    <row r="19" spans="1:34" ht="15.75" customHeight="1" thickBot="1">
      <c r="A19" s="97"/>
      <c r="B19" s="316">
        <f>+'F.1 - Politica Presupuestaria'!$B$8</f>
        <v>1</v>
      </c>
      <c r="C19" s="218">
        <f>+'F.1 - Politica Presupuestaria'!$B$9</f>
        <v>1</v>
      </c>
      <c r="D19" s="218">
        <f>+'F.1 - Politica Presupuestaria'!$B$10</f>
        <v>0</v>
      </c>
      <c r="E19" s="218" t="e">
        <f>+'F.1 - Politica Presupuestaria'!$B$11</f>
        <v>#N/A</v>
      </c>
      <c r="F19" s="218">
        <f>+'F.1 - Politica Presupuestaria'!$B$12</f>
        <v>0</v>
      </c>
      <c r="G19" s="218"/>
      <c r="H19" s="218">
        <f>+'F.1 - Politica Presupuestaria'!$B$13</f>
        <v>0</v>
      </c>
      <c r="I19" s="413">
        <v>1</v>
      </c>
      <c r="J19" s="413">
        <v>0</v>
      </c>
      <c r="K19" s="413">
        <v>0</v>
      </c>
      <c r="L19" s="413">
        <v>1</v>
      </c>
      <c r="M19" s="496">
        <v>12</v>
      </c>
      <c r="N19" s="497"/>
      <c r="O19" s="414" t="s">
        <v>3231</v>
      </c>
      <c r="P19" s="218">
        <f>+VLOOKUP($O19,'Tablas IPP'!$A$1:$N$489,3,FALSE)</f>
        <v>1</v>
      </c>
      <c r="Q19" s="218">
        <f>+VLOOKUP($O19,'Tablas IPP'!$A$1:$N$489,5,FALSE)</f>
        <v>1</v>
      </c>
      <c r="R19" s="218" t="str">
        <f>+VLOOKUP($O19,'Tablas IPP'!$A$1:$N$489,7,FALSE)</f>
        <v>6</v>
      </c>
      <c r="S19" s="281">
        <f>+VLOOKUP($O19,'Tablas IPP'!$A$1:$N$489,9,FALSE)</f>
        <v>0</v>
      </c>
      <c r="T19" s="348"/>
      <c r="U19" s="350">
        <f t="shared" si="0"/>
        <v>0</v>
      </c>
      <c r="V19" s="416"/>
      <c r="W19" s="418"/>
      <c r="X19" s="418"/>
      <c r="Y19" s="418"/>
      <c r="Z19" s="418"/>
      <c r="AA19" s="418"/>
      <c r="AB19" s="418"/>
      <c r="AC19" s="418"/>
      <c r="AD19" s="418"/>
      <c r="AE19" s="418"/>
      <c r="AF19" s="418"/>
      <c r="AG19" s="419"/>
      <c r="AH19" s="98"/>
    </row>
    <row r="20" spans="1:34" ht="15.75" customHeight="1" thickBot="1">
      <c r="A20" s="97"/>
      <c r="B20" s="316">
        <f>+'F.1 - Politica Presupuestaria'!$B$8</f>
        <v>1</v>
      </c>
      <c r="C20" s="218">
        <f>+'F.1 - Politica Presupuestaria'!$B$9</f>
        <v>1</v>
      </c>
      <c r="D20" s="218">
        <f>+'F.1 - Politica Presupuestaria'!$B$10</f>
        <v>0</v>
      </c>
      <c r="E20" s="218" t="e">
        <f>+'F.1 - Politica Presupuestaria'!$B$11</f>
        <v>#N/A</v>
      </c>
      <c r="F20" s="218">
        <f>+'F.1 - Politica Presupuestaria'!$B$12</f>
        <v>0</v>
      </c>
      <c r="G20" s="218"/>
      <c r="H20" s="218">
        <f>+'F.1 - Politica Presupuestaria'!$B$13</f>
        <v>0</v>
      </c>
      <c r="I20" s="413">
        <v>1</v>
      </c>
      <c r="J20" s="413">
        <v>0</v>
      </c>
      <c r="K20" s="413">
        <v>0</v>
      </c>
      <c r="L20" s="413">
        <v>1</v>
      </c>
      <c r="M20" s="496">
        <v>12</v>
      </c>
      <c r="N20" s="497"/>
      <c r="O20" s="414" t="s">
        <v>3233</v>
      </c>
      <c r="P20" s="218">
        <f>+VLOOKUP($O20,'Tablas IPP'!$A$1:$N$489,3,FALSE)</f>
        <v>1</v>
      </c>
      <c r="Q20" s="218">
        <f>+VLOOKUP($O20,'Tablas IPP'!$A$1:$N$489,5,FALSE)</f>
        <v>1</v>
      </c>
      <c r="R20" s="218" t="str">
        <f>+VLOOKUP($O20,'Tablas IPP'!$A$1:$N$489,7,FALSE)</f>
        <v>7</v>
      </c>
      <c r="S20" s="281">
        <f>+VLOOKUP($O20,'Tablas IPP'!$A$1:$N$489,9,FALSE)</f>
        <v>0</v>
      </c>
      <c r="T20" s="348"/>
      <c r="U20" s="350">
        <f t="shared" si="0"/>
        <v>0</v>
      </c>
      <c r="V20" s="416"/>
      <c r="W20" s="418"/>
      <c r="X20" s="418"/>
      <c r="Y20" s="418"/>
      <c r="Z20" s="418"/>
      <c r="AA20" s="418"/>
      <c r="AB20" s="418"/>
      <c r="AC20" s="418"/>
      <c r="AD20" s="418"/>
      <c r="AE20" s="418"/>
      <c r="AF20" s="418"/>
      <c r="AG20" s="419"/>
      <c r="AH20" s="98"/>
    </row>
    <row r="21" spans="1:34" ht="15.75" customHeight="1" thickBot="1">
      <c r="A21" s="97"/>
      <c r="B21" s="316">
        <f>+'F.1 - Politica Presupuestaria'!$B$8</f>
        <v>1</v>
      </c>
      <c r="C21" s="218">
        <f>+'F.1 - Politica Presupuestaria'!$B$9</f>
        <v>1</v>
      </c>
      <c r="D21" s="218">
        <f>+'F.1 - Politica Presupuestaria'!$B$10</f>
        <v>0</v>
      </c>
      <c r="E21" s="218" t="e">
        <f>+'F.1 - Politica Presupuestaria'!$B$11</f>
        <v>#N/A</v>
      </c>
      <c r="F21" s="218">
        <f>+'F.1 - Politica Presupuestaria'!$B$12</f>
        <v>0</v>
      </c>
      <c r="G21" s="218"/>
      <c r="H21" s="218">
        <f>+'F.1 - Politica Presupuestaria'!$B$13</f>
        <v>0</v>
      </c>
      <c r="I21" s="413">
        <v>1</v>
      </c>
      <c r="J21" s="413">
        <v>0</v>
      </c>
      <c r="K21" s="413">
        <v>0</v>
      </c>
      <c r="L21" s="413">
        <v>1</v>
      </c>
      <c r="M21" s="496">
        <v>12</v>
      </c>
      <c r="N21" s="497"/>
      <c r="O21" s="414" t="s">
        <v>3235</v>
      </c>
      <c r="P21" s="218">
        <f>+VLOOKUP($O21,'Tablas IPP'!$A$1:$N$489,3,FALSE)</f>
        <v>1</v>
      </c>
      <c r="Q21" s="218">
        <f>+VLOOKUP($O21,'Tablas IPP'!$A$1:$N$489,5,FALSE)</f>
        <v>2</v>
      </c>
      <c r="R21" s="218" t="str">
        <f>+VLOOKUP($O21,'Tablas IPP'!$A$1:$N$489,7,FALSE)</f>
        <v>1</v>
      </c>
      <c r="S21" s="281">
        <f>+VLOOKUP($O21,'Tablas IPP'!$A$1:$N$489,9,FALSE)</f>
        <v>0</v>
      </c>
      <c r="T21" s="348"/>
      <c r="U21" s="350">
        <f t="shared" si="0"/>
        <v>0</v>
      </c>
      <c r="V21" s="416"/>
      <c r="W21" s="418"/>
      <c r="X21" s="418"/>
      <c r="Y21" s="418"/>
      <c r="Z21" s="418"/>
      <c r="AA21" s="418"/>
      <c r="AB21" s="418"/>
      <c r="AC21" s="418"/>
      <c r="AD21" s="418"/>
      <c r="AE21" s="418"/>
      <c r="AF21" s="418"/>
      <c r="AG21" s="419"/>
      <c r="AH21" s="98"/>
    </row>
    <row r="22" spans="1:34" ht="15.75" customHeight="1" thickBot="1">
      <c r="A22" s="97"/>
      <c r="B22" s="316">
        <f>+'F.1 - Politica Presupuestaria'!$B$8</f>
        <v>1</v>
      </c>
      <c r="C22" s="218">
        <f>+'F.1 - Politica Presupuestaria'!$B$9</f>
        <v>1</v>
      </c>
      <c r="D22" s="218">
        <f>+'F.1 - Politica Presupuestaria'!$B$10</f>
        <v>0</v>
      </c>
      <c r="E22" s="218" t="e">
        <f>+'F.1 - Politica Presupuestaria'!$B$11</f>
        <v>#N/A</v>
      </c>
      <c r="F22" s="218">
        <f>+'F.1 - Politica Presupuestaria'!$B$12</f>
        <v>0</v>
      </c>
      <c r="G22" s="218"/>
      <c r="H22" s="218">
        <f>+'F.1 - Politica Presupuestaria'!$B$13</f>
        <v>0</v>
      </c>
      <c r="I22" s="413">
        <v>1</v>
      </c>
      <c r="J22" s="413">
        <v>0</v>
      </c>
      <c r="K22" s="413">
        <v>0</v>
      </c>
      <c r="L22" s="413">
        <v>1</v>
      </c>
      <c r="M22" s="496">
        <v>12</v>
      </c>
      <c r="N22" s="497"/>
      <c r="O22" s="414" t="s">
        <v>3223</v>
      </c>
      <c r="P22" s="218">
        <f>+VLOOKUP($O22,'Tablas IPP'!$A$1:$N$489,3,FALSE)</f>
        <v>1</v>
      </c>
      <c r="Q22" s="218">
        <f>+VLOOKUP($O22,'Tablas IPP'!$A$1:$N$489,5,FALSE)</f>
        <v>1</v>
      </c>
      <c r="R22" s="218" t="str">
        <f>+VLOOKUP($O22,'Tablas IPP'!$A$1:$N$489,7,FALSE)</f>
        <v>2</v>
      </c>
      <c r="S22" s="281">
        <f>+VLOOKUP($O22,'Tablas IPP'!$A$1:$N$489,9,FALSE)</f>
        <v>0</v>
      </c>
      <c r="T22" s="348"/>
      <c r="U22" s="350">
        <f t="shared" si="0"/>
        <v>0</v>
      </c>
      <c r="V22" s="416"/>
      <c r="W22" s="418"/>
      <c r="X22" s="418"/>
      <c r="Y22" s="418"/>
      <c r="Z22" s="418"/>
      <c r="AA22" s="418"/>
      <c r="AB22" s="418"/>
      <c r="AC22" s="418"/>
      <c r="AD22" s="418"/>
      <c r="AE22" s="418"/>
      <c r="AF22" s="418"/>
      <c r="AG22" s="419"/>
      <c r="AH22" s="98"/>
    </row>
    <row r="23" spans="1:34" ht="15.75" customHeight="1" thickBot="1">
      <c r="A23" s="97"/>
      <c r="B23" s="316">
        <f>+'F.1 - Politica Presupuestaria'!$B$8</f>
        <v>1</v>
      </c>
      <c r="C23" s="218">
        <f>+'F.1 - Politica Presupuestaria'!$B$9</f>
        <v>1</v>
      </c>
      <c r="D23" s="218">
        <f>+'F.1 - Politica Presupuestaria'!$B$10</f>
        <v>0</v>
      </c>
      <c r="E23" s="218" t="e">
        <f>+'F.1 - Politica Presupuestaria'!$B$11</f>
        <v>#N/A</v>
      </c>
      <c r="F23" s="218">
        <f>+'F.1 - Politica Presupuestaria'!$B$12</f>
        <v>0</v>
      </c>
      <c r="G23" s="218"/>
      <c r="H23" s="218">
        <f>+'F.1 - Politica Presupuestaria'!$B$13</f>
        <v>0</v>
      </c>
      <c r="I23" s="413">
        <v>1</v>
      </c>
      <c r="J23" s="413">
        <v>0</v>
      </c>
      <c r="K23" s="413">
        <v>0</v>
      </c>
      <c r="L23" s="413">
        <v>1</v>
      </c>
      <c r="M23" s="496">
        <v>12</v>
      </c>
      <c r="N23" s="497"/>
      <c r="O23" s="414" t="s">
        <v>3227</v>
      </c>
      <c r="P23" s="218">
        <f>+VLOOKUP($O23,'Tablas IPP'!$A$1:$N$489,3,FALSE)</f>
        <v>1</v>
      </c>
      <c r="Q23" s="218">
        <f>+VLOOKUP($O23,'Tablas IPP'!$A$1:$N$489,5,FALSE)</f>
        <v>1</v>
      </c>
      <c r="R23" s="218" t="str">
        <f>+VLOOKUP($O23,'Tablas IPP'!$A$1:$N$489,7,FALSE)</f>
        <v>4</v>
      </c>
      <c r="S23" s="281">
        <f>+VLOOKUP($O23,'Tablas IPP'!$A$1:$N$489,9,FALSE)</f>
        <v>0</v>
      </c>
      <c r="T23" s="348"/>
      <c r="U23" s="350">
        <f t="shared" si="0"/>
        <v>0</v>
      </c>
      <c r="V23" s="416"/>
      <c r="W23" s="418"/>
      <c r="X23" s="418"/>
      <c r="Y23" s="418"/>
      <c r="Z23" s="418"/>
      <c r="AA23" s="418"/>
      <c r="AB23" s="418"/>
      <c r="AC23" s="418"/>
      <c r="AD23" s="418"/>
      <c r="AE23" s="418"/>
      <c r="AF23" s="418"/>
      <c r="AG23" s="419"/>
      <c r="AH23" s="98"/>
    </row>
    <row r="24" spans="1:34" ht="15.75" customHeight="1" thickBot="1">
      <c r="A24" s="97"/>
      <c r="B24" s="316">
        <f>+'F.1 - Politica Presupuestaria'!$B$8</f>
        <v>1</v>
      </c>
      <c r="C24" s="218">
        <f>+'F.1 - Politica Presupuestaria'!$B$9</f>
        <v>1</v>
      </c>
      <c r="D24" s="218">
        <f>+'F.1 - Politica Presupuestaria'!$B$10</f>
        <v>0</v>
      </c>
      <c r="E24" s="218" t="e">
        <f>+'F.1 - Politica Presupuestaria'!$B$11</f>
        <v>#N/A</v>
      </c>
      <c r="F24" s="218">
        <f>+'F.1 - Politica Presupuestaria'!$B$12</f>
        <v>0</v>
      </c>
      <c r="G24" s="218"/>
      <c r="H24" s="218">
        <f>+'F.1 - Politica Presupuestaria'!$B$13</f>
        <v>0</v>
      </c>
      <c r="I24" s="413">
        <v>1</v>
      </c>
      <c r="J24" s="413">
        <v>0</v>
      </c>
      <c r="K24" s="413">
        <v>0</v>
      </c>
      <c r="L24" s="413">
        <v>1</v>
      </c>
      <c r="M24" s="496">
        <v>12</v>
      </c>
      <c r="N24" s="497"/>
      <c r="O24" s="414" t="s">
        <v>3256</v>
      </c>
      <c r="P24" s="218">
        <f>+VLOOKUP($O24,'Tablas IPP'!$A$1:$N$489,3,FALSE)</f>
        <v>2</v>
      </c>
      <c r="Q24" s="218">
        <f>+VLOOKUP($O24,'Tablas IPP'!$A$1:$N$489,5,FALSE)</f>
        <v>0</v>
      </c>
      <c r="R24" s="218">
        <f>+VLOOKUP($O24,'Tablas IPP'!$A$1:$N$489,7,FALSE)</f>
        <v>0</v>
      </c>
      <c r="S24" s="281">
        <f>+VLOOKUP($O24,'Tablas IPP'!$A$1:$N$489,9,FALSE)</f>
        <v>0</v>
      </c>
      <c r="T24" s="348"/>
      <c r="U24" s="350">
        <f t="shared" si="0"/>
        <v>0</v>
      </c>
      <c r="V24" s="416"/>
      <c r="W24" s="418"/>
      <c r="X24" s="418"/>
      <c r="Y24" s="418"/>
      <c r="Z24" s="418"/>
      <c r="AA24" s="418"/>
      <c r="AB24" s="418"/>
      <c r="AC24" s="418"/>
      <c r="AD24" s="418"/>
      <c r="AE24" s="418"/>
      <c r="AF24" s="418"/>
      <c r="AG24" s="419"/>
      <c r="AH24" s="98"/>
    </row>
    <row r="25" spans="1:34" ht="15.75" customHeight="1" thickBot="1">
      <c r="A25" s="97"/>
      <c r="B25" s="316">
        <f>+'F.1 - Politica Presupuestaria'!$B$8</f>
        <v>1</v>
      </c>
      <c r="C25" s="218">
        <f>+'F.1 - Politica Presupuestaria'!$B$9</f>
        <v>1</v>
      </c>
      <c r="D25" s="218">
        <f>+'F.1 - Politica Presupuestaria'!$B$10</f>
        <v>0</v>
      </c>
      <c r="E25" s="218" t="e">
        <f>+'F.1 - Politica Presupuestaria'!$B$11</f>
        <v>#N/A</v>
      </c>
      <c r="F25" s="218">
        <f>+'F.1 - Politica Presupuestaria'!$B$12</f>
        <v>0</v>
      </c>
      <c r="G25" s="218"/>
      <c r="H25" s="218">
        <f>+'F.1 - Politica Presupuestaria'!$B$13</f>
        <v>0</v>
      </c>
      <c r="I25" s="413">
        <v>1</v>
      </c>
      <c r="J25" s="413">
        <v>0</v>
      </c>
      <c r="K25" s="413">
        <v>0</v>
      </c>
      <c r="L25" s="413">
        <v>1</v>
      </c>
      <c r="M25" s="496">
        <v>12</v>
      </c>
      <c r="N25" s="497"/>
      <c r="O25" s="414" t="s">
        <v>3222</v>
      </c>
      <c r="P25" s="218">
        <f>+VLOOKUP($O25,'Tablas IPP'!$A$1:$N$489,3,FALSE)</f>
        <v>1</v>
      </c>
      <c r="Q25" s="218">
        <f>+VLOOKUP($O25,'Tablas IPP'!$A$1:$N$489,5,FALSE)</f>
        <v>1</v>
      </c>
      <c r="R25" s="218" t="str">
        <f>+VLOOKUP($O25,'Tablas IPP'!$A$1:$N$489,7,FALSE)</f>
        <v>1</v>
      </c>
      <c r="S25" s="281">
        <f>+VLOOKUP($O25,'Tablas IPP'!$A$1:$N$489,9,FALSE)</f>
        <v>0</v>
      </c>
      <c r="T25" s="348"/>
      <c r="U25" s="350">
        <f t="shared" si="0"/>
        <v>0</v>
      </c>
      <c r="V25" s="416"/>
      <c r="W25" s="418"/>
      <c r="X25" s="418"/>
      <c r="Y25" s="418"/>
      <c r="Z25" s="418"/>
      <c r="AA25" s="418"/>
      <c r="AB25" s="418"/>
      <c r="AC25" s="418"/>
      <c r="AD25" s="418"/>
      <c r="AE25" s="418"/>
      <c r="AF25" s="418"/>
      <c r="AG25" s="419"/>
      <c r="AH25" s="98"/>
    </row>
    <row r="26" spans="1:34" ht="15.75" customHeight="1" thickBot="1">
      <c r="A26" s="97"/>
      <c r="B26" s="316">
        <f>+'F.1 - Politica Presupuestaria'!$B$8</f>
        <v>1</v>
      </c>
      <c r="C26" s="218">
        <f>+'F.1 - Politica Presupuestaria'!$B$9</f>
        <v>1</v>
      </c>
      <c r="D26" s="218">
        <f>+'F.1 - Politica Presupuestaria'!$B$10</f>
        <v>0</v>
      </c>
      <c r="E26" s="218" t="e">
        <f>+'F.1 - Politica Presupuestaria'!$B$11</f>
        <v>#N/A</v>
      </c>
      <c r="F26" s="218">
        <f>+'F.1 - Politica Presupuestaria'!$B$12</f>
        <v>0</v>
      </c>
      <c r="G26" s="218"/>
      <c r="H26" s="218">
        <f>+'F.1 - Politica Presupuestaria'!$B$13</f>
        <v>0</v>
      </c>
      <c r="I26" s="413">
        <v>1</v>
      </c>
      <c r="J26" s="413">
        <v>0</v>
      </c>
      <c r="K26" s="413">
        <v>0</v>
      </c>
      <c r="L26" s="413">
        <v>1</v>
      </c>
      <c r="M26" s="496">
        <v>12</v>
      </c>
      <c r="N26" s="497"/>
      <c r="O26" s="414" t="s">
        <v>3222</v>
      </c>
      <c r="P26" s="218">
        <f>+VLOOKUP($O26,'Tablas IPP'!$A$1:$N$489,3,FALSE)</f>
        <v>1</v>
      </c>
      <c r="Q26" s="218">
        <f>+VLOOKUP($O26,'Tablas IPP'!$A$1:$N$489,5,FALSE)</f>
        <v>1</v>
      </c>
      <c r="R26" s="218" t="str">
        <f>+VLOOKUP($O26,'Tablas IPP'!$A$1:$N$489,7,FALSE)</f>
        <v>1</v>
      </c>
      <c r="S26" s="281">
        <f>+VLOOKUP($O26,'Tablas IPP'!$A$1:$N$489,9,FALSE)</f>
        <v>0</v>
      </c>
      <c r="T26" s="348"/>
      <c r="U26" s="350">
        <f t="shared" si="0"/>
        <v>0</v>
      </c>
      <c r="V26" s="416"/>
      <c r="W26" s="418"/>
      <c r="X26" s="418"/>
      <c r="Y26" s="418"/>
      <c r="Z26" s="418"/>
      <c r="AA26" s="418"/>
      <c r="AB26" s="418"/>
      <c r="AC26" s="418"/>
      <c r="AD26" s="418"/>
      <c r="AE26" s="418"/>
      <c r="AF26" s="418"/>
      <c r="AG26" s="419"/>
      <c r="AH26" s="98"/>
    </row>
    <row r="27" spans="1:34" ht="15.75" customHeight="1" thickBot="1">
      <c r="A27" s="97"/>
      <c r="B27" s="316">
        <f>+'F.1 - Politica Presupuestaria'!$B$8</f>
        <v>1</v>
      </c>
      <c r="C27" s="218">
        <f>+'F.1 - Politica Presupuestaria'!$B$9</f>
        <v>1</v>
      </c>
      <c r="D27" s="218">
        <f>+'F.1 - Politica Presupuestaria'!$B$10</f>
        <v>0</v>
      </c>
      <c r="E27" s="218" t="e">
        <f>+'F.1 - Politica Presupuestaria'!$B$11</f>
        <v>#N/A</v>
      </c>
      <c r="F27" s="218">
        <f>+'F.1 - Politica Presupuestaria'!$B$12</f>
        <v>0</v>
      </c>
      <c r="G27" s="218"/>
      <c r="H27" s="218">
        <f>+'F.1 - Politica Presupuestaria'!$B$13</f>
        <v>0</v>
      </c>
      <c r="I27" s="413">
        <v>1</v>
      </c>
      <c r="J27" s="413">
        <v>0</v>
      </c>
      <c r="K27" s="413">
        <v>0</v>
      </c>
      <c r="L27" s="413">
        <v>1</v>
      </c>
      <c r="M27" s="496">
        <v>12</v>
      </c>
      <c r="N27" s="497"/>
      <c r="O27" s="414" t="s">
        <v>3222</v>
      </c>
      <c r="P27" s="218">
        <f>+VLOOKUP($O27,'Tablas IPP'!$A$1:$N$489,3,FALSE)</f>
        <v>1</v>
      </c>
      <c r="Q27" s="218">
        <f>+VLOOKUP($O27,'Tablas IPP'!$A$1:$N$489,5,FALSE)</f>
        <v>1</v>
      </c>
      <c r="R27" s="218" t="str">
        <f>+VLOOKUP($O27,'Tablas IPP'!$A$1:$N$489,7,FALSE)</f>
        <v>1</v>
      </c>
      <c r="S27" s="281">
        <f>+VLOOKUP($O27,'Tablas IPP'!$A$1:$N$489,9,FALSE)</f>
        <v>0</v>
      </c>
      <c r="T27" s="348"/>
      <c r="U27" s="350">
        <f t="shared" si="0"/>
        <v>0</v>
      </c>
      <c r="V27" s="416"/>
      <c r="W27" s="418"/>
      <c r="X27" s="418"/>
      <c r="Y27" s="418"/>
      <c r="Z27" s="418"/>
      <c r="AA27" s="418"/>
      <c r="AB27" s="418"/>
      <c r="AC27" s="418"/>
      <c r="AD27" s="418"/>
      <c r="AE27" s="418"/>
      <c r="AF27" s="418"/>
      <c r="AG27" s="419"/>
      <c r="AH27" s="98"/>
    </row>
    <row r="28" spans="1:34" ht="15.75" customHeight="1" thickBot="1">
      <c r="A28" s="97"/>
      <c r="B28" s="316">
        <f>+'F.1 - Politica Presupuestaria'!$B$8</f>
        <v>1</v>
      </c>
      <c r="C28" s="218">
        <f>+'F.1 - Politica Presupuestaria'!$B$9</f>
        <v>1</v>
      </c>
      <c r="D28" s="218">
        <f>+'F.1 - Politica Presupuestaria'!$B$10</f>
        <v>0</v>
      </c>
      <c r="E28" s="218" t="e">
        <f>+'F.1 - Politica Presupuestaria'!$B$11</f>
        <v>#N/A</v>
      </c>
      <c r="F28" s="218">
        <f>+'F.1 - Politica Presupuestaria'!$B$12</f>
        <v>0</v>
      </c>
      <c r="G28" s="218"/>
      <c r="H28" s="218">
        <f>+'F.1 - Politica Presupuestaria'!$B$13</f>
        <v>0</v>
      </c>
      <c r="I28" s="413">
        <v>1</v>
      </c>
      <c r="J28" s="413">
        <v>0</v>
      </c>
      <c r="K28" s="413">
        <v>0</v>
      </c>
      <c r="L28" s="413">
        <v>1</v>
      </c>
      <c r="M28" s="496">
        <v>12</v>
      </c>
      <c r="N28" s="497"/>
      <c r="O28" s="414" t="s">
        <v>3222</v>
      </c>
      <c r="P28" s="218">
        <f>+VLOOKUP($O28,'Tablas IPP'!$A$1:$N$489,3,FALSE)</f>
        <v>1</v>
      </c>
      <c r="Q28" s="218">
        <f>+VLOOKUP($O28,'Tablas IPP'!$A$1:$N$489,5,FALSE)</f>
        <v>1</v>
      </c>
      <c r="R28" s="218" t="str">
        <f>+VLOOKUP($O28,'Tablas IPP'!$A$1:$N$489,7,FALSE)</f>
        <v>1</v>
      </c>
      <c r="S28" s="281">
        <f>+VLOOKUP($O28,'Tablas IPP'!$A$1:$N$489,9,FALSE)</f>
        <v>0</v>
      </c>
      <c r="T28" s="348"/>
      <c r="U28" s="350">
        <f t="shared" si="0"/>
        <v>0</v>
      </c>
      <c r="V28" s="416"/>
      <c r="W28" s="418"/>
      <c r="X28" s="418"/>
      <c r="Y28" s="418"/>
      <c r="Z28" s="418"/>
      <c r="AA28" s="418"/>
      <c r="AB28" s="418"/>
      <c r="AC28" s="418"/>
      <c r="AD28" s="418"/>
      <c r="AE28" s="418"/>
      <c r="AF28" s="418"/>
      <c r="AG28" s="419"/>
      <c r="AH28" s="98"/>
    </row>
    <row r="29" spans="1:34" ht="15.75" customHeight="1" thickBot="1">
      <c r="A29" s="97"/>
      <c r="B29" s="316">
        <f>+'F.1 - Politica Presupuestaria'!$B$8</f>
        <v>1</v>
      </c>
      <c r="C29" s="218">
        <f>+'F.1 - Politica Presupuestaria'!$B$9</f>
        <v>1</v>
      </c>
      <c r="D29" s="218">
        <f>+'F.1 - Politica Presupuestaria'!$B$10</f>
        <v>0</v>
      </c>
      <c r="E29" s="218" t="e">
        <f>+'F.1 - Politica Presupuestaria'!$B$11</f>
        <v>#N/A</v>
      </c>
      <c r="F29" s="218">
        <f>+'F.1 - Politica Presupuestaria'!$B$12</f>
        <v>0</v>
      </c>
      <c r="G29" s="218"/>
      <c r="H29" s="218">
        <f>+'F.1 - Politica Presupuestaria'!$B$13</f>
        <v>0</v>
      </c>
      <c r="I29" s="413">
        <v>1</v>
      </c>
      <c r="J29" s="413">
        <v>0</v>
      </c>
      <c r="K29" s="413">
        <v>0</v>
      </c>
      <c r="L29" s="413">
        <v>1</v>
      </c>
      <c r="M29" s="496">
        <v>12</v>
      </c>
      <c r="N29" s="497"/>
      <c r="O29" s="414" t="s">
        <v>3222</v>
      </c>
      <c r="P29" s="218">
        <f>+VLOOKUP($O29,'Tablas IPP'!$A$1:$N$489,3,FALSE)</f>
        <v>1</v>
      </c>
      <c r="Q29" s="218">
        <f>+VLOOKUP($O29,'Tablas IPP'!$A$1:$N$489,5,FALSE)</f>
        <v>1</v>
      </c>
      <c r="R29" s="218" t="str">
        <f>+VLOOKUP($O29,'Tablas IPP'!$A$1:$N$489,7,FALSE)</f>
        <v>1</v>
      </c>
      <c r="S29" s="281">
        <f>+VLOOKUP($O29,'Tablas IPP'!$A$1:$N$489,9,FALSE)</f>
        <v>0</v>
      </c>
      <c r="T29" s="348"/>
      <c r="U29" s="350">
        <f t="shared" si="0"/>
        <v>0</v>
      </c>
      <c r="V29" s="416"/>
      <c r="W29" s="418"/>
      <c r="X29" s="418"/>
      <c r="Y29" s="418"/>
      <c r="Z29" s="418"/>
      <c r="AA29" s="418"/>
      <c r="AB29" s="418"/>
      <c r="AC29" s="418"/>
      <c r="AD29" s="418"/>
      <c r="AE29" s="418"/>
      <c r="AF29" s="418"/>
      <c r="AG29" s="419"/>
      <c r="AH29" s="98"/>
    </row>
    <row r="30" spans="1:34" ht="15.75" customHeight="1" thickBot="1">
      <c r="A30" s="97"/>
      <c r="B30" s="316">
        <f>+'F.1 - Politica Presupuestaria'!$B$8</f>
        <v>1</v>
      </c>
      <c r="C30" s="218">
        <f>+'F.1 - Politica Presupuestaria'!$B$9</f>
        <v>1</v>
      </c>
      <c r="D30" s="218">
        <f>+'F.1 - Politica Presupuestaria'!$B$10</f>
        <v>0</v>
      </c>
      <c r="E30" s="218" t="e">
        <f>+'F.1 - Politica Presupuestaria'!$B$11</f>
        <v>#N/A</v>
      </c>
      <c r="F30" s="218">
        <f>+'F.1 - Politica Presupuestaria'!$B$12</f>
        <v>0</v>
      </c>
      <c r="G30" s="218"/>
      <c r="H30" s="218">
        <f>+'F.1 - Politica Presupuestaria'!$B$13</f>
        <v>0</v>
      </c>
      <c r="I30" s="413">
        <v>1</v>
      </c>
      <c r="J30" s="413">
        <v>0</v>
      </c>
      <c r="K30" s="413">
        <v>0</v>
      </c>
      <c r="L30" s="413">
        <v>1</v>
      </c>
      <c r="M30" s="496">
        <v>12</v>
      </c>
      <c r="N30" s="497"/>
      <c r="O30" s="414" t="s">
        <v>3368</v>
      </c>
      <c r="P30" s="218">
        <f>+VLOOKUP($O30,'Tablas IPP'!$A$1:$N$489,3,FALSE)</f>
        <v>4</v>
      </c>
      <c r="Q30" s="218">
        <f>+VLOOKUP($O30,'Tablas IPP'!$A$1:$N$489,5,FALSE)</f>
        <v>2</v>
      </c>
      <c r="R30" s="218" t="str">
        <f>+VLOOKUP($O30,'Tablas IPP'!$A$1:$N$489,7,FALSE)</f>
        <v>1</v>
      </c>
      <c r="S30" s="281">
        <f>+VLOOKUP($O30,'Tablas IPP'!$A$1:$N$489,9,FALSE)</f>
        <v>0</v>
      </c>
      <c r="T30" s="348"/>
      <c r="U30" s="350">
        <f t="shared" si="0"/>
        <v>0</v>
      </c>
      <c r="V30" s="416"/>
      <c r="W30" s="418"/>
      <c r="X30" s="418"/>
      <c r="Y30" s="418"/>
      <c r="Z30" s="418"/>
      <c r="AA30" s="418"/>
      <c r="AB30" s="418"/>
      <c r="AC30" s="418"/>
      <c r="AD30" s="418"/>
      <c r="AE30" s="418"/>
      <c r="AF30" s="418"/>
      <c r="AG30" s="419"/>
      <c r="AH30" s="98"/>
    </row>
    <row r="31" spans="1:34" ht="15.75" customHeight="1" thickBot="1">
      <c r="A31" s="97"/>
      <c r="B31" s="316">
        <f>+'F.1 - Politica Presupuestaria'!$B$8</f>
        <v>1</v>
      </c>
      <c r="C31" s="218">
        <f>+'F.1 - Politica Presupuestaria'!$B$9</f>
        <v>1</v>
      </c>
      <c r="D31" s="218">
        <f>+'F.1 - Politica Presupuestaria'!$B$10</f>
        <v>0</v>
      </c>
      <c r="E31" s="218" t="e">
        <f>+'F.1 - Politica Presupuestaria'!$B$11</f>
        <v>#N/A</v>
      </c>
      <c r="F31" s="218">
        <f>+'F.1 - Politica Presupuestaria'!$B$12</f>
        <v>0</v>
      </c>
      <c r="G31" s="218"/>
      <c r="H31" s="218">
        <f>+'F.1 - Politica Presupuestaria'!$B$13</f>
        <v>0</v>
      </c>
      <c r="I31" s="413">
        <v>1</v>
      </c>
      <c r="J31" s="413">
        <v>0</v>
      </c>
      <c r="K31" s="413">
        <v>0</v>
      </c>
      <c r="L31" s="413">
        <v>1</v>
      </c>
      <c r="M31" s="496">
        <v>12</v>
      </c>
      <c r="N31" s="497"/>
      <c r="O31" s="414" t="s">
        <v>3222</v>
      </c>
      <c r="P31" s="218">
        <f>+VLOOKUP($O31,'Tablas IPP'!$A$1:$N$489,3,FALSE)</f>
        <v>1</v>
      </c>
      <c r="Q31" s="218">
        <f>+VLOOKUP($O31,'Tablas IPP'!$A$1:$N$489,5,FALSE)</f>
        <v>1</v>
      </c>
      <c r="R31" s="218" t="str">
        <f>+VLOOKUP($O31,'Tablas IPP'!$A$1:$N$489,7,FALSE)</f>
        <v>1</v>
      </c>
      <c r="S31" s="281">
        <f>+VLOOKUP($O31,'Tablas IPP'!$A$1:$N$489,9,FALSE)</f>
        <v>0</v>
      </c>
      <c r="T31" s="348"/>
      <c r="U31" s="350">
        <f t="shared" si="0"/>
        <v>0</v>
      </c>
      <c r="V31" s="416"/>
      <c r="W31" s="418"/>
      <c r="X31" s="418"/>
      <c r="Y31" s="418"/>
      <c r="Z31" s="418"/>
      <c r="AA31" s="418"/>
      <c r="AB31" s="418"/>
      <c r="AC31" s="418"/>
      <c r="AD31" s="418"/>
      <c r="AE31" s="418"/>
      <c r="AF31" s="418"/>
      <c r="AG31" s="419"/>
      <c r="AH31" s="98"/>
    </row>
    <row r="32" spans="1:34" ht="15.75" customHeight="1" thickBot="1">
      <c r="A32" s="97"/>
      <c r="B32" s="316">
        <f>+'F.1 - Politica Presupuestaria'!$B$8</f>
        <v>1</v>
      </c>
      <c r="C32" s="218">
        <f>+'F.1 - Politica Presupuestaria'!$B$9</f>
        <v>1</v>
      </c>
      <c r="D32" s="218">
        <f>+'F.1 - Politica Presupuestaria'!$B$10</f>
        <v>0</v>
      </c>
      <c r="E32" s="218" t="e">
        <f>+'F.1 - Politica Presupuestaria'!$B$11</f>
        <v>#N/A</v>
      </c>
      <c r="F32" s="218">
        <f>+'F.1 - Politica Presupuestaria'!$B$12</f>
        <v>0</v>
      </c>
      <c r="G32" s="218"/>
      <c r="H32" s="218">
        <f>+'F.1 - Politica Presupuestaria'!$B$13</f>
        <v>0</v>
      </c>
      <c r="I32" s="413">
        <v>1</v>
      </c>
      <c r="J32" s="413">
        <v>0</v>
      </c>
      <c r="K32" s="413">
        <v>0</v>
      </c>
      <c r="L32" s="413">
        <v>1</v>
      </c>
      <c r="M32" s="496">
        <v>12</v>
      </c>
      <c r="N32" s="497"/>
      <c r="O32" s="414" t="s">
        <v>3222</v>
      </c>
      <c r="P32" s="218">
        <f>+VLOOKUP($O32,'Tablas IPP'!$A$1:$N$489,3,FALSE)</f>
        <v>1</v>
      </c>
      <c r="Q32" s="218">
        <f>+VLOOKUP($O32,'Tablas IPP'!$A$1:$N$489,5,FALSE)</f>
        <v>1</v>
      </c>
      <c r="R32" s="218" t="str">
        <f>+VLOOKUP($O32,'Tablas IPP'!$A$1:$N$489,7,FALSE)</f>
        <v>1</v>
      </c>
      <c r="S32" s="281">
        <f>+VLOOKUP($O32,'Tablas IPP'!$A$1:$N$489,9,FALSE)</f>
        <v>0</v>
      </c>
      <c r="T32" s="348"/>
      <c r="U32" s="350">
        <f t="shared" si="0"/>
        <v>0</v>
      </c>
      <c r="V32" s="416"/>
      <c r="W32" s="418"/>
      <c r="X32" s="418"/>
      <c r="Y32" s="418"/>
      <c r="Z32" s="418"/>
      <c r="AA32" s="418"/>
      <c r="AB32" s="418"/>
      <c r="AC32" s="418"/>
      <c r="AD32" s="418"/>
      <c r="AE32" s="418"/>
      <c r="AF32" s="418"/>
      <c r="AG32" s="419"/>
      <c r="AH32" s="98"/>
    </row>
    <row r="33" spans="1:34" ht="15.75" customHeight="1" thickBot="1">
      <c r="A33" s="97"/>
      <c r="B33" s="316">
        <f>+'F.1 - Politica Presupuestaria'!$B$8</f>
        <v>1</v>
      </c>
      <c r="C33" s="218">
        <f>+'F.1 - Politica Presupuestaria'!$B$9</f>
        <v>1</v>
      </c>
      <c r="D33" s="218">
        <f>+'F.1 - Politica Presupuestaria'!$B$10</f>
        <v>0</v>
      </c>
      <c r="E33" s="218" t="e">
        <f>+'F.1 - Politica Presupuestaria'!$B$11</f>
        <v>#N/A</v>
      </c>
      <c r="F33" s="218">
        <f>+'F.1 - Politica Presupuestaria'!$B$12</f>
        <v>0</v>
      </c>
      <c r="G33" s="218"/>
      <c r="H33" s="218">
        <f>+'F.1 - Politica Presupuestaria'!$B$13</f>
        <v>0</v>
      </c>
      <c r="I33" s="413">
        <v>1</v>
      </c>
      <c r="J33" s="413">
        <v>0</v>
      </c>
      <c r="K33" s="413">
        <v>0</v>
      </c>
      <c r="L33" s="413">
        <v>1</v>
      </c>
      <c r="M33" s="496">
        <v>12</v>
      </c>
      <c r="N33" s="497"/>
      <c r="O33" s="414" t="s">
        <v>3222</v>
      </c>
      <c r="P33" s="218">
        <f>+VLOOKUP($O33,'Tablas IPP'!$A$1:$N$489,3,FALSE)</f>
        <v>1</v>
      </c>
      <c r="Q33" s="218">
        <f>+VLOOKUP($O33,'Tablas IPP'!$A$1:$N$489,5,FALSE)</f>
        <v>1</v>
      </c>
      <c r="R33" s="218" t="str">
        <f>+VLOOKUP($O33,'Tablas IPP'!$A$1:$N$489,7,FALSE)</f>
        <v>1</v>
      </c>
      <c r="S33" s="281">
        <f>+VLOOKUP($O33,'Tablas IPP'!$A$1:$N$489,9,FALSE)</f>
        <v>0</v>
      </c>
      <c r="T33" s="348"/>
      <c r="U33" s="350">
        <f t="shared" si="0"/>
        <v>0</v>
      </c>
      <c r="V33" s="416"/>
      <c r="W33" s="418"/>
      <c r="X33" s="418"/>
      <c r="Y33" s="418"/>
      <c r="Z33" s="418"/>
      <c r="AA33" s="418"/>
      <c r="AB33" s="418"/>
      <c r="AC33" s="418"/>
      <c r="AD33" s="418"/>
      <c r="AE33" s="418"/>
      <c r="AF33" s="418"/>
      <c r="AG33" s="419"/>
      <c r="AH33" s="98"/>
    </row>
    <row r="34" spans="1:34" ht="15.75" customHeight="1" thickBot="1">
      <c r="A34" s="97"/>
      <c r="B34" s="316">
        <f>+'F.1 - Politica Presupuestaria'!$B$8</f>
        <v>1</v>
      </c>
      <c r="C34" s="218">
        <f>+'F.1 - Politica Presupuestaria'!$B$9</f>
        <v>1</v>
      </c>
      <c r="D34" s="218">
        <f>+'F.1 - Politica Presupuestaria'!$B$10</f>
        <v>0</v>
      </c>
      <c r="E34" s="218" t="e">
        <f>+'F.1 - Politica Presupuestaria'!$B$11</f>
        <v>#N/A</v>
      </c>
      <c r="F34" s="218">
        <f>+'F.1 - Politica Presupuestaria'!$B$12</f>
        <v>0</v>
      </c>
      <c r="G34" s="218"/>
      <c r="H34" s="218">
        <f>+'F.1 - Politica Presupuestaria'!$B$13</f>
        <v>0</v>
      </c>
      <c r="I34" s="413">
        <v>1</v>
      </c>
      <c r="J34" s="413">
        <v>0</v>
      </c>
      <c r="K34" s="413">
        <v>0</v>
      </c>
      <c r="L34" s="413">
        <v>1</v>
      </c>
      <c r="M34" s="496">
        <v>12</v>
      </c>
      <c r="N34" s="497"/>
      <c r="O34" s="414" t="s">
        <v>3222</v>
      </c>
      <c r="P34" s="218">
        <f>+VLOOKUP($O34,'Tablas IPP'!$A$1:$N$489,3,FALSE)</f>
        <v>1</v>
      </c>
      <c r="Q34" s="218">
        <f>+VLOOKUP($O34,'Tablas IPP'!$A$1:$N$489,5,FALSE)</f>
        <v>1</v>
      </c>
      <c r="R34" s="218" t="str">
        <f>+VLOOKUP($O34,'Tablas IPP'!$A$1:$N$489,7,FALSE)</f>
        <v>1</v>
      </c>
      <c r="S34" s="281">
        <f>+VLOOKUP($O34,'Tablas IPP'!$A$1:$N$489,9,FALSE)</f>
        <v>0</v>
      </c>
      <c r="T34" s="348"/>
      <c r="U34" s="350">
        <f t="shared" si="0"/>
        <v>0</v>
      </c>
      <c r="V34" s="416"/>
      <c r="W34" s="418"/>
      <c r="X34" s="418"/>
      <c r="Y34" s="418"/>
      <c r="Z34" s="418"/>
      <c r="AA34" s="418"/>
      <c r="AB34" s="418"/>
      <c r="AC34" s="418"/>
      <c r="AD34" s="418"/>
      <c r="AE34" s="418"/>
      <c r="AF34" s="418"/>
      <c r="AG34" s="419"/>
      <c r="AH34" s="98"/>
    </row>
    <row r="35" spans="1:34" ht="15.75" customHeight="1" thickBot="1">
      <c r="A35" s="97"/>
      <c r="B35" s="316">
        <f>+'F.1 - Politica Presupuestaria'!$B$8</f>
        <v>1</v>
      </c>
      <c r="C35" s="218">
        <f>+'F.1 - Politica Presupuestaria'!$B$9</f>
        <v>1</v>
      </c>
      <c r="D35" s="218">
        <f>+'F.1 - Politica Presupuestaria'!$B$10</f>
        <v>0</v>
      </c>
      <c r="E35" s="218" t="e">
        <f>+'F.1 - Politica Presupuestaria'!$B$11</f>
        <v>#N/A</v>
      </c>
      <c r="F35" s="218">
        <f>+'F.1 - Politica Presupuestaria'!$B$12</f>
        <v>0</v>
      </c>
      <c r="G35" s="218"/>
      <c r="H35" s="218">
        <f>+'F.1 - Politica Presupuestaria'!$B$13</f>
        <v>0</v>
      </c>
      <c r="I35" s="413">
        <v>1</v>
      </c>
      <c r="J35" s="413">
        <v>0</v>
      </c>
      <c r="K35" s="413">
        <v>0</v>
      </c>
      <c r="L35" s="413">
        <v>1</v>
      </c>
      <c r="M35" s="496">
        <v>12</v>
      </c>
      <c r="N35" s="497"/>
      <c r="O35" s="414" t="s">
        <v>3222</v>
      </c>
      <c r="P35" s="218">
        <f>+VLOOKUP($O35,'Tablas IPP'!$A$1:$N$489,3,FALSE)</f>
        <v>1</v>
      </c>
      <c r="Q35" s="218">
        <f>+VLOOKUP($O35,'Tablas IPP'!$A$1:$N$489,5,FALSE)</f>
        <v>1</v>
      </c>
      <c r="R35" s="218" t="str">
        <f>+VLOOKUP($O35,'Tablas IPP'!$A$1:$N$489,7,FALSE)</f>
        <v>1</v>
      </c>
      <c r="S35" s="281">
        <f>+VLOOKUP($O35,'Tablas IPP'!$A$1:$N$489,9,FALSE)</f>
        <v>0</v>
      </c>
      <c r="T35" s="348"/>
      <c r="U35" s="350">
        <f t="shared" si="0"/>
        <v>0</v>
      </c>
      <c r="V35" s="416"/>
      <c r="W35" s="418"/>
      <c r="X35" s="418"/>
      <c r="Y35" s="418"/>
      <c r="Z35" s="418"/>
      <c r="AA35" s="418"/>
      <c r="AB35" s="418"/>
      <c r="AC35" s="418"/>
      <c r="AD35" s="418"/>
      <c r="AE35" s="418"/>
      <c r="AF35" s="418"/>
      <c r="AG35" s="419"/>
      <c r="AH35" s="98"/>
    </row>
    <row r="36" spans="1:34" ht="15.75" customHeight="1" thickBot="1">
      <c r="A36" s="97"/>
      <c r="B36" s="316">
        <f>+'F.1 - Politica Presupuestaria'!$B$8</f>
        <v>1</v>
      </c>
      <c r="C36" s="218">
        <f>+'F.1 - Politica Presupuestaria'!$B$9</f>
        <v>1</v>
      </c>
      <c r="D36" s="218">
        <f>+'F.1 - Politica Presupuestaria'!$B$10</f>
        <v>0</v>
      </c>
      <c r="E36" s="218" t="e">
        <f>+'F.1 - Politica Presupuestaria'!$B$11</f>
        <v>#N/A</v>
      </c>
      <c r="F36" s="218">
        <f>+'F.1 - Politica Presupuestaria'!$B$12</f>
        <v>0</v>
      </c>
      <c r="G36" s="218"/>
      <c r="H36" s="218">
        <f>+'F.1 - Politica Presupuestaria'!$B$13</f>
        <v>0</v>
      </c>
      <c r="I36" s="413">
        <v>1</v>
      </c>
      <c r="J36" s="413">
        <v>0</v>
      </c>
      <c r="K36" s="413">
        <v>0</v>
      </c>
      <c r="L36" s="413">
        <v>1</v>
      </c>
      <c r="M36" s="496">
        <v>12</v>
      </c>
      <c r="N36" s="497"/>
      <c r="O36" s="414" t="s">
        <v>3222</v>
      </c>
      <c r="P36" s="218">
        <f>+VLOOKUP($O36,'Tablas IPP'!$A$1:$N$489,3,FALSE)</f>
        <v>1</v>
      </c>
      <c r="Q36" s="218">
        <f>+VLOOKUP($O36,'Tablas IPP'!$A$1:$N$489,5,FALSE)</f>
        <v>1</v>
      </c>
      <c r="R36" s="218" t="str">
        <f>+VLOOKUP($O36,'Tablas IPP'!$A$1:$N$489,7,FALSE)</f>
        <v>1</v>
      </c>
      <c r="S36" s="281">
        <f>+VLOOKUP($O36,'Tablas IPP'!$A$1:$N$489,9,FALSE)</f>
        <v>0</v>
      </c>
      <c r="T36" s="348"/>
      <c r="U36" s="350">
        <f t="shared" si="0"/>
        <v>0</v>
      </c>
      <c r="V36" s="416"/>
      <c r="W36" s="418"/>
      <c r="X36" s="418"/>
      <c r="Y36" s="418"/>
      <c r="Z36" s="418"/>
      <c r="AA36" s="418"/>
      <c r="AB36" s="418"/>
      <c r="AC36" s="418"/>
      <c r="AD36" s="418"/>
      <c r="AE36" s="418"/>
      <c r="AF36" s="418"/>
      <c r="AG36" s="419"/>
      <c r="AH36" s="98"/>
    </row>
    <row r="37" spans="1:34" ht="15.75" customHeight="1" thickBot="1">
      <c r="A37" s="97"/>
      <c r="B37" s="316">
        <f>+'F.1 - Politica Presupuestaria'!$B$8</f>
        <v>1</v>
      </c>
      <c r="C37" s="218">
        <f>+'F.1 - Politica Presupuestaria'!$B$9</f>
        <v>1</v>
      </c>
      <c r="D37" s="218">
        <f>+'F.1 - Politica Presupuestaria'!$B$10</f>
        <v>0</v>
      </c>
      <c r="E37" s="218" t="e">
        <f>+'F.1 - Politica Presupuestaria'!$B$11</f>
        <v>#N/A</v>
      </c>
      <c r="F37" s="218">
        <f>+'F.1 - Politica Presupuestaria'!$B$12</f>
        <v>0</v>
      </c>
      <c r="G37" s="218"/>
      <c r="H37" s="218">
        <f>+'F.1 - Politica Presupuestaria'!$B$13</f>
        <v>0</v>
      </c>
      <c r="I37" s="413">
        <v>1</v>
      </c>
      <c r="J37" s="413">
        <v>0</v>
      </c>
      <c r="K37" s="413">
        <v>0</v>
      </c>
      <c r="L37" s="413">
        <v>1</v>
      </c>
      <c r="M37" s="496">
        <v>12</v>
      </c>
      <c r="N37" s="497"/>
      <c r="O37" s="414" t="s">
        <v>3222</v>
      </c>
      <c r="P37" s="218">
        <f>+VLOOKUP($O37,'Tablas IPP'!$A$1:$N$489,3,FALSE)</f>
        <v>1</v>
      </c>
      <c r="Q37" s="218">
        <f>+VLOOKUP($O37,'Tablas IPP'!$A$1:$N$489,5,FALSE)</f>
        <v>1</v>
      </c>
      <c r="R37" s="218" t="str">
        <f>+VLOOKUP($O37,'Tablas IPP'!$A$1:$N$489,7,FALSE)</f>
        <v>1</v>
      </c>
      <c r="S37" s="281">
        <f>+VLOOKUP($O37,'Tablas IPP'!$A$1:$N$489,9,FALSE)</f>
        <v>0</v>
      </c>
      <c r="T37" s="348"/>
      <c r="U37" s="350">
        <f t="shared" si="0"/>
        <v>0</v>
      </c>
      <c r="V37" s="416"/>
      <c r="W37" s="418"/>
      <c r="X37" s="418"/>
      <c r="Y37" s="418"/>
      <c r="Z37" s="418"/>
      <c r="AA37" s="418"/>
      <c r="AB37" s="418"/>
      <c r="AC37" s="418"/>
      <c r="AD37" s="418"/>
      <c r="AE37" s="418"/>
      <c r="AF37" s="418"/>
      <c r="AG37" s="419"/>
      <c r="AH37" s="98"/>
    </row>
    <row r="38" spans="1:34" ht="15.75" customHeight="1" thickBot="1">
      <c r="A38" s="97"/>
      <c r="B38" s="316">
        <f>+'F.1 - Politica Presupuestaria'!$B$8</f>
        <v>1</v>
      </c>
      <c r="C38" s="218">
        <f>+'F.1 - Politica Presupuestaria'!$B$9</f>
        <v>1</v>
      </c>
      <c r="D38" s="218">
        <f>+'F.1 - Politica Presupuestaria'!$B$10</f>
        <v>0</v>
      </c>
      <c r="E38" s="218" t="e">
        <f>+'F.1 - Politica Presupuestaria'!$B$11</f>
        <v>#N/A</v>
      </c>
      <c r="F38" s="218">
        <f>+'F.1 - Politica Presupuestaria'!$B$12</f>
        <v>0</v>
      </c>
      <c r="G38" s="218"/>
      <c r="H38" s="218">
        <f>+'F.1 - Politica Presupuestaria'!$B$13</f>
        <v>0</v>
      </c>
      <c r="I38" s="413">
        <v>1</v>
      </c>
      <c r="J38" s="413">
        <v>0</v>
      </c>
      <c r="K38" s="413">
        <v>0</v>
      </c>
      <c r="L38" s="413">
        <v>1</v>
      </c>
      <c r="M38" s="496">
        <v>12</v>
      </c>
      <c r="N38" s="497"/>
      <c r="O38" s="414" t="s">
        <v>3222</v>
      </c>
      <c r="P38" s="218">
        <f>+VLOOKUP($O38,'Tablas IPP'!$A$1:$N$489,3,FALSE)</f>
        <v>1</v>
      </c>
      <c r="Q38" s="218">
        <f>+VLOOKUP($O38,'Tablas IPP'!$A$1:$N$489,5,FALSE)</f>
        <v>1</v>
      </c>
      <c r="R38" s="218" t="str">
        <f>+VLOOKUP($O38,'Tablas IPP'!$A$1:$N$489,7,FALSE)</f>
        <v>1</v>
      </c>
      <c r="S38" s="281">
        <f>+VLOOKUP($O38,'Tablas IPP'!$A$1:$N$489,9,FALSE)</f>
        <v>0</v>
      </c>
      <c r="T38" s="348"/>
      <c r="U38" s="350">
        <f t="shared" si="0"/>
        <v>0</v>
      </c>
      <c r="V38" s="416"/>
      <c r="W38" s="418"/>
      <c r="X38" s="418"/>
      <c r="Y38" s="418"/>
      <c r="Z38" s="418"/>
      <c r="AA38" s="418"/>
      <c r="AB38" s="418"/>
      <c r="AC38" s="418"/>
      <c r="AD38" s="418"/>
      <c r="AE38" s="418"/>
      <c r="AF38" s="418"/>
      <c r="AG38" s="419"/>
      <c r="AH38" s="98"/>
    </row>
    <row r="39" spans="1:34" ht="15.75" customHeight="1" thickBot="1">
      <c r="A39" s="97"/>
      <c r="B39" s="316">
        <f>+'F.1 - Politica Presupuestaria'!$B$8</f>
        <v>1</v>
      </c>
      <c r="C39" s="218">
        <f>+'F.1 - Politica Presupuestaria'!$B$9</f>
        <v>1</v>
      </c>
      <c r="D39" s="218">
        <f>+'F.1 - Politica Presupuestaria'!$B$10</f>
        <v>0</v>
      </c>
      <c r="E39" s="218" t="e">
        <f>+'F.1 - Politica Presupuestaria'!$B$11</f>
        <v>#N/A</v>
      </c>
      <c r="F39" s="218">
        <f>+'F.1 - Politica Presupuestaria'!$B$12</f>
        <v>0</v>
      </c>
      <c r="G39" s="218"/>
      <c r="H39" s="218">
        <f>+'F.1 - Politica Presupuestaria'!$B$13</f>
        <v>0</v>
      </c>
      <c r="I39" s="413">
        <v>1</v>
      </c>
      <c r="J39" s="413">
        <v>0</v>
      </c>
      <c r="K39" s="413">
        <v>0</v>
      </c>
      <c r="L39" s="413">
        <v>1</v>
      </c>
      <c r="M39" s="496">
        <v>12</v>
      </c>
      <c r="N39" s="497"/>
      <c r="O39" s="414" t="s">
        <v>3222</v>
      </c>
      <c r="P39" s="218">
        <f>+VLOOKUP($O39,'Tablas IPP'!$A$1:$N$489,3,FALSE)</f>
        <v>1</v>
      </c>
      <c r="Q39" s="218">
        <f>+VLOOKUP($O39,'Tablas IPP'!$A$1:$N$489,5,FALSE)</f>
        <v>1</v>
      </c>
      <c r="R39" s="218" t="str">
        <f>+VLOOKUP($O39,'Tablas IPP'!$A$1:$N$489,7,FALSE)</f>
        <v>1</v>
      </c>
      <c r="S39" s="281">
        <f>+VLOOKUP($O39,'Tablas IPP'!$A$1:$N$489,9,FALSE)</f>
        <v>0</v>
      </c>
      <c r="T39" s="348"/>
      <c r="U39" s="350">
        <f t="shared" si="0"/>
        <v>0</v>
      </c>
      <c r="V39" s="416"/>
      <c r="W39" s="418"/>
      <c r="X39" s="418"/>
      <c r="Y39" s="418"/>
      <c r="Z39" s="418"/>
      <c r="AA39" s="418"/>
      <c r="AB39" s="418"/>
      <c r="AC39" s="418"/>
      <c r="AD39" s="418"/>
      <c r="AE39" s="418"/>
      <c r="AF39" s="418"/>
      <c r="AG39" s="419"/>
      <c r="AH39" s="98"/>
    </row>
    <row r="40" spans="1:34" ht="15.75" customHeight="1" thickBot="1">
      <c r="A40" s="97"/>
      <c r="B40" s="316">
        <f>+'F.1 - Politica Presupuestaria'!$B$8</f>
        <v>1</v>
      </c>
      <c r="C40" s="218">
        <f>+'F.1 - Politica Presupuestaria'!$B$9</f>
        <v>1</v>
      </c>
      <c r="D40" s="218">
        <f>+'F.1 - Politica Presupuestaria'!$B$10</f>
        <v>0</v>
      </c>
      <c r="E40" s="218" t="e">
        <f>+'F.1 - Politica Presupuestaria'!$B$11</f>
        <v>#N/A</v>
      </c>
      <c r="F40" s="218">
        <f>+'F.1 - Politica Presupuestaria'!$B$12</f>
        <v>0</v>
      </c>
      <c r="G40" s="218"/>
      <c r="H40" s="218">
        <f>+'F.1 - Politica Presupuestaria'!$B$13</f>
        <v>0</v>
      </c>
      <c r="I40" s="413">
        <v>1</v>
      </c>
      <c r="J40" s="413">
        <v>0</v>
      </c>
      <c r="K40" s="413">
        <v>0</v>
      </c>
      <c r="L40" s="413">
        <v>1</v>
      </c>
      <c r="M40" s="496">
        <v>12</v>
      </c>
      <c r="N40" s="497"/>
      <c r="O40" s="414" t="s">
        <v>3222</v>
      </c>
      <c r="P40" s="218">
        <f>+VLOOKUP($O40,'Tablas IPP'!$A$1:$N$489,3,FALSE)</f>
        <v>1</v>
      </c>
      <c r="Q40" s="218">
        <f>+VLOOKUP($O40,'Tablas IPP'!$A$1:$N$489,5,FALSE)</f>
        <v>1</v>
      </c>
      <c r="R40" s="218" t="str">
        <f>+VLOOKUP($O40,'Tablas IPP'!$A$1:$N$489,7,FALSE)</f>
        <v>1</v>
      </c>
      <c r="S40" s="281">
        <f>+VLOOKUP($O40,'Tablas IPP'!$A$1:$N$489,9,FALSE)</f>
        <v>0</v>
      </c>
      <c r="T40" s="348"/>
      <c r="U40" s="350">
        <f t="shared" si="0"/>
        <v>0</v>
      </c>
      <c r="V40" s="416"/>
      <c r="W40" s="418"/>
      <c r="X40" s="418"/>
      <c r="Y40" s="418"/>
      <c r="Z40" s="418"/>
      <c r="AA40" s="418"/>
      <c r="AB40" s="418"/>
      <c r="AC40" s="418"/>
      <c r="AD40" s="418"/>
      <c r="AE40" s="418"/>
      <c r="AF40" s="418"/>
      <c r="AG40" s="419"/>
      <c r="AH40" s="98"/>
    </row>
    <row r="41" spans="1:34" ht="15.75" customHeight="1" thickBot="1">
      <c r="A41" s="97"/>
      <c r="B41" s="316">
        <f>+'F.1 - Politica Presupuestaria'!$B$8</f>
        <v>1</v>
      </c>
      <c r="C41" s="218">
        <f>+'F.1 - Politica Presupuestaria'!$B$9</f>
        <v>1</v>
      </c>
      <c r="D41" s="218">
        <f>+'F.1 - Politica Presupuestaria'!$B$10</f>
        <v>0</v>
      </c>
      <c r="E41" s="218" t="e">
        <f>+'F.1 - Politica Presupuestaria'!$B$11</f>
        <v>#N/A</v>
      </c>
      <c r="F41" s="218">
        <f>+'F.1 - Politica Presupuestaria'!$B$12</f>
        <v>0</v>
      </c>
      <c r="G41" s="218"/>
      <c r="H41" s="218">
        <f>+'F.1 - Politica Presupuestaria'!$B$13</f>
        <v>0</v>
      </c>
      <c r="I41" s="413">
        <v>1</v>
      </c>
      <c r="J41" s="413">
        <v>0</v>
      </c>
      <c r="K41" s="413">
        <v>0</v>
      </c>
      <c r="L41" s="413">
        <v>1</v>
      </c>
      <c r="M41" s="496">
        <v>12</v>
      </c>
      <c r="N41" s="497"/>
      <c r="O41" s="414" t="s">
        <v>3222</v>
      </c>
      <c r="P41" s="218">
        <f>+VLOOKUP($O41,'Tablas IPP'!$A$1:$N$489,3,FALSE)</f>
        <v>1</v>
      </c>
      <c r="Q41" s="218">
        <f>+VLOOKUP($O41,'Tablas IPP'!$A$1:$N$489,5,FALSE)</f>
        <v>1</v>
      </c>
      <c r="R41" s="218" t="str">
        <f>+VLOOKUP($O41,'Tablas IPP'!$A$1:$N$489,7,FALSE)</f>
        <v>1</v>
      </c>
      <c r="S41" s="281">
        <f>+VLOOKUP($O41,'Tablas IPP'!$A$1:$N$489,9,FALSE)</f>
        <v>0</v>
      </c>
      <c r="T41" s="348"/>
      <c r="U41" s="350">
        <f t="shared" si="0"/>
        <v>0</v>
      </c>
      <c r="V41" s="416"/>
      <c r="W41" s="418"/>
      <c r="X41" s="418"/>
      <c r="Y41" s="418"/>
      <c r="Z41" s="418"/>
      <c r="AA41" s="418"/>
      <c r="AB41" s="418"/>
      <c r="AC41" s="418"/>
      <c r="AD41" s="418"/>
      <c r="AE41" s="418"/>
      <c r="AF41" s="418"/>
      <c r="AG41" s="419"/>
      <c r="AH41" s="98"/>
    </row>
    <row r="42" spans="1:34" ht="15.75" customHeight="1" thickBot="1">
      <c r="A42" s="97"/>
      <c r="B42" s="316">
        <f>+'F.1 - Politica Presupuestaria'!$B$8</f>
        <v>1</v>
      </c>
      <c r="C42" s="218">
        <f>+'F.1 - Politica Presupuestaria'!$B$9</f>
        <v>1</v>
      </c>
      <c r="D42" s="218">
        <f>+'F.1 - Politica Presupuestaria'!$B$10</f>
        <v>0</v>
      </c>
      <c r="E42" s="218" t="e">
        <f>+'F.1 - Politica Presupuestaria'!$B$11</f>
        <v>#N/A</v>
      </c>
      <c r="F42" s="218">
        <f>+'F.1 - Politica Presupuestaria'!$B$12</f>
        <v>0</v>
      </c>
      <c r="G42" s="218"/>
      <c r="H42" s="218">
        <f>+'F.1 - Politica Presupuestaria'!$B$13</f>
        <v>0</v>
      </c>
      <c r="I42" s="413">
        <v>1</v>
      </c>
      <c r="J42" s="413">
        <v>0</v>
      </c>
      <c r="K42" s="413">
        <v>0</v>
      </c>
      <c r="L42" s="413">
        <v>1</v>
      </c>
      <c r="M42" s="496">
        <v>12</v>
      </c>
      <c r="N42" s="497"/>
      <c r="O42" s="414" t="s">
        <v>3222</v>
      </c>
      <c r="P42" s="218">
        <f>+VLOOKUP($O42,'Tablas IPP'!$A$1:$N$489,3,FALSE)</f>
        <v>1</v>
      </c>
      <c r="Q42" s="218">
        <f>+VLOOKUP($O42,'Tablas IPP'!$A$1:$N$489,5,FALSE)</f>
        <v>1</v>
      </c>
      <c r="R42" s="218" t="str">
        <f>+VLOOKUP($O42,'Tablas IPP'!$A$1:$N$489,7,FALSE)</f>
        <v>1</v>
      </c>
      <c r="S42" s="281">
        <f>+VLOOKUP($O42,'Tablas IPP'!$A$1:$N$489,9,FALSE)</f>
        <v>0</v>
      </c>
      <c r="T42" s="348"/>
      <c r="U42" s="350">
        <f t="shared" si="0"/>
        <v>0</v>
      </c>
      <c r="V42" s="416"/>
      <c r="W42" s="418"/>
      <c r="X42" s="418"/>
      <c r="Y42" s="418"/>
      <c r="Z42" s="418"/>
      <c r="AA42" s="418"/>
      <c r="AB42" s="418"/>
      <c r="AC42" s="418"/>
      <c r="AD42" s="418"/>
      <c r="AE42" s="418"/>
      <c r="AF42" s="418"/>
      <c r="AG42" s="419"/>
      <c r="AH42" s="98"/>
    </row>
    <row r="43" spans="1:34" ht="15.75" customHeight="1" thickBot="1">
      <c r="A43" s="97"/>
      <c r="B43" s="316">
        <f>+'F.1 - Politica Presupuestaria'!$B$8</f>
        <v>1</v>
      </c>
      <c r="C43" s="218">
        <f>+'F.1 - Politica Presupuestaria'!$B$9</f>
        <v>1</v>
      </c>
      <c r="D43" s="218">
        <f>+'F.1 - Politica Presupuestaria'!$B$10</f>
        <v>0</v>
      </c>
      <c r="E43" s="218" t="e">
        <f>+'F.1 - Politica Presupuestaria'!$B$11</f>
        <v>#N/A</v>
      </c>
      <c r="F43" s="218">
        <f>+'F.1 - Politica Presupuestaria'!$B$12</f>
        <v>0</v>
      </c>
      <c r="G43" s="218"/>
      <c r="H43" s="218">
        <f>+'F.1 - Politica Presupuestaria'!$B$13</f>
        <v>0</v>
      </c>
      <c r="I43" s="413">
        <v>1</v>
      </c>
      <c r="J43" s="413">
        <v>0</v>
      </c>
      <c r="K43" s="413">
        <v>0</v>
      </c>
      <c r="L43" s="413">
        <v>1</v>
      </c>
      <c r="M43" s="496">
        <v>12</v>
      </c>
      <c r="N43" s="497"/>
      <c r="O43" s="414" t="s">
        <v>3222</v>
      </c>
      <c r="P43" s="218">
        <f>+VLOOKUP($O43,'Tablas IPP'!$A$1:$N$489,3,FALSE)</f>
        <v>1</v>
      </c>
      <c r="Q43" s="218">
        <f>+VLOOKUP($O43,'Tablas IPP'!$A$1:$N$489,5,FALSE)</f>
        <v>1</v>
      </c>
      <c r="R43" s="218" t="str">
        <f>+VLOOKUP($O43,'Tablas IPP'!$A$1:$N$489,7,FALSE)</f>
        <v>1</v>
      </c>
      <c r="S43" s="281">
        <f>+VLOOKUP($O43,'Tablas IPP'!$A$1:$N$489,9,FALSE)</f>
        <v>0</v>
      </c>
      <c r="T43" s="348"/>
      <c r="U43" s="350">
        <f t="shared" si="0"/>
        <v>0</v>
      </c>
      <c r="V43" s="416"/>
      <c r="W43" s="418"/>
      <c r="X43" s="418"/>
      <c r="Y43" s="418"/>
      <c r="Z43" s="418"/>
      <c r="AA43" s="418"/>
      <c r="AB43" s="418"/>
      <c r="AC43" s="418"/>
      <c r="AD43" s="418"/>
      <c r="AE43" s="418"/>
      <c r="AF43" s="418"/>
      <c r="AG43" s="419"/>
      <c r="AH43" s="98"/>
    </row>
    <row r="44" spans="1:34" ht="15.75" customHeight="1" thickBot="1">
      <c r="A44" s="97"/>
      <c r="B44" s="316">
        <f>+'F.1 - Politica Presupuestaria'!$B$8</f>
        <v>1</v>
      </c>
      <c r="C44" s="218">
        <f>+'F.1 - Politica Presupuestaria'!$B$9</f>
        <v>1</v>
      </c>
      <c r="D44" s="218">
        <f>+'F.1 - Politica Presupuestaria'!$B$10</f>
        <v>0</v>
      </c>
      <c r="E44" s="218" t="e">
        <f>+'F.1 - Politica Presupuestaria'!$B$11</f>
        <v>#N/A</v>
      </c>
      <c r="F44" s="218">
        <f>+'F.1 - Politica Presupuestaria'!$B$12</f>
        <v>0</v>
      </c>
      <c r="G44" s="218"/>
      <c r="H44" s="218">
        <f>+'F.1 - Politica Presupuestaria'!$B$13</f>
        <v>0</v>
      </c>
      <c r="I44" s="413">
        <v>1</v>
      </c>
      <c r="J44" s="413">
        <v>0</v>
      </c>
      <c r="K44" s="413">
        <v>0</v>
      </c>
      <c r="L44" s="413">
        <v>1</v>
      </c>
      <c r="M44" s="496">
        <v>12</v>
      </c>
      <c r="N44" s="497"/>
      <c r="O44" s="414" t="s">
        <v>3222</v>
      </c>
      <c r="P44" s="218">
        <f>+VLOOKUP($O44,'Tablas IPP'!$A$1:$N$489,3,FALSE)</f>
        <v>1</v>
      </c>
      <c r="Q44" s="218">
        <f>+VLOOKUP($O44,'Tablas IPP'!$A$1:$N$489,5,FALSE)</f>
        <v>1</v>
      </c>
      <c r="R44" s="218" t="str">
        <f>+VLOOKUP($O44,'Tablas IPP'!$A$1:$N$489,7,FALSE)</f>
        <v>1</v>
      </c>
      <c r="S44" s="281">
        <f>+VLOOKUP($O44,'Tablas IPP'!$A$1:$N$489,9,FALSE)</f>
        <v>0</v>
      </c>
      <c r="T44" s="348"/>
      <c r="U44" s="350">
        <f t="shared" si="0"/>
        <v>0</v>
      </c>
      <c r="V44" s="416"/>
      <c r="W44" s="418"/>
      <c r="X44" s="418"/>
      <c r="Y44" s="418"/>
      <c r="Z44" s="418"/>
      <c r="AA44" s="418"/>
      <c r="AB44" s="418"/>
      <c r="AC44" s="418"/>
      <c r="AD44" s="418"/>
      <c r="AE44" s="418"/>
      <c r="AF44" s="418"/>
      <c r="AG44" s="419"/>
      <c r="AH44" s="98"/>
    </row>
    <row r="45" spans="1:34" ht="15.75" customHeight="1" thickBot="1">
      <c r="A45" s="97"/>
      <c r="B45" s="316">
        <f>+'F.1 - Politica Presupuestaria'!$B$8</f>
        <v>1</v>
      </c>
      <c r="C45" s="218">
        <f>+'F.1 - Politica Presupuestaria'!$B$9</f>
        <v>1</v>
      </c>
      <c r="D45" s="218">
        <f>+'F.1 - Politica Presupuestaria'!$B$10</f>
        <v>0</v>
      </c>
      <c r="E45" s="218" t="e">
        <f>+'F.1 - Politica Presupuestaria'!$B$11</f>
        <v>#N/A</v>
      </c>
      <c r="F45" s="218">
        <f>+'F.1 - Politica Presupuestaria'!$B$12</f>
        <v>0</v>
      </c>
      <c r="G45" s="218"/>
      <c r="H45" s="218">
        <f>+'F.1 - Politica Presupuestaria'!$B$13</f>
        <v>0</v>
      </c>
      <c r="I45" s="413">
        <v>1</v>
      </c>
      <c r="J45" s="413">
        <v>0</v>
      </c>
      <c r="K45" s="413">
        <v>0</v>
      </c>
      <c r="L45" s="413">
        <v>1</v>
      </c>
      <c r="M45" s="496">
        <v>12</v>
      </c>
      <c r="N45" s="497"/>
      <c r="O45" s="414" t="s">
        <v>3222</v>
      </c>
      <c r="P45" s="218">
        <f>+VLOOKUP($O45,'Tablas IPP'!$A$1:$N$489,3,FALSE)</f>
        <v>1</v>
      </c>
      <c r="Q45" s="218">
        <f>+VLOOKUP($O45,'Tablas IPP'!$A$1:$N$489,5,FALSE)</f>
        <v>1</v>
      </c>
      <c r="R45" s="218" t="str">
        <f>+VLOOKUP($O45,'Tablas IPP'!$A$1:$N$489,7,FALSE)</f>
        <v>1</v>
      </c>
      <c r="S45" s="281">
        <f>+VLOOKUP($O45,'Tablas IPP'!$A$1:$N$489,9,FALSE)</f>
        <v>0</v>
      </c>
      <c r="T45" s="348"/>
      <c r="U45" s="350">
        <f t="shared" si="0"/>
        <v>0</v>
      </c>
      <c r="V45" s="416"/>
      <c r="W45" s="418"/>
      <c r="X45" s="418"/>
      <c r="Y45" s="418"/>
      <c r="Z45" s="418"/>
      <c r="AA45" s="418"/>
      <c r="AB45" s="418"/>
      <c r="AC45" s="418"/>
      <c r="AD45" s="418"/>
      <c r="AE45" s="418"/>
      <c r="AF45" s="418"/>
      <c r="AG45" s="419"/>
      <c r="AH45" s="98"/>
    </row>
    <row r="46" spans="1:34" ht="15.75" customHeight="1" thickBot="1">
      <c r="A46" s="97"/>
      <c r="B46" s="316">
        <f>+'F.1 - Politica Presupuestaria'!$B$8</f>
        <v>1</v>
      </c>
      <c r="C46" s="218">
        <f>+'F.1 - Politica Presupuestaria'!$B$9</f>
        <v>1</v>
      </c>
      <c r="D46" s="218">
        <f>+'F.1 - Politica Presupuestaria'!$B$10</f>
        <v>0</v>
      </c>
      <c r="E46" s="218" t="e">
        <f>+'F.1 - Politica Presupuestaria'!$B$11</f>
        <v>#N/A</v>
      </c>
      <c r="F46" s="218">
        <f>+'F.1 - Politica Presupuestaria'!$B$12</f>
        <v>0</v>
      </c>
      <c r="G46" s="218"/>
      <c r="H46" s="218">
        <f>+'F.1 - Politica Presupuestaria'!$B$13</f>
        <v>0</v>
      </c>
      <c r="I46" s="413">
        <v>1</v>
      </c>
      <c r="J46" s="413">
        <v>0</v>
      </c>
      <c r="K46" s="413">
        <v>0</v>
      </c>
      <c r="L46" s="413">
        <v>1</v>
      </c>
      <c r="M46" s="496">
        <v>12</v>
      </c>
      <c r="N46" s="497"/>
      <c r="O46" s="414" t="s">
        <v>3222</v>
      </c>
      <c r="P46" s="218">
        <f>+VLOOKUP($O46,'Tablas IPP'!$A$1:$N$489,3,FALSE)</f>
        <v>1</v>
      </c>
      <c r="Q46" s="218">
        <f>+VLOOKUP($O46,'Tablas IPP'!$A$1:$N$489,5,FALSE)</f>
        <v>1</v>
      </c>
      <c r="R46" s="218" t="str">
        <f>+VLOOKUP($O46,'Tablas IPP'!$A$1:$N$489,7,FALSE)</f>
        <v>1</v>
      </c>
      <c r="S46" s="281">
        <f>+VLOOKUP($O46,'Tablas IPP'!$A$1:$N$489,9,FALSE)</f>
        <v>0</v>
      </c>
      <c r="T46" s="348"/>
      <c r="U46" s="350">
        <f t="shared" si="0"/>
        <v>0</v>
      </c>
      <c r="V46" s="416"/>
      <c r="W46" s="418"/>
      <c r="X46" s="418"/>
      <c r="Y46" s="418"/>
      <c r="Z46" s="418"/>
      <c r="AA46" s="418"/>
      <c r="AB46" s="418"/>
      <c r="AC46" s="418"/>
      <c r="AD46" s="418"/>
      <c r="AE46" s="418"/>
      <c r="AF46" s="418"/>
      <c r="AG46" s="419"/>
      <c r="AH46" s="98"/>
    </row>
    <row r="47" spans="1:34" ht="15.75" customHeight="1" thickBot="1">
      <c r="A47" s="97"/>
      <c r="B47" s="316">
        <f>+'F.1 - Politica Presupuestaria'!$B$8</f>
        <v>1</v>
      </c>
      <c r="C47" s="218">
        <f>+'F.1 - Politica Presupuestaria'!$B$9</f>
        <v>1</v>
      </c>
      <c r="D47" s="218">
        <f>+'F.1 - Politica Presupuestaria'!$B$10</f>
        <v>0</v>
      </c>
      <c r="E47" s="218" t="e">
        <f>+'F.1 - Politica Presupuestaria'!$B$11</f>
        <v>#N/A</v>
      </c>
      <c r="F47" s="218">
        <f>+'F.1 - Politica Presupuestaria'!$B$12</f>
        <v>0</v>
      </c>
      <c r="G47" s="218"/>
      <c r="H47" s="218">
        <f>+'F.1 - Politica Presupuestaria'!$B$13</f>
        <v>0</v>
      </c>
      <c r="I47" s="413">
        <v>1</v>
      </c>
      <c r="J47" s="413">
        <v>0</v>
      </c>
      <c r="K47" s="413">
        <v>0</v>
      </c>
      <c r="L47" s="413">
        <v>1</v>
      </c>
      <c r="M47" s="496">
        <v>12</v>
      </c>
      <c r="N47" s="497"/>
      <c r="O47" s="414" t="s">
        <v>3222</v>
      </c>
      <c r="P47" s="218">
        <f>+VLOOKUP($O47,'Tablas IPP'!$A$1:$N$489,3,FALSE)</f>
        <v>1</v>
      </c>
      <c r="Q47" s="218">
        <f>+VLOOKUP($O47,'Tablas IPP'!$A$1:$N$489,5,FALSE)</f>
        <v>1</v>
      </c>
      <c r="R47" s="218" t="str">
        <f>+VLOOKUP($O47,'Tablas IPP'!$A$1:$N$489,7,FALSE)</f>
        <v>1</v>
      </c>
      <c r="S47" s="281">
        <f>+VLOOKUP($O47,'Tablas IPP'!$A$1:$N$489,9,FALSE)</f>
        <v>0</v>
      </c>
      <c r="T47" s="348"/>
      <c r="U47" s="350">
        <f t="shared" si="0"/>
        <v>0</v>
      </c>
      <c r="V47" s="416"/>
      <c r="W47" s="418"/>
      <c r="X47" s="418"/>
      <c r="Y47" s="418"/>
      <c r="Z47" s="418"/>
      <c r="AA47" s="418"/>
      <c r="AB47" s="418"/>
      <c r="AC47" s="418"/>
      <c r="AD47" s="418"/>
      <c r="AE47" s="418"/>
      <c r="AF47" s="418"/>
      <c r="AG47" s="419"/>
      <c r="AH47" s="98"/>
    </row>
    <row r="48" spans="1:34" ht="15.75" customHeight="1" thickBot="1">
      <c r="A48" s="97"/>
      <c r="B48" s="316">
        <f>+'F.1 - Politica Presupuestaria'!$B$8</f>
        <v>1</v>
      </c>
      <c r="C48" s="218">
        <f>+'F.1 - Politica Presupuestaria'!$B$9</f>
        <v>1</v>
      </c>
      <c r="D48" s="218">
        <f>+'F.1 - Politica Presupuestaria'!$B$10</f>
        <v>0</v>
      </c>
      <c r="E48" s="218" t="e">
        <f>+'F.1 - Politica Presupuestaria'!$B$11</f>
        <v>#N/A</v>
      </c>
      <c r="F48" s="218">
        <f>+'F.1 - Politica Presupuestaria'!$B$12</f>
        <v>0</v>
      </c>
      <c r="G48" s="218"/>
      <c r="H48" s="218">
        <f>+'F.1 - Politica Presupuestaria'!$B$13</f>
        <v>0</v>
      </c>
      <c r="I48" s="413">
        <v>1</v>
      </c>
      <c r="J48" s="413">
        <v>0</v>
      </c>
      <c r="K48" s="413">
        <v>0</v>
      </c>
      <c r="L48" s="413">
        <v>1</v>
      </c>
      <c r="M48" s="496">
        <v>12</v>
      </c>
      <c r="N48" s="497"/>
      <c r="O48" s="414" t="s">
        <v>3222</v>
      </c>
      <c r="P48" s="218">
        <f>+VLOOKUP($O48,'Tablas IPP'!$A$1:$N$489,3,FALSE)</f>
        <v>1</v>
      </c>
      <c r="Q48" s="218">
        <f>+VLOOKUP($O48,'Tablas IPP'!$A$1:$N$489,5,FALSE)</f>
        <v>1</v>
      </c>
      <c r="R48" s="218" t="str">
        <f>+VLOOKUP($O48,'Tablas IPP'!$A$1:$N$489,7,FALSE)</f>
        <v>1</v>
      </c>
      <c r="S48" s="281">
        <f>+VLOOKUP($O48,'Tablas IPP'!$A$1:$N$489,9,FALSE)</f>
        <v>0</v>
      </c>
      <c r="T48" s="348"/>
      <c r="U48" s="350">
        <f t="shared" si="0"/>
        <v>0</v>
      </c>
      <c r="V48" s="416"/>
      <c r="W48" s="418"/>
      <c r="X48" s="418"/>
      <c r="Y48" s="418"/>
      <c r="Z48" s="418"/>
      <c r="AA48" s="418"/>
      <c r="AB48" s="418"/>
      <c r="AC48" s="418"/>
      <c r="AD48" s="418"/>
      <c r="AE48" s="418"/>
      <c r="AF48" s="418"/>
      <c r="AG48" s="419"/>
      <c r="AH48" s="98"/>
    </row>
    <row r="49" spans="1:34" ht="15.75" customHeight="1" thickBot="1">
      <c r="A49" s="97"/>
      <c r="B49" s="316">
        <f>+'F.1 - Politica Presupuestaria'!$B$8</f>
        <v>1</v>
      </c>
      <c r="C49" s="218">
        <f>+'F.1 - Politica Presupuestaria'!$B$9</f>
        <v>1</v>
      </c>
      <c r="D49" s="218">
        <f>+'F.1 - Politica Presupuestaria'!$B$10</f>
        <v>0</v>
      </c>
      <c r="E49" s="218" t="e">
        <f>+'F.1 - Politica Presupuestaria'!$B$11</f>
        <v>#N/A</v>
      </c>
      <c r="F49" s="218">
        <f>+'F.1 - Politica Presupuestaria'!$B$12</f>
        <v>0</v>
      </c>
      <c r="G49" s="218"/>
      <c r="H49" s="218">
        <f>+'F.1 - Politica Presupuestaria'!$B$13</f>
        <v>0</v>
      </c>
      <c r="I49" s="413">
        <v>1</v>
      </c>
      <c r="J49" s="413">
        <v>0</v>
      </c>
      <c r="K49" s="413">
        <v>0</v>
      </c>
      <c r="L49" s="413">
        <v>1</v>
      </c>
      <c r="M49" s="496">
        <v>12</v>
      </c>
      <c r="N49" s="497"/>
      <c r="O49" s="414" t="s">
        <v>3222</v>
      </c>
      <c r="P49" s="218">
        <f>+VLOOKUP($O49,'Tablas IPP'!$A$1:$N$489,3,FALSE)</f>
        <v>1</v>
      </c>
      <c r="Q49" s="218">
        <f>+VLOOKUP($O49,'Tablas IPP'!$A$1:$N$489,5,FALSE)</f>
        <v>1</v>
      </c>
      <c r="R49" s="218" t="str">
        <f>+VLOOKUP($O49,'Tablas IPP'!$A$1:$N$489,7,FALSE)</f>
        <v>1</v>
      </c>
      <c r="S49" s="281">
        <f>+VLOOKUP($O49,'Tablas IPP'!$A$1:$N$489,9,FALSE)</f>
        <v>0</v>
      </c>
      <c r="T49" s="348"/>
      <c r="U49" s="350">
        <f t="shared" si="0"/>
        <v>0</v>
      </c>
      <c r="V49" s="416"/>
      <c r="W49" s="418"/>
      <c r="X49" s="418"/>
      <c r="Y49" s="418"/>
      <c r="Z49" s="418"/>
      <c r="AA49" s="418"/>
      <c r="AB49" s="418"/>
      <c r="AC49" s="418"/>
      <c r="AD49" s="418"/>
      <c r="AE49" s="418"/>
      <c r="AF49" s="418"/>
      <c r="AG49" s="419"/>
      <c r="AH49" s="98"/>
    </row>
    <row r="50" spans="1:34" ht="15.75" customHeight="1" thickBot="1">
      <c r="A50" s="97"/>
      <c r="B50" s="316">
        <f>+'F.1 - Politica Presupuestaria'!$B$8</f>
        <v>1</v>
      </c>
      <c r="C50" s="218">
        <f>+'F.1 - Politica Presupuestaria'!$B$9</f>
        <v>1</v>
      </c>
      <c r="D50" s="218">
        <f>+'F.1 - Politica Presupuestaria'!$B$10</f>
        <v>0</v>
      </c>
      <c r="E50" s="218" t="e">
        <f>+'F.1 - Politica Presupuestaria'!$B$11</f>
        <v>#N/A</v>
      </c>
      <c r="F50" s="218">
        <f>+'F.1 - Politica Presupuestaria'!$B$12</f>
        <v>0</v>
      </c>
      <c r="G50" s="218"/>
      <c r="H50" s="218">
        <f>+'F.1 - Politica Presupuestaria'!$B$13</f>
        <v>0</v>
      </c>
      <c r="I50" s="413">
        <v>1</v>
      </c>
      <c r="J50" s="413">
        <v>0</v>
      </c>
      <c r="K50" s="413">
        <v>0</v>
      </c>
      <c r="L50" s="413">
        <v>1</v>
      </c>
      <c r="M50" s="496">
        <v>12</v>
      </c>
      <c r="N50" s="497"/>
      <c r="O50" s="414" t="s">
        <v>3222</v>
      </c>
      <c r="P50" s="218">
        <f>+VLOOKUP($O50,'Tablas IPP'!$A$1:$N$489,3,FALSE)</f>
        <v>1</v>
      </c>
      <c r="Q50" s="218">
        <f>+VLOOKUP($O50,'Tablas IPP'!$A$1:$N$489,5,FALSE)</f>
        <v>1</v>
      </c>
      <c r="R50" s="218" t="str">
        <f>+VLOOKUP($O50,'Tablas IPP'!$A$1:$N$489,7,FALSE)</f>
        <v>1</v>
      </c>
      <c r="S50" s="281">
        <f>+VLOOKUP($O50,'Tablas IPP'!$A$1:$N$489,9,FALSE)</f>
        <v>0</v>
      </c>
      <c r="T50" s="348"/>
      <c r="U50" s="350">
        <f t="shared" si="0"/>
        <v>0</v>
      </c>
      <c r="V50" s="416"/>
      <c r="W50" s="418"/>
      <c r="X50" s="418"/>
      <c r="Y50" s="418"/>
      <c r="Z50" s="418"/>
      <c r="AA50" s="418"/>
      <c r="AB50" s="418"/>
      <c r="AC50" s="418"/>
      <c r="AD50" s="418"/>
      <c r="AE50" s="418"/>
      <c r="AF50" s="418"/>
      <c r="AG50" s="419"/>
      <c r="AH50" s="98"/>
    </row>
    <row r="51" spans="1:34" ht="15.75" customHeight="1" thickBot="1">
      <c r="A51" s="97"/>
      <c r="B51" s="316">
        <f>+'F.1 - Politica Presupuestaria'!$B$8</f>
        <v>1</v>
      </c>
      <c r="C51" s="218">
        <f>+'F.1 - Politica Presupuestaria'!$B$9</f>
        <v>1</v>
      </c>
      <c r="D51" s="218">
        <f>+'F.1 - Politica Presupuestaria'!$B$10</f>
        <v>0</v>
      </c>
      <c r="E51" s="218" t="e">
        <f>+'F.1 - Politica Presupuestaria'!$B$11</f>
        <v>#N/A</v>
      </c>
      <c r="F51" s="218">
        <f>+'F.1 - Politica Presupuestaria'!$B$12</f>
        <v>0</v>
      </c>
      <c r="G51" s="218"/>
      <c r="H51" s="218">
        <f>+'F.1 - Politica Presupuestaria'!$B$13</f>
        <v>0</v>
      </c>
      <c r="I51" s="413">
        <v>1</v>
      </c>
      <c r="J51" s="413">
        <v>0</v>
      </c>
      <c r="K51" s="413">
        <v>0</v>
      </c>
      <c r="L51" s="413">
        <v>1</v>
      </c>
      <c r="M51" s="496">
        <v>12</v>
      </c>
      <c r="N51" s="497"/>
      <c r="O51" s="414" t="s">
        <v>3222</v>
      </c>
      <c r="P51" s="218">
        <f>+VLOOKUP($O51,'Tablas IPP'!$A$1:$N$489,3,FALSE)</f>
        <v>1</v>
      </c>
      <c r="Q51" s="218">
        <f>+VLOOKUP($O51,'Tablas IPP'!$A$1:$N$489,5,FALSE)</f>
        <v>1</v>
      </c>
      <c r="R51" s="218" t="str">
        <f>+VLOOKUP($O51,'Tablas IPP'!$A$1:$N$489,7,FALSE)</f>
        <v>1</v>
      </c>
      <c r="S51" s="281">
        <f>+VLOOKUP($O51,'Tablas IPP'!$A$1:$N$489,9,FALSE)</f>
        <v>0</v>
      </c>
      <c r="T51" s="348"/>
      <c r="U51" s="350">
        <f t="shared" si="0"/>
        <v>0</v>
      </c>
      <c r="V51" s="416"/>
      <c r="W51" s="418"/>
      <c r="X51" s="418"/>
      <c r="Y51" s="418"/>
      <c r="Z51" s="418"/>
      <c r="AA51" s="418"/>
      <c r="AB51" s="418"/>
      <c r="AC51" s="418"/>
      <c r="AD51" s="418"/>
      <c r="AE51" s="418"/>
      <c r="AF51" s="418"/>
      <c r="AG51" s="419"/>
      <c r="AH51" s="98"/>
    </row>
    <row r="52" spans="1:34" ht="15.75" customHeight="1" thickBot="1">
      <c r="A52" s="97"/>
      <c r="B52" s="316">
        <f>+'F.1 - Politica Presupuestaria'!$B$8</f>
        <v>1</v>
      </c>
      <c r="C52" s="218">
        <f>+'F.1 - Politica Presupuestaria'!$B$9</f>
        <v>1</v>
      </c>
      <c r="D52" s="218">
        <f>+'F.1 - Politica Presupuestaria'!$B$10</f>
        <v>0</v>
      </c>
      <c r="E52" s="218" t="e">
        <f>+'F.1 - Politica Presupuestaria'!$B$11</f>
        <v>#N/A</v>
      </c>
      <c r="F52" s="218">
        <f>+'F.1 - Politica Presupuestaria'!$B$12</f>
        <v>0</v>
      </c>
      <c r="G52" s="218"/>
      <c r="H52" s="218">
        <f>+'F.1 - Politica Presupuestaria'!$B$13</f>
        <v>0</v>
      </c>
      <c r="I52" s="413">
        <v>1</v>
      </c>
      <c r="J52" s="413">
        <v>0</v>
      </c>
      <c r="K52" s="413">
        <v>0</v>
      </c>
      <c r="L52" s="413">
        <v>1</v>
      </c>
      <c r="M52" s="496">
        <v>12</v>
      </c>
      <c r="N52" s="497"/>
      <c r="O52" s="414" t="s">
        <v>3222</v>
      </c>
      <c r="P52" s="218">
        <f>+VLOOKUP($O52,'Tablas IPP'!$A$1:$N$489,3,FALSE)</f>
        <v>1</v>
      </c>
      <c r="Q52" s="218">
        <f>+VLOOKUP($O52,'Tablas IPP'!$A$1:$N$489,5,FALSE)</f>
        <v>1</v>
      </c>
      <c r="R52" s="218" t="str">
        <f>+VLOOKUP($O52,'Tablas IPP'!$A$1:$N$489,7,FALSE)</f>
        <v>1</v>
      </c>
      <c r="S52" s="281">
        <f>+VLOOKUP($O52,'Tablas IPP'!$A$1:$N$489,9,FALSE)</f>
        <v>0</v>
      </c>
      <c r="T52" s="348"/>
      <c r="U52" s="350">
        <f t="shared" si="0"/>
        <v>0</v>
      </c>
      <c r="V52" s="416"/>
      <c r="W52" s="418"/>
      <c r="X52" s="418"/>
      <c r="Y52" s="418"/>
      <c r="Z52" s="418"/>
      <c r="AA52" s="418"/>
      <c r="AB52" s="418"/>
      <c r="AC52" s="418"/>
      <c r="AD52" s="418"/>
      <c r="AE52" s="418"/>
      <c r="AF52" s="418"/>
      <c r="AG52" s="419"/>
      <c r="AH52" s="98"/>
    </row>
    <row r="53" spans="1:34" ht="15.75" customHeight="1" thickBot="1">
      <c r="A53" s="97"/>
      <c r="B53" s="316">
        <f>+'F.1 - Politica Presupuestaria'!$B$8</f>
        <v>1</v>
      </c>
      <c r="C53" s="218">
        <f>+'F.1 - Politica Presupuestaria'!$B$9</f>
        <v>1</v>
      </c>
      <c r="D53" s="218">
        <f>+'F.1 - Politica Presupuestaria'!$B$10</f>
        <v>0</v>
      </c>
      <c r="E53" s="218" t="e">
        <f>+'F.1 - Politica Presupuestaria'!$B$11</f>
        <v>#N/A</v>
      </c>
      <c r="F53" s="218">
        <f>+'F.1 - Politica Presupuestaria'!$B$12</f>
        <v>0</v>
      </c>
      <c r="G53" s="218"/>
      <c r="H53" s="218">
        <f>+'F.1 - Politica Presupuestaria'!$B$13</f>
        <v>0</v>
      </c>
      <c r="I53" s="413">
        <v>1</v>
      </c>
      <c r="J53" s="413">
        <v>0</v>
      </c>
      <c r="K53" s="413">
        <v>0</v>
      </c>
      <c r="L53" s="413">
        <v>1</v>
      </c>
      <c r="M53" s="496">
        <v>12</v>
      </c>
      <c r="N53" s="497"/>
      <c r="O53" s="414" t="s">
        <v>3222</v>
      </c>
      <c r="P53" s="218">
        <f>+VLOOKUP($O53,'Tablas IPP'!$A$1:$N$489,3,FALSE)</f>
        <v>1</v>
      </c>
      <c r="Q53" s="218">
        <f>+VLOOKUP($O53,'Tablas IPP'!$A$1:$N$489,5,FALSE)</f>
        <v>1</v>
      </c>
      <c r="R53" s="218" t="str">
        <f>+VLOOKUP($O53,'Tablas IPP'!$A$1:$N$489,7,FALSE)</f>
        <v>1</v>
      </c>
      <c r="S53" s="281">
        <f>+VLOOKUP($O53,'Tablas IPP'!$A$1:$N$489,9,FALSE)</f>
        <v>0</v>
      </c>
      <c r="T53" s="348"/>
      <c r="U53" s="350">
        <f t="shared" si="0"/>
        <v>0</v>
      </c>
      <c r="V53" s="416"/>
      <c r="W53" s="418"/>
      <c r="X53" s="418"/>
      <c r="Y53" s="418"/>
      <c r="Z53" s="418"/>
      <c r="AA53" s="418"/>
      <c r="AB53" s="418"/>
      <c r="AC53" s="418"/>
      <c r="AD53" s="418"/>
      <c r="AE53" s="418"/>
      <c r="AF53" s="418"/>
      <c r="AG53" s="419"/>
      <c r="AH53" s="98"/>
    </row>
    <row r="54" spans="1:34" ht="15.75" customHeight="1" thickBot="1">
      <c r="A54" s="97"/>
      <c r="B54" s="316">
        <f>+'F.1 - Politica Presupuestaria'!$B$8</f>
        <v>1</v>
      </c>
      <c r="C54" s="218">
        <f>+'F.1 - Politica Presupuestaria'!$B$9</f>
        <v>1</v>
      </c>
      <c r="D54" s="218">
        <f>+'F.1 - Politica Presupuestaria'!$B$10</f>
        <v>0</v>
      </c>
      <c r="E54" s="218" t="e">
        <f>+'F.1 - Politica Presupuestaria'!$B$11</f>
        <v>#N/A</v>
      </c>
      <c r="F54" s="218">
        <f>+'F.1 - Politica Presupuestaria'!$B$12</f>
        <v>0</v>
      </c>
      <c r="G54" s="218"/>
      <c r="H54" s="218">
        <f>+'F.1 - Politica Presupuestaria'!$B$13</f>
        <v>0</v>
      </c>
      <c r="I54" s="413">
        <v>1</v>
      </c>
      <c r="J54" s="413">
        <v>0</v>
      </c>
      <c r="K54" s="413">
        <v>0</v>
      </c>
      <c r="L54" s="413">
        <v>1</v>
      </c>
      <c r="M54" s="496">
        <v>12</v>
      </c>
      <c r="N54" s="497"/>
      <c r="O54" s="414" t="s">
        <v>3324</v>
      </c>
      <c r="P54" s="218">
        <f>+VLOOKUP($O54,'Tablas IPP'!$A$1:$N$489,3,FALSE)</f>
        <v>3</v>
      </c>
      <c r="Q54" s="218">
        <f>+VLOOKUP($O54,'Tablas IPP'!$A$1:$N$489,5,FALSE)</f>
        <v>2</v>
      </c>
      <c r="R54" s="218" t="str">
        <f>+VLOOKUP($O54,'Tablas IPP'!$A$1:$N$489,7,FALSE)</f>
        <v>5</v>
      </c>
      <c r="S54" s="281">
        <f>+VLOOKUP($O54,'Tablas IPP'!$A$1:$N$489,9,FALSE)</f>
        <v>0</v>
      </c>
      <c r="T54" s="348"/>
      <c r="U54" s="350">
        <f t="shared" si="0"/>
        <v>0</v>
      </c>
      <c r="V54" s="416"/>
      <c r="W54" s="418"/>
      <c r="X54" s="418"/>
      <c r="Y54" s="418"/>
      <c r="Z54" s="418"/>
      <c r="AA54" s="418"/>
      <c r="AB54" s="418"/>
      <c r="AC54" s="418"/>
      <c r="AD54" s="418"/>
      <c r="AE54" s="418"/>
      <c r="AF54" s="418"/>
      <c r="AG54" s="419"/>
      <c r="AH54" s="98"/>
    </row>
    <row r="55" spans="1:34" ht="15.75" customHeight="1" thickBot="1">
      <c r="A55" s="97"/>
      <c r="B55" s="316">
        <f>+'F.1 - Politica Presupuestaria'!$B$8</f>
        <v>1</v>
      </c>
      <c r="C55" s="218">
        <f>+'F.1 - Politica Presupuestaria'!$B$9</f>
        <v>1</v>
      </c>
      <c r="D55" s="218">
        <f>+'F.1 - Politica Presupuestaria'!$B$10</f>
        <v>0</v>
      </c>
      <c r="E55" s="218" t="e">
        <f>+'F.1 - Politica Presupuestaria'!$B$11</f>
        <v>#N/A</v>
      </c>
      <c r="F55" s="218">
        <f>+'F.1 - Politica Presupuestaria'!$B$12</f>
        <v>0</v>
      </c>
      <c r="G55" s="218"/>
      <c r="H55" s="218">
        <f>+'F.1 - Politica Presupuestaria'!$B$13</f>
        <v>0</v>
      </c>
      <c r="I55" s="413">
        <v>1</v>
      </c>
      <c r="J55" s="413">
        <v>0</v>
      </c>
      <c r="K55" s="413">
        <v>0</v>
      </c>
      <c r="L55" s="413">
        <v>1</v>
      </c>
      <c r="M55" s="496">
        <v>12</v>
      </c>
      <c r="N55" s="497"/>
      <c r="O55" s="414" t="s">
        <v>3270</v>
      </c>
      <c r="P55" s="218">
        <f>+VLOOKUP($O55,'Tablas IPP'!$A$1:$N$489,3,FALSE)</f>
        <v>2</v>
      </c>
      <c r="Q55" s="218">
        <f>+VLOOKUP($O55,'Tablas IPP'!$A$1:$N$489,5,FALSE)</f>
        <v>3</v>
      </c>
      <c r="R55" s="218" t="str">
        <f>+VLOOKUP($O55,'Tablas IPP'!$A$1:$N$489,7,FALSE)</f>
        <v>4</v>
      </c>
      <c r="S55" s="281">
        <f>+VLOOKUP($O55,'Tablas IPP'!$A$1:$N$489,9,FALSE)</f>
        <v>0</v>
      </c>
      <c r="T55" s="348"/>
      <c r="U55" s="350">
        <f t="shared" si="0"/>
        <v>0</v>
      </c>
      <c r="V55" s="416"/>
      <c r="W55" s="418"/>
      <c r="X55" s="418"/>
      <c r="Y55" s="418"/>
      <c r="Z55" s="418"/>
      <c r="AA55" s="418"/>
      <c r="AB55" s="418"/>
      <c r="AC55" s="418"/>
      <c r="AD55" s="418"/>
      <c r="AE55" s="418"/>
      <c r="AF55" s="418"/>
      <c r="AG55" s="419"/>
      <c r="AH55" s="98"/>
    </row>
    <row r="56" spans="1:34" ht="15.75" customHeight="1" thickBot="1">
      <c r="A56" s="97"/>
      <c r="B56" s="316">
        <f>+'F.1 - Politica Presupuestaria'!$B$8</f>
        <v>1</v>
      </c>
      <c r="C56" s="218">
        <f>+'F.1 - Politica Presupuestaria'!$B$9</f>
        <v>1</v>
      </c>
      <c r="D56" s="218">
        <f>+'F.1 - Politica Presupuestaria'!$B$10</f>
        <v>0</v>
      </c>
      <c r="E56" s="218" t="e">
        <f>+'F.1 - Politica Presupuestaria'!$B$11</f>
        <v>#N/A</v>
      </c>
      <c r="F56" s="218">
        <f>+'F.1 - Politica Presupuestaria'!$B$12</f>
        <v>0</v>
      </c>
      <c r="G56" s="218"/>
      <c r="H56" s="218">
        <f>+'F.1 - Politica Presupuestaria'!$B$13</f>
        <v>0</v>
      </c>
      <c r="I56" s="413">
        <v>1</v>
      </c>
      <c r="J56" s="413">
        <v>0</v>
      </c>
      <c r="K56" s="413">
        <v>0</v>
      </c>
      <c r="L56" s="413">
        <v>1</v>
      </c>
      <c r="M56" s="496">
        <v>12</v>
      </c>
      <c r="N56" s="497"/>
      <c r="O56" s="414" t="s">
        <v>3338</v>
      </c>
      <c r="P56" s="218">
        <f>+VLOOKUP($O56,'Tablas IPP'!$A$1:$N$489,3,FALSE)</f>
        <v>3</v>
      </c>
      <c r="Q56" s="218">
        <f>+VLOOKUP($O56,'Tablas IPP'!$A$1:$N$489,5,FALSE)</f>
        <v>4</v>
      </c>
      <c r="R56" s="218" t="str">
        <f>+VLOOKUP($O56,'Tablas IPP'!$A$1:$N$489,7,FALSE)</f>
        <v>4</v>
      </c>
      <c r="S56" s="281">
        <f>+VLOOKUP($O56,'Tablas IPP'!$A$1:$N$489,9,FALSE)</f>
        <v>0</v>
      </c>
      <c r="T56" s="348"/>
      <c r="U56" s="350">
        <f t="shared" si="0"/>
        <v>0</v>
      </c>
      <c r="V56" s="416"/>
      <c r="W56" s="418"/>
      <c r="X56" s="418"/>
      <c r="Y56" s="418"/>
      <c r="Z56" s="418"/>
      <c r="AA56" s="418"/>
      <c r="AB56" s="418"/>
      <c r="AC56" s="418"/>
      <c r="AD56" s="418"/>
      <c r="AE56" s="418"/>
      <c r="AF56" s="418"/>
      <c r="AG56" s="419"/>
      <c r="AH56" s="98"/>
    </row>
    <row r="57" spans="1:34" ht="15.75" customHeight="1" thickBot="1">
      <c r="A57" s="97"/>
      <c r="B57" s="316">
        <f>+'F.1 - Politica Presupuestaria'!$B$8</f>
        <v>1</v>
      </c>
      <c r="C57" s="218">
        <f>+'F.1 - Politica Presupuestaria'!$B$9</f>
        <v>1</v>
      </c>
      <c r="D57" s="218">
        <f>+'F.1 - Politica Presupuestaria'!$B$10</f>
        <v>0</v>
      </c>
      <c r="E57" s="218" t="e">
        <f>+'F.1 - Politica Presupuestaria'!$B$11</f>
        <v>#N/A</v>
      </c>
      <c r="F57" s="218">
        <f>+'F.1 - Politica Presupuestaria'!$B$12</f>
        <v>0</v>
      </c>
      <c r="G57" s="218"/>
      <c r="H57" s="218">
        <f>+'F.1 - Politica Presupuestaria'!$B$13</f>
        <v>0</v>
      </c>
      <c r="I57" s="413">
        <v>1</v>
      </c>
      <c r="J57" s="413">
        <v>0</v>
      </c>
      <c r="K57" s="413">
        <v>0</v>
      </c>
      <c r="L57" s="413">
        <v>1</v>
      </c>
      <c r="M57" s="496">
        <v>12</v>
      </c>
      <c r="N57" s="497"/>
      <c r="O57" s="414" t="s">
        <v>3371</v>
      </c>
      <c r="P57" s="218">
        <f>+VLOOKUP($O57,'Tablas IPP'!$A$1:$N$489,3,FALSE)</f>
        <v>4</v>
      </c>
      <c r="Q57" s="218">
        <f>+VLOOKUP($O57,'Tablas IPP'!$A$1:$N$489,5,FALSE)</f>
        <v>3</v>
      </c>
      <c r="R57" s="218" t="str">
        <f>+VLOOKUP($O57,'Tablas IPP'!$A$1:$N$489,7,FALSE)</f>
        <v>2</v>
      </c>
      <c r="S57" s="281">
        <f>+VLOOKUP($O57,'Tablas IPP'!$A$1:$N$489,9,FALSE)</f>
        <v>0</v>
      </c>
      <c r="T57" s="348"/>
      <c r="U57" s="350">
        <f t="shared" si="0"/>
        <v>0</v>
      </c>
      <c r="V57" s="416"/>
      <c r="W57" s="418"/>
      <c r="X57" s="418"/>
      <c r="Y57" s="418"/>
      <c r="Z57" s="418"/>
      <c r="AA57" s="418"/>
      <c r="AB57" s="418"/>
      <c r="AC57" s="418"/>
      <c r="AD57" s="418"/>
      <c r="AE57" s="418"/>
      <c r="AF57" s="418"/>
      <c r="AG57" s="419"/>
      <c r="AH57" s="98"/>
    </row>
    <row r="58" spans="1:34" ht="15.75" customHeight="1" thickBot="1">
      <c r="A58" s="97"/>
      <c r="B58" s="316">
        <f>+'F.1 - Politica Presupuestaria'!$B$8</f>
        <v>1</v>
      </c>
      <c r="C58" s="218">
        <f>+'F.1 - Politica Presupuestaria'!$B$9</f>
        <v>1</v>
      </c>
      <c r="D58" s="218">
        <f>+'F.1 - Politica Presupuestaria'!$B$10</f>
        <v>0</v>
      </c>
      <c r="E58" s="218" t="e">
        <f>+'F.1 - Politica Presupuestaria'!$B$11</f>
        <v>#N/A</v>
      </c>
      <c r="F58" s="218">
        <f>+'F.1 - Politica Presupuestaria'!$B$12</f>
        <v>0</v>
      </c>
      <c r="G58" s="218"/>
      <c r="H58" s="218">
        <f>+'F.1 - Politica Presupuestaria'!$B$13</f>
        <v>0</v>
      </c>
      <c r="I58" s="413">
        <v>1</v>
      </c>
      <c r="J58" s="413">
        <v>0</v>
      </c>
      <c r="K58" s="413">
        <v>0</v>
      </c>
      <c r="L58" s="413">
        <v>1</v>
      </c>
      <c r="M58" s="496">
        <v>12</v>
      </c>
      <c r="N58" s="497"/>
      <c r="O58" s="414" t="s">
        <v>3396</v>
      </c>
      <c r="P58" s="218">
        <f>+VLOOKUP($O58,'Tablas IPP'!$A$1:$N$489,3,FALSE)</f>
        <v>5</v>
      </c>
      <c r="Q58" s="218">
        <f>+VLOOKUP($O58,'Tablas IPP'!$A$1:$N$489,5,FALSE)</f>
        <v>1</v>
      </c>
      <c r="R58" s="218" t="str">
        <f>+VLOOKUP($O58,'Tablas IPP'!$A$1:$N$489,7,FALSE)</f>
        <v>4</v>
      </c>
      <c r="S58" s="281" t="str">
        <f>+VLOOKUP($O58,'Tablas IPP'!$A$1:$N$489,9,FALSE)</f>
        <v>16</v>
      </c>
      <c r="T58" s="348"/>
      <c r="U58" s="350">
        <f t="shared" si="0"/>
        <v>0</v>
      </c>
      <c r="V58" s="416"/>
      <c r="W58" s="418"/>
      <c r="X58" s="418"/>
      <c r="Y58" s="418"/>
      <c r="Z58" s="418"/>
      <c r="AA58" s="418"/>
      <c r="AB58" s="418"/>
      <c r="AC58" s="418"/>
      <c r="AD58" s="418"/>
      <c r="AE58" s="418"/>
      <c r="AF58" s="418"/>
      <c r="AG58" s="419"/>
      <c r="AH58" s="98"/>
    </row>
    <row r="59" spans="1:34" ht="15.75" customHeight="1" thickBot="1">
      <c r="A59" s="97"/>
      <c r="B59" s="316">
        <f>+'F.1 - Politica Presupuestaria'!$B$8</f>
        <v>1</v>
      </c>
      <c r="C59" s="218">
        <f>+'F.1 - Politica Presupuestaria'!$B$9</f>
        <v>1</v>
      </c>
      <c r="D59" s="218">
        <f>+'F.1 - Politica Presupuestaria'!$B$10</f>
        <v>0</v>
      </c>
      <c r="E59" s="218" t="e">
        <f>+'F.1 - Politica Presupuestaria'!$B$11</f>
        <v>#N/A</v>
      </c>
      <c r="F59" s="218">
        <f>+'F.1 - Politica Presupuestaria'!$B$12</f>
        <v>0</v>
      </c>
      <c r="G59" s="218"/>
      <c r="H59" s="218">
        <f>+'F.1 - Politica Presupuestaria'!$B$13</f>
        <v>0</v>
      </c>
      <c r="I59" s="413">
        <v>1</v>
      </c>
      <c r="J59" s="413">
        <v>0</v>
      </c>
      <c r="K59" s="413">
        <v>0</v>
      </c>
      <c r="L59" s="413">
        <v>1</v>
      </c>
      <c r="M59" s="496">
        <v>12</v>
      </c>
      <c r="N59" s="497"/>
      <c r="O59" s="414" t="s">
        <v>3505</v>
      </c>
      <c r="P59" s="218">
        <f>+VLOOKUP($O59,'Tablas IPP'!$A$1:$N$489,3,FALSE)</f>
        <v>6</v>
      </c>
      <c r="Q59" s="218">
        <f>+VLOOKUP($O59,'Tablas IPP'!$A$1:$N$489,5,FALSE)</f>
        <v>2</v>
      </c>
      <c r="R59" s="218" t="str">
        <f>+VLOOKUP($O59,'Tablas IPP'!$A$1:$N$489,7,FALSE)</f>
        <v>4</v>
      </c>
      <c r="S59" s="281" t="str">
        <f>+VLOOKUP($O59,'Tablas IPP'!$A$1:$N$489,9,FALSE)</f>
        <v>1</v>
      </c>
      <c r="T59" s="348"/>
      <c r="U59" s="350">
        <f t="shared" si="0"/>
        <v>0</v>
      </c>
      <c r="V59" s="416"/>
      <c r="W59" s="418"/>
      <c r="X59" s="418"/>
      <c r="Y59" s="418"/>
      <c r="Z59" s="418"/>
      <c r="AA59" s="418"/>
      <c r="AB59" s="418"/>
      <c r="AC59" s="418"/>
      <c r="AD59" s="418"/>
      <c r="AE59" s="418"/>
      <c r="AF59" s="418"/>
      <c r="AG59" s="419"/>
      <c r="AH59" s="98"/>
    </row>
    <row r="60" spans="1:34" ht="15.75" customHeight="1" thickBot="1">
      <c r="A60" s="97"/>
      <c r="B60" s="316">
        <f>+'F.1 - Politica Presupuestaria'!$B$8</f>
        <v>1</v>
      </c>
      <c r="C60" s="218">
        <f>+'F.1 - Politica Presupuestaria'!$B$9</f>
        <v>1</v>
      </c>
      <c r="D60" s="218">
        <f>+'F.1 - Politica Presupuestaria'!$B$10</f>
        <v>0</v>
      </c>
      <c r="E60" s="218" t="e">
        <f>+'F.1 - Politica Presupuestaria'!$B$11</f>
        <v>#N/A</v>
      </c>
      <c r="F60" s="218">
        <f>+'F.1 - Politica Presupuestaria'!$B$12</f>
        <v>0</v>
      </c>
      <c r="G60" s="218"/>
      <c r="H60" s="218">
        <f>+'F.1 - Politica Presupuestaria'!$B$13</f>
        <v>0</v>
      </c>
      <c r="I60" s="413">
        <v>1</v>
      </c>
      <c r="J60" s="413">
        <v>0</v>
      </c>
      <c r="K60" s="413">
        <v>0</v>
      </c>
      <c r="L60" s="413">
        <v>1</v>
      </c>
      <c r="M60" s="496">
        <v>12</v>
      </c>
      <c r="N60" s="497"/>
      <c r="O60" s="414" t="s">
        <v>3618</v>
      </c>
      <c r="P60" s="218">
        <f>+VLOOKUP($O60,'Tablas IPP'!$A$1:$N$489,3,FALSE)</f>
        <v>7</v>
      </c>
      <c r="Q60" s="218" t="str">
        <f>+VLOOKUP($O60,'Tablas IPP'!$A$1:$N$489,5,FALSE)</f>
        <v>6</v>
      </c>
      <c r="R60" s="218" t="str">
        <f>+VLOOKUP($O60,'Tablas IPP'!$A$1:$N$489,7,FALSE)</f>
        <v>2</v>
      </c>
      <c r="S60" s="281">
        <f>+VLOOKUP($O60,'Tablas IPP'!$A$1:$N$489,9,FALSE)</f>
        <v>0</v>
      </c>
      <c r="T60" s="348"/>
      <c r="U60" s="350">
        <f t="shared" si="0"/>
        <v>0</v>
      </c>
      <c r="V60" s="416"/>
      <c r="W60" s="418"/>
      <c r="X60" s="418"/>
      <c r="Y60" s="418"/>
      <c r="Z60" s="418"/>
      <c r="AA60" s="418"/>
      <c r="AB60" s="418"/>
      <c r="AC60" s="418"/>
      <c r="AD60" s="418"/>
      <c r="AE60" s="418"/>
      <c r="AF60" s="418"/>
      <c r="AG60" s="419"/>
      <c r="AH60" s="98"/>
    </row>
    <row r="61" spans="1:34" ht="15.75" customHeight="1" thickBot="1">
      <c r="A61" s="97"/>
      <c r="B61" s="316">
        <f>+'F.1 - Politica Presupuestaria'!$B$8</f>
        <v>1</v>
      </c>
      <c r="C61" s="218">
        <f>+'F.1 - Politica Presupuestaria'!$B$9</f>
        <v>1</v>
      </c>
      <c r="D61" s="218">
        <f>+'F.1 - Politica Presupuestaria'!$B$10</f>
        <v>0</v>
      </c>
      <c r="E61" s="218" t="e">
        <f>+'F.1 - Politica Presupuestaria'!$B$11</f>
        <v>#N/A</v>
      </c>
      <c r="F61" s="218">
        <f>+'F.1 - Politica Presupuestaria'!$B$12</f>
        <v>0</v>
      </c>
      <c r="G61" s="218"/>
      <c r="H61" s="218">
        <f>+'F.1 - Politica Presupuestaria'!$B$13</f>
        <v>0</v>
      </c>
      <c r="I61" s="413">
        <v>1</v>
      </c>
      <c r="J61" s="413">
        <v>0</v>
      </c>
      <c r="K61" s="413">
        <v>0</v>
      </c>
      <c r="L61" s="413">
        <v>1</v>
      </c>
      <c r="M61" s="496">
        <v>12</v>
      </c>
      <c r="N61" s="497"/>
      <c r="O61" s="414" t="s">
        <v>3384</v>
      </c>
      <c r="P61" s="218">
        <f>+VLOOKUP($O61,'Tablas IPP'!$A$1:$N$489,3,FALSE)</f>
        <v>5</v>
      </c>
      <c r="Q61" s="218">
        <f>+VLOOKUP($O61,'Tablas IPP'!$A$1:$N$489,5,FALSE)</f>
        <v>1</v>
      </c>
      <c r="R61" s="218" t="str">
        <f>+VLOOKUP($O61,'Tablas IPP'!$A$1:$N$489,7,FALSE)</f>
        <v>2</v>
      </c>
      <c r="S61" s="281">
        <f>+VLOOKUP($O61,'Tablas IPP'!$A$1:$N$489,9,FALSE)</f>
        <v>1</v>
      </c>
      <c r="T61" s="348"/>
      <c r="U61" s="350">
        <f t="shared" si="0"/>
        <v>0</v>
      </c>
      <c r="V61" s="416"/>
      <c r="W61" s="418"/>
      <c r="X61" s="418"/>
      <c r="Y61" s="418"/>
      <c r="Z61" s="418"/>
      <c r="AA61" s="418"/>
      <c r="AB61" s="418"/>
      <c r="AC61" s="418"/>
      <c r="AD61" s="418"/>
      <c r="AE61" s="418"/>
      <c r="AF61" s="418"/>
      <c r="AG61" s="419"/>
      <c r="AH61" s="98"/>
    </row>
    <row r="62" spans="1:34" ht="15.75" customHeight="1" thickBot="1">
      <c r="A62" s="97"/>
      <c r="B62" s="316">
        <f>+'F.1 - Politica Presupuestaria'!$B$8</f>
        <v>1</v>
      </c>
      <c r="C62" s="218">
        <f>+'F.1 - Politica Presupuestaria'!$B$9</f>
        <v>1</v>
      </c>
      <c r="D62" s="218">
        <f>+'F.1 - Politica Presupuestaria'!$B$10</f>
        <v>0</v>
      </c>
      <c r="E62" s="218" t="e">
        <f>+'F.1 - Politica Presupuestaria'!$B$11</f>
        <v>#N/A</v>
      </c>
      <c r="F62" s="218">
        <f>+'F.1 - Politica Presupuestaria'!$B$12</f>
        <v>0</v>
      </c>
      <c r="G62" s="218"/>
      <c r="H62" s="218">
        <f>+'F.1 - Politica Presupuestaria'!$B$13</f>
        <v>0</v>
      </c>
      <c r="I62" s="413">
        <v>1</v>
      </c>
      <c r="J62" s="413">
        <v>0</v>
      </c>
      <c r="K62" s="413">
        <v>0</v>
      </c>
      <c r="L62" s="413">
        <v>1</v>
      </c>
      <c r="M62" s="496">
        <v>12</v>
      </c>
      <c r="N62" s="497"/>
      <c r="O62" s="414" t="s">
        <v>3383</v>
      </c>
      <c r="P62" s="218">
        <f>+VLOOKUP($O62,'Tablas IPP'!$A$1:$N$489,3,FALSE)</f>
        <v>5</v>
      </c>
      <c r="Q62" s="218">
        <f>+VLOOKUP($O62,'Tablas IPP'!$A$1:$N$489,5,FALSE)</f>
        <v>1</v>
      </c>
      <c r="R62" s="218" t="str">
        <f>+VLOOKUP($O62,'Tablas IPP'!$A$1:$N$489,7,FALSE)</f>
        <v>1</v>
      </c>
      <c r="S62" s="281">
        <f>+VLOOKUP($O62,'Tablas IPP'!$A$1:$N$489,9,FALSE)</f>
        <v>0</v>
      </c>
      <c r="T62" s="348"/>
      <c r="U62" s="350">
        <f t="shared" si="0"/>
        <v>0</v>
      </c>
      <c r="V62" s="416"/>
      <c r="W62" s="418"/>
      <c r="X62" s="418"/>
      <c r="Y62" s="418"/>
      <c r="Z62" s="418"/>
      <c r="AA62" s="418"/>
      <c r="AB62" s="418"/>
      <c r="AC62" s="418"/>
      <c r="AD62" s="418"/>
      <c r="AE62" s="418"/>
      <c r="AF62" s="418"/>
      <c r="AG62" s="419"/>
      <c r="AH62" s="98"/>
    </row>
    <row r="63" spans="1:34" ht="15.75" customHeight="1" thickBot="1">
      <c r="A63" s="97"/>
      <c r="B63" s="316">
        <f>+'F.1 - Politica Presupuestaria'!$B$8</f>
        <v>1</v>
      </c>
      <c r="C63" s="218">
        <f>+'F.1 - Politica Presupuestaria'!$B$9</f>
        <v>1</v>
      </c>
      <c r="D63" s="218">
        <f>+'F.1 - Politica Presupuestaria'!$B$10</f>
        <v>0</v>
      </c>
      <c r="E63" s="218" t="e">
        <f>+'F.1 - Politica Presupuestaria'!$B$11</f>
        <v>#N/A</v>
      </c>
      <c r="F63" s="218">
        <f>+'F.1 - Politica Presupuestaria'!$B$12</f>
        <v>0</v>
      </c>
      <c r="G63" s="218"/>
      <c r="H63" s="218">
        <f>+'F.1 - Politica Presupuestaria'!$B$13</f>
        <v>0</v>
      </c>
      <c r="I63" s="413">
        <v>1</v>
      </c>
      <c r="J63" s="413">
        <v>0</v>
      </c>
      <c r="K63" s="413">
        <v>0</v>
      </c>
      <c r="L63" s="413">
        <v>1</v>
      </c>
      <c r="M63" s="496">
        <v>12</v>
      </c>
      <c r="N63" s="497"/>
      <c r="O63" s="414" t="s">
        <v>3222</v>
      </c>
      <c r="P63" s="218">
        <f>+VLOOKUP($O63,'Tablas IPP'!$A$1:$N$489,3,FALSE)</f>
        <v>1</v>
      </c>
      <c r="Q63" s="218">
        <f>+VLOOKUP($O63,'Tablas IPP'!$A$1:$N$489,5,FALSE)</f>
        <v>1</v>
      </c>
      <c r="R63" s="218" t="str">
        <f>+VLOOKUP($O63,'Tablas IPP'!$A$1:$N$489,7,FALSE)</f>
        <v>1</v>
      </c>
      <c r="S63" s="281">
        <f>+VLOOKUP($O63,'Tablas IPP'!$A$1:$N$489,9,FALSE)</f>
        <v>0</v>
      </c>
      <c r="T63" s="348"/>
      <c r="U63" s="350">
        <f t="shared" si="0"/>
        <v>0</v>
      </c>
      <c r="V63" s="416"/>
      <c r="W63" s="418"/>
      <c r="X63" s="418"/>
      <c r="Y63" s="418"/>
      <c r="Z63" s="418"/>
      <c r="AA63" s="418"/>
      <c r="AB63" s="418"/>
      <c r="AC63" s="418"/>
      <c r="AD63" s="418"/>
      <c r="AE63" s="418"/>
      <c r="AF63" s="418"/>
      <c r="AG63" s="419"/>
      <c r="AH63" s="98"/>
    </row>
    <row r="64" spans="1:34" ht="15.75" customHeight="1" thickBot="1">
      <c r="A64" s="97"/>
      <c r="B64" s="316">
        <f>+'F.1 - Politica Presupuestaria'!$B$8</f>
        <v>1</v>
      </c>
      <c r="C64" s="218">
        <f>+'F.1 - Politica Presupuestaria'!$B$9</f>
        <v>1</v>
      </c>
      <c r="D64" s="218">
        <f>+'F.1 - Politica Presupuestaria'!$B$10</f>
        <v>0</v>
      </c>
      <c r="E64" s="218" t="e">
        <f>+'F.1 - Politica Presupuestaria'!$B$11</f>
        <v>#N/A</v>
      </c>
      <c r="F64" s="218">
        <f>+'F.1 - Politica Presupuestaria'!$B$12</f>
        <v>0</v>
      </c>
      <c r="G64" s="218"/>
      <c r="H64" s="218">
        <f>+'F.1 - Politica Presupuestaria'!$B$13</f>
        <v>0</v>
      </c>
      <c r="I64" s="413">
        <v>1</v>
      </c>
      <c r="J64" s="413">
        <v>0</v>
      </c>
      <c r="K64" s="413">
        <v>0</v>
      </c>
      <c r="L64" s="413">
        <v>1</v>
      </c>
      <c r="M64" s="496">
        <v>12</v>
      </c>
      <c r="N64" s="497"/>
      <c r="O64" s="414" t="s">
        <v>3222</v>
      </c>
      <c r="P64" s="218">
        <f>+VLOOKUP($O64,'Tablas IPP'!$A$1:$N$489,3,FALSE)</f>
        <v>1</v>
      </c>
      <c r="Q64" s="218">
        <f>+VLOOKUP($O64,'Tablas IPP'!$A$1:$N$489,5,FALSE)</f>
        <v>1</v>
      </c>
      <c r="R64" s="218" t="str">
        <f>+VLOOKUP($O64,'Tablas IPP'!$A$1:$N$489,7,FALSE)</f>
        <v>1</v>
      </c>
      <c r="S64" s="281">
        <f>+VLOOKUP($O64,'Tablas IPP'!$A$1:$N$489,9,FALSE)</f>
        <v>0</v>
      </c>
      <c r="T64" s="348"/>
      <c r="U64" s="350">
        <f t="shared" si="0"/>
        <v>0</v>
      </c>
      <c r="V64" s="416"/>
      <c r="W64" s="418"/>
      <c r="X64" s="418"/>
      <c r="Y64" s="418"/>
      <c r="Z64" s="418"/>
      <c r="AA64" s="418"/>
      <c r="AB64" s="418"/>
      <c r="AC64" s="418"/>
      <c r="AD64" s="418"/>
      <c r="AE64" s="418"/>
      <c r="AF64" s="418"/>
      <c r="AG64" s="419"/>
      <c r="AH64" s="98"/>
    </row>
    <row r="65" spans="1:34" ht="15.75" customHeight="1" thickBot="1">
      <c r="A65" s="97"/>
      <c r="B65" s="316">
        <f>+'F.1 - Politica Presupuestaria'!$B$8</f>
        <v>1</v>
      </c>
      <c r="C65" s="218">
        <f>+'F.1 - Politica Presupuestaria'!$B$9</f>
        <v>1</v>
      </c>
      <c r="D65" s="218">
        <f>+'F.1 - Politica Presupuestaria'!$B$10</f>
        <v>0</v>
      </c>
      <c r="E65" s="218" t="e">
        <f>+'F.1 - Politica Presupuestaria'!$B$11</f>
        <v>#N/A</v>
      </c>
      <c r="F65" s="218">
        <f>+'F.1 - Politica Presupuestaria'!$B$12</f>
        <v>0</v>
      </c>
      <c r="G65" s="218"/>
      <c r="H65" s="218">
        <f>+'F.1 - Politica Presupuestaria'!$B$13</f>
        <v>0</v>
      </c>
      <c r="I65" s="413">
        <v>1</v>
      </c>
      <c r="J65" s="413">
        <v>0</v>
      </c>
      <c r="K65" s="413">
        <v>0</v>
      </c>
      <c r="L65" s="413">
        <v>1</v>
      </c>
      <c r="M65" s="496">
        <v>12</v>
      </c>
      <c r="N65" s="497"/>
      <c r="O65" s="414" t="s">
        <v>3222</v>
      </c>
      <c r="P65" s="218">
        <f>+VLOOKUP($O65,'Tablas IPP'!$A$1:$N$489,3,FALSE)</f>
        <v>1</v>
      </c>
      <c r="Q65" s="218">
        <f>+VLOOKUP($O65,'Tablas IPP'!$A$1:$N$489,5,FALSE)</f>
        <v>1</v>
      </c>
      <c r="R65" s="218" t="str">
        <f>+VLOOKUP($O65,'Tablas IPP'!$A$1:$N$489,7,FALSE)</f>
        <v>1</v>
      </c>
      <c r="S65" s="281">
        <f>+VLOOKUP($O65,'Tablas IPP'!$A$1:$N$489,9,FALSE)</f>
        <v>0</v>
      </c>
      <c r="T65" s="348"/>
      <c r="U65" s="350">
        <f t="shared" si="0"/>
        <v>0</v>
      </c>
      <c r="V65" s="416"/>
      <c r="W65" s="418"/>
      <c r="X65" s="418"/>
      <c r="Y65" s="418"/>
      <c r="Z65" s="418"/>
      <c r="AA65" s="418"/>
      <c r="AB65" s="418"/>
      <c r="AC65" s="418"/>
      <c r="AD65" s="418"/>
      <c r="AE65" s="418"/>
      <c r="AF65" s="418"/>
      <c r="AG65" s="419"/>
      <c r="AH65" s="98"/>
    </row>
    <row r="66" spans="1:34" ht="15.75" customHeight="1" thickBot="1">
      <c r="A66" s="97"/>
      <c r="B66" s="316">
        <f>+'F.1 - Politica Presupuestaria'!$B$8</f>
        <v>1</v>
      </c>
      <c r="C66" s="218">
        <f>+'F.1 - Politica Presupuestaria'!$B$9</f>
        <v>1</v>
      </c>
      <c r="D66" s="218">
        <f>+'F.1 - Politica Presupuestaria'!$B$10</f>
        <v>0</v>
      </c>
      <c r="E66" s="218" t="e">
        <f>+'F.1 - Politica Presupuestaria'!$B$11</f>
        <v>#N/A</v>
      </c>
      <c r="F66" s="218">
        <f>+'F.1 - Politica Presupuestaria'!$B$12</f>
        <v>0</v>
      </c>
      <c r="G66" s="218"/>
      <c r="H66" s="218">
        <f>+'F.1 - Politica Presupuestaria'!$B$13</f>
        <v>0</v>
      </c>
      <c r="I66" s="413">
        <v>1</v>
      </c>
      <c r="J66" s="413">
        <v>0</v>
      </c>
      <c r="K66" s="413">
        <v>0</v>
      </c>
      <c r="L66" s="413">
        <v>1</v>
      </c>
      <c r="M66" s="496">
        <v>12</v>
      </c>
      <c r="N66" s="497"/>
      <c r="O66" s="414" t="s">
        <v>3222</v>
      </c>
      <c r="P66" s="218">
        <f>+VLOOKUP($O66,'Tablas IPP'!$A$1:$N$489,3,FALSE)</f>
        <v>1</v>
      </c>
      <c r="Q66" s="218">
        <f>+VLOOKUP($O66,'Tablas IPP'!$A$1:$N$489,5,FALSE)</f>
        <v>1</v>
      </c>
      <c r="R66" s="218" t="str">
        <f>+VLOOKUP($O66,'Tablas IPP'!$A$1:$N$489,7,FALSE)</f>
        <v>1</v>
      </c>
      <c r="S66" s="281">
        <f>+VLOOKUP($O66,'Tablas IPP'!$A$1:$N$489,9,FALSE)</f>
        <v>0</v>
      </c>
      <c r="T66" s="348"/>
      <c r="U66" s="350">
        <f t="shared" si="0"/>
        <v>0</v>
      </c>
      <c r="V66" s="416"/>
      <c r="W66" s="418"/>
      <c r="X66" s="418"/>
      <c r="Y66" s="418"/>
      <c r="Z66" s="418"/>
      <c r="AA66" s="418"/>
      <c r="AB66" s="418"/>
      <c r="AC66" s="418"/>
      <c r="AD66" s="418"/>
      <c r="AE66" s="418"/>
      <c r="AF66" s="418"/>
      <c r="AG66" s="419"/>
      <c r="AH66" s="98"/>
    </row>
    <row r="67" spans="1:34" ht="15.75" customHeight="1" thickBot="1">
      <c r="A67" s="97"/>
      <c r="B67" s="316">
        <f>+'F.1 - Politica Presupuestaria'!$B$8</f>
        <v>1</v>
      </c>
      <c r="C67" s="218">
        <f>+'F.1 - Politica Presupuestaria'!$B$9</f>
        <v>1</v>
      </c>
      <c r="D67" s="218">
        <f>+'F.1 - Politica Presupuestaria'!$B$10</f>
        <v>0</v>
      </c>
      <c r="E67" s="218" t="e">
        <f>+'F.1 - Politica Presupuestaria'!$B$11</f>
        <v>#N/A</v>
      </c>
      <c r="F67" s="218">
        <f>+'F.1 - Politica Presupuestaria'!$B$12</f>
        <v>0</v>
      </c>
      <c r="G67" s="218"/>
      <c r="H67" s="218">
        <f>+'F.1 - Politica Presupuestaria'!$B$13</f>
        <v>0</v>
      </c>
      <c r="I67" s="413">
        <v>1</v>
      </c>
      <c r="J67" s="413">
        <v>0</v>
      </c>
      <c r="K67" s="413">
        <v>0</v>
      </c>
      <c r="L67" s="413">
        <v>1</v>
      </c>
      <c r="M67" s="496">
        <v>12</v>
      </c>
      <c r="N67" s="497"/>
      <c r="O67" s="414" t="s">
        <v>3222</v>
      </c>
      <c r="P67" s="218">
        <f>+VLOOKUP($O67,'Tablas IPP'!$A$1:$N$489,3,FALSE)</f>
        <v>1</v>
      </c>
      <c r="Q67" s="218">
        <f>+VLOOKUP($O67,'Tablas IPP'!$A$1:$N$489,5,FALSE)</f>
        <v>1</v>
      </c>
      <c r="R67" s="218" t="str">
        <f>+VLOOKUP($O67,'Tablas IPP'!$A$1:$N$489,7,FALSE)</f>
        <v>1</v>
      </c>
      <c r="S67" s="281">
        <f>+VLOOKUP($O67,'Tablas IPP'!$A$1:$N$489,9,FALSE)</f>
        <v>0</v>
      </c>
      <c r="T67" s="348"/>
      <c r="U67" s="350">
        <f t="shared" si="0"/>
        <v>0</v>
      </c>
      <c r="V67" s="416"/>
      <c r="W67" s="418"/>
      <c r="X67" s="418"/>
      <c r="Y67" s="418"/>
      <c r="Z67" s="418"/>
      <c r="AA67" s="418"/>
      <c r="AB67" s="418"/>
      <c r="AC67" s="418"/>
      <c r="AD67" s="418"/>
      <c r="AE67" s="418"/>
      <c r="AF67" s="418"/>
      <c r="AG67" s="419"/>
      <c r="AH67" s="98"/>
    </row>
    <row r="68" spans="1:34" ht="15.75" customHeight="1" thickBot="1">
      <c r="A68" s="97"/>
      <c r="B68" s="316">
        <f>+'F.1 - Politica Presupuestaria'!$B$8</f>
        <v>1</v>
      </c>
      <c r="C68" s="218">
        <f>+'F.1 - Politica Presupuestaria'!$B$9</f>
        <v>1</v>
      </c>
      <c r="D68" s="218">
        <f>+'F.1 - Politica Presupuestaria'!$B$10</f>
        <v>0</v>
      </c>
      <c r="E68" s="218" t="e">
        <f>+'F.1 - Politica Presupuestaria'!$B$11</f>
        <v>#N/A</v>
      </c>
      <c r="F68" s="218">
        <f>+'F.1 - Politica Presupuestaria'!$B$12</f>
        <v>0</v>
      </c>
      <c r="G68" s="218"/>
      <c r="H68" s="218">
        <f>+'F.1 - Politica Presupuestaria'!$B$13</f>
        <v>0</v>
      </c>
      <c r="I68" s="413">
        <v>1</v>
      </c>
      <c r="J68" s="413">
        <v>0</v>
      </c>
      <c r="K68" s="413">
        <v>0</v>
      </c>
      <c r="L68" s="413">
        <v>1</v>
      </c>
      <c r="M68" s="496">
        <v>12</v>
      </c>
      <c r="N68" s="497"/>
      <c r="O68" s="414" t="s">
        <v>3222</v>
      </c>
      <c r="P68" s="218">
        <f>+VLOOKUP($O68,'Tablas IPP'!$A$1:$N$489,3,FALSE)</f>
        <v>1</v>
      </c>
      <c r="Q68" s="218">
        <f>+VLOOKUP($O68,'Tablas IPP'!$A$1:$N$489,5,FALSE)</f>
        <v>1</v>
      </c>
      <c r="R68" s="218" t="str">
        <f>+VLOOKUP($O68,'Tablas IPP'!$A$1:$N$489,7,FALSE)</f>
        <v>1</v>
      </c>
      <c r="S68" s="281">
        <f>+VLOOKUP($O68,'Tablas IPP'!$A$1:$N$489,9,FALSE)</f>
        <v>0</v>
      </c>
      <c r="T68" s="348"/>
      <c r="U68" s="350">
        <f t="shared" si="0"/>
        <v>0</v>
      </c>
      <c r="V68" s="416"/>
      <c r="W68" s="418"/>
      <c r="X68" s="418"/>
      <c r="Y68" s="418"/>
      <c r="Z68" s="418"/>
      <c r="AA68" s="418"/>
      <c r="AB68" s="418"/>
      <c r="AC68" s="418"/>
      <c r="AD68" s="418"/>
      <c r="AE68" s="418"/>
      <c r="AF68" s="418"/>
      <c r="AG68" s="419"/>
      <c r="AH68" s="98"/>
    </row>
    <row r="69" spans="1:34" ht="15.75" customHeight="1" thickBot="1">
      <c r="A69" s="97"/>
      <c r="B69" s="316">
        <f>+'F.1 - Politica Presupuestaria'!$B$8</f>
        <v>1</v>
      </c>
      <c r="C69" s="218">
        <f>+'F.1 - Politica Presupuestaria'!$B$9</f>
        <v>1</v>
      </c>
      <c r="D69" s="218">
        <f>+'F.1 - Politica Presupuestaria'!$B$10</f>
        <v>0</v>
      </c>
      <c r="E69" s="218" t="e">
        <f>+'F.1 - Politica Presupuestaria'!$B$11</f>
        <v>#N/A</v>
      </c>
      <c r="F69" s="218">
        <f>+'F.1 - Politica Presupuestaria'!$B$12</f>
        <v>0</v>
      </c>
      <c r="G69" s="218"/>
      <c r="H69" s="218">
        <f>+'F.1 - Politica Presupuestaria'!$B$13</f>
        <v>0</v>
      </c>
      <c r="I69" s="413">
        <v>1</v>
      </c>
      <c r="J69" s="413">
        <v>0</v>
      </c>
      <c r="K69" s="413">
        <v>0</v>
      </c>
      <c r="L69" s="413">
        <v>1</v>
      </c>
      <c r="M69" s="496">
        <v>12</v>
      </c>
      <c r="N69" s="497"/>
      <c r="O69" s="414" t="s">
        <v>3222</v>
      </c>
      <c r="P69" s="218">
        <f>+VLOOKUP($O69,'Tablas IPP'!$A$1:$N$489,3,FALSE)</f>
        <v>1</v>
      </c>
      <c r="Q69" s="218">
        <f>+VLOOKUP($O69,'Tablas IPP'!$A$1:$N$489,5,FALSE)</f>
        <v>1</v>
      </c>
      <c r="R69" s="218" t="str">
        <f>+VLOOKUP($O69,'Tablas IPP'!$A$1:$N$489,7,FALSE)</f>
        <v>1</v>
      </c>
      <c r="S69" s="281">
        <f>+VLOOKUP($O69,'Tablas IPP'!$A$1:$N$489,9,FALSE)</f>
        <v>0</v>
      </c>
      <c r="T69" s="348"/>
      <c r="U69" s="350">
        <f t="shared" si="0"/>
        <v>0</v>
      </c>
      <c r="V69" s="416"/>
      <c r="W69" s="418"/>
      <c r="X69" s="418"/>
      <c r="Y69" s="418"/>
      <c r="Z69" s="418"/>
      <c r="AA69" s="418"/>
      <c r="AB69" s="418"/>
      <c r="AC69" s="418"/>
      <c r="AD69" s="418"/>
      <c r="AE69" s="418"/>
      <c r="AF69" s="418"/>
      <c r="AG69" s="419"/>
      <c r="AH69" s="98"/>
    </row>
    <row r="70" spans="1:34" ht="15.75" customHeight="1" thickBot="1">
      <c r="A70" s="97"/>
      <c r="B70" s="316">
        <f>+'F.1 - Politica Presupuestaria'!$B$8</f>
        <v>1</v>
      </c>
      <c r="C70" s="218">
        <f>+'F.1 - Politica Presupuestaria'!$B$9</f>
        <v>1</v>
      </c>
      <c r="D70" s="218">
        <f>+'F.1 - Politica Presupuestaria'!$B$10</f>
        <v>0</v>
      </c>
      <c r="E70" s="218" t="e">
        <f>+'F.1 - Politica Presupuestaria'!$B$11</f>
        <v>#N/A</v>
      </c>
      <c r="F70" s="218">
        <f>+'F.1 - Politica Presupuestaria'!$B$12</f>
        <v>0</v>
      </c>
      <c r="G70" s="218"/>
      <c r="H70" s="218">
        <f>+'F.1 - Politica Presupuestaria'!$B$13</f>
        <v>0</v>
      </c>
      <c r="I70" s="413">
        <v>1</v>
      </c>
      <c r="J70" s="413">
        <v>0</v>
      </c>
      <c r="K70" s="413">
        <v>0</v>
      </c>
      <c r="L70" s="413">
        <v>1</v>
      </c>
      <c r="M70" s="496">
        <v>12</v>
      </c>
      <c r="N70" s="497"/>
      <c r="O70" s="414" t="s">
        <v>3222</v>
      </c>
      <c r="P70" s="218">
        <f>+VLOOKUP($O70,'Tablas IPP'!$A$1:$N$489,3,FALSE)</f>
        <v>1</v>
      </c>
      <c r="Q70" s="218">
        <f>+VLOOKUP($O70,'Tablas IPP'!$A$1:$N$489,5,FALSE)</f>
        <v>1</v>
      </c>
      <c r="R70" s="218" t="str">
        <f>+VLOOKUP($O70,'Tablas IPP'!$A$1:$N$489,7,FALSE)</f>
        <v>1</v>
      </c>
      <c r="S70" s="281">
        <f>+VLOOKUP($O70,'Tablas IPP'!$A$1:$N$489,9,FALSE)</f>
        <v>0</v>
      </c>
      <c r="T70" s="348"/>
      <c r="U70" s="350">
        <f t="shared" si="0"/>
        <v>0</v>
      </c>
      <c r="V70" s="416"/>
      <c r="W70" s="418"/>
      <c r="X70" s="418"/>
      <c r="Y70" s="418"/>
      <c r="Z70" s="418"/>
      <c r="AA70" s="418"/>
      <c r="AB70" s="418"/>
      <c r="AC70" s="418"/>
      <c r="AD70" s="418"/>
      <c r="AE70" s="418"/>
      <c r="AF70" s="418"/>
      <c r="AG70" s="419"/>
      <c r="AH70" s="98"/>
    </row>
    <row r="71" spans="1:34" ht="15.75" customHeight="1" thickBot="1">
      <c r="A71" s="97"/>
      <c r="B71" s="316">
        <f>+'F.1 - Politica Presupuestaria'!$B$8</f>
        <v>1</v>
      </c>
      <c r="C71" s="218">
        <f>+'F.1 - Politica Presupuestaria'!$B$9</f>
        <v>1</v>
      </c>
      <c r="D71" s="218">
        <f>+'F.1 - Politica Presupuestaria'!$B$10</f>
        <v>0</v>
      </c>
      <c r="E71" s="218" t="e">
        <f>+'F.1 - Politica Presupuestaria'!$B$11</f>
        <v>#N/A</v>
      </c>
      <c r="F71" s="218">
        <f>+'F.1 - Politica Presupuestaria'!$B$12</f>
        <v>0</v>
      </c>
      <c r="G71" s="218"/>
      <c r="H71" s="218">
        <f>+'F.1 - Politica Presupuestaria'!$B$13</f>
        <v>0</v>
      </c>
      <c r="I71" s="413">
        <v>1</v>
      </c>
      <c r="J71" s="413">
        <v>0</v>
      </c>
      <c r="K71" s="413">
        <v>0</v>
      </c>
      <c r="L71" s="413">
        <v>1</v>
      </c>
      <c r="M71" s="496">
        <v>12</v>
      </c>
      <c r="N71" s="497"/>
      <c r="O71" s="414" t="s">
        <v>3222</v>
      </c>
      <c r="P71" s="218">
        <f>+VLOOKUP($O71,'Tablas IPP'!$A$1:$N$489,3,FALSE)</f>
        <v>1</v>
      </c>
      <c r="Q71" s="218">
        <f>+VLOOKUP($O71,'Tablas IPP'!$A$1:$N$489,5,FALSE)</f>
        <v>1</v>
      </c>
      <c r="R71" s="218" t="str">
        <f>+VLOOKUP($O71,'Tablas IPP'!$A$1:$N$489,7,FALSE)</f>
        <v>1</v>
      </c>
      <c r="S71" s="281">
        <f>+VLOOKUP($O71,'Tablas IPP'!$A$1:$N$489,9,FALSE)</f>
        <v>0</v>
      </c>
      <c r="T71" s="348"/>
      <c r="U71" s="350">
        <f t="shared" si="0"/>
        <v>0</v>
      </c>
      <c r="V71" s="416"/>
      <c r="W71" s="418"/>
      <c r="X71" s="418"/>
      <c r="Y71" s="418"/>
      <c r="Z71" s="418"/>
      <c r="AA71" s="418"/>
      <c r="AB71" s="418"/>
      <c r="AC71" s="418"/>
      <c r="AD71" s="418"/>
      <c r="AE71" s="418"/>
      <c r="AF71" s="418"/>
      <c r="AG71" s="419"/>
      <c r="AH71" s="98"/>
    </row>
    <row r="72" spans="1:34" ht="15.75" customHeight="1" thickBot="1">
      <c r="A72" s="97"/>
      <c r="B72" s="316">
        <f>+'F.1 - Politica Presupuestaria'!$B$8</f>
        <v>1</v>
      </c>
      <c r="C72" s="218">
        <f>+'F.1 - Politica Presupuestaria'!$B$9</f>
        <v>1</v>
      </c>
      <c r="D72" s="218">
        <f>+'F.1 - Politica Presupuestaria'!$B$10</f>
        <v>0</v>
      </c>
      <c r="E72" s="218" t="e">
        <f>+'F.1 - Politica Presupuestaria'!$B$11</f>
        <v>#N/A</v>
      </c>
      <c r="F72" s="218">
        <f>+'F.1 - Politica Presupuestaria'!$B$12</f>
        <v>0</v>
      </c>
      <c r="G72" s="218"/>
      <c r="H72" s="218">
        <f>+'F.1 - Politica Presupuestaria'!$B$13</f>
        <v>0</v>
      </c>
      <c r="I72" s="413">
        <v>1</v>
      </c>
      <c r="J72" s="413">
        <v>0</v>
      </c>
      <c r="K72" s="413">
        <v>0</v>
      </c>
      <c r="L72" s="413">
        <v>1</v>
      </c>
      <c r="M72" s="496">
        <v>12</v>
      </c>
      <c r="N72" s="497"/>
      <c r="O72" s="414" t="s">
        <v>3222</v>
      </c>
      <c r="P72" s="218">
        <f>+VLOOKUP($O72,'Tablas IPP'!$A$1:$N$489,3,FALSE)</f>
        <v>1</v>
      </c>
      <c r="Q72" s="218">
        <f>+VLOOKUP($O72,'Tablas IPP'!$A$1:$N$489,5,FALSE)</f>
        <v>1</v>
      </c>
      <c r="R72" s="218" t="str">
        <f>+VLOOKUP($O72,'Tablas IPP'!$A$1:$N$489,7,FALSE)</f>
        <v>1</v>
      </c>
      <c r="S72" s="281">
        <f>+VLOOKUP($O72,'Tablas IPP'!$A$1:$N$489,9,FALSE)</f>
        <v>0</v>
      </c>
      <c r="T72" s="348"/>
      <c r="U72" s="350">
        <f t="shared" si="0"/>
        <v>0</v>
      </c>
      <c r="V72" s="416"/>
      <c r="W72" s="418"/>
      <c r="X72" s="418"/>
      <c r="Y72" s="418"/>
      <c r="Z72" s="418"/>
      <c r="AA72" s="418"/>
      <c r="AB72" s="418"/>
      <c r="AC72" s="418"/>
      <c r="AD72" s="418"/>
      <c r="AE72" s="418"/>
      <c r="AF72" s="418"/>
      <c r="AG72" s="419"/>
      <c r="AH72" s="98"/>
    </row>
    <row r="73" spans="1:34" ht="15.75" customHeight="1" thickBot="1">
      <c r="A73" s="97"/>
      <c r="B73" s="316">
        <f>+'F.1 - Politica Presupuestaria'!$B$8</f>
        <v>1</v>
      </c>
      <c r="C73" s="218">
        <f>+'F.1 - Politica Presupuestaria'!$B$9</f>
        <v>1</v>
      </c>
      <c r="D73" s="218">
        <f>+'F.1 - Politica Presupuestaria'!$B$10</f>
        <v>0</v>
      </c>
      <c r="E73" s="218" t="e">
        <f>+'F.1 - Politica Presupuestaria'!$B$11</f>
        <v>#N/A</v>
      </c>
      <c r="F73" s="218">
        <f>+'F.1 - Politica Presupuestaria'!$B$12</f>
        <v>0</v>
      </c>
      <c r="G73" s="218"/>
      <c r="H73" s="218">
        <f>+'F.1 - Politica Presupuestaria'!$B$13</f>
        <v>0</v>
      </c>
      <c r="I73" s="413">
        <v>1</v>
      </c>
      <c r="J73" s="413">
        <v>0</v>
      </c>
      <c r="K73" s="413">
        <v>0</v>
      </c>
      <c r="L73" s="413">
        <v>1</v>
      </c>
      <c r="M73" s="496">
        <v>12</v>
      </c>
      <c r="N73" s="497"/>
      <c r="O73" s="414" t="s">
        <v>3222</v>
      </c>
      <c r="P73" s="218">
        <f>+VLOOKUP($O73,'Tablas IPP'!$A$1:$N$489,3,FALSE)</f>
        <v>1</v>
      </c>
      <c r="Q73" s="218">
        <f>+VLOOKUP($O73,'Tablas IPP'!$A$1:$N$489,5,FALSE)</f>
        <v>1</v>
      </c>
      <c r="R73" s="218" t="str">
        <f>+VLOOKUP($O73,'Tablas IPP'!$A$1:$N$489,7,FALSE)</f>
        <v>1</v>
      </c>
      <c r="S73" s="281">
        <f>+VLOOKUP($O73,'Tablas IPP'!$A$1:$N$489,9,FALSE)</f>
        <v>0</v>
      </c>
      <c r="T73" s="348"/>
      <c r="U73" s="350">
        <f t="shared" si="0"/>
        <v>0</v>
      </c>
      <c r="V73" s="416"/>
      <c r="W73" s="418"/>
      <c r="X73" s="418"/>
      <c r="Y73" s="418"/>
      <c r="Z73" s="418"/>
      <c r="AA73" s="418"/>
      <c r="AB73" s="418"/>
      <c r="AC73" s="418"/>
      <c r="AD73" s="418"/>
      <c r="AE73" s="418"/>
      <c r="AF73" s="418"/>
      <c r="AG73" s="419"/>
      <c r="AH73" s="98"/>
    </row>
    <row r="74" spans="1:34" ht="15.75" customHeight="1" thickBot="1">
      <c r="A74" s="97"/>
      <c r="B74" s="316">
        <f>+'F.1 - Politica Presupuestaria'!$B$8</f>
        <v>1</v>
      </c>
      <c r="C74" s="218">
        <f>+'F.1 - Politica Presupuestaria'!$B$9</f>
        <v>1</v>
      </c>
      <c r="D74" s="218">
        <f>+'F.1 - Politica Presupuestaria'!$B$10</f>
        <v>0</v>
      </c>
      <c r="E74" s="218" t="e">
        <f>+'F.1 - Politica Presupuestaria'!$B$11</f>
        <v>#N/A</v>
      </c>
      <c r="F74" s="218">
        <f>+'F.1 - Politica Presupuestaria'!$B$12</f>
        <v>0</v>
      </c>
      <c r="G74" s="218"/>
      <c r="H74" s="218">
        <f>+'F.1 - Politica Presupuestaria'!$B$13</f>
        <v>0</v>
      </c>
      <c r="I74" s="413">
        <v>1</v>
      </c>
      <c r="J74" s="413">
        <v>0</v>
      </c>
      <c r="K74" s="413">
        <v>0</v>
      </c>
      <c r="L74" s="413">
        <v>1</v>
      </c>
      <c r="M74" s="496">
        <v>12</v>
      </c>
      <c r="N74" s="497"/>
      <c r="O74" s="414" t="s">
        <v>3222</v>
      </c>
      <c r="P74" s="218">
        <f>+VLOOKUP($O74,'Tablas IPP'!$A$1:$N$489,3,FALSE)</f>
        <v>1</v>
      </c>
      <c r="Q74" s="218">
        <f>+VLOOKUP($O74,'Tablas IPP'!$A$1:$N$489,5,FALSE)</f>
        <v>1</v>
      </c>
      <c r="R74" s="218" t="str">
        <f>+VLOOKUP($O74,'Tablas IPP'!$A$1:$N$489,7,FALSE)</f>
        <v>1</v>
      </c>
      <c r="S74" s="281">
        <f>+VLOOKUP($O74,'Tablas IPP'!$A$1:$N$489,9,FALSE)</f>
        <v>0</v>
      </c>
      <c r="T74" s="348"/>
      <c r="U74" s="350">
        <f t="shared" si="0"/>
        <v>0</v>
      </c>
      <c r="V74" s="416"/>
      <c r="W74" s="418"/>
      <c r="X74" s="418"/>
      <c r="Y74" s="418"/>
      <c r="Z74" s="418"/>
      <c r="AA74" s="418"/>
      <c r="AB74" s="418"/>
      <c r="AC74" s="418"/>
      <c r="AD74" s="418"/>
      <c r="AE74" s="418"/>
      <c r="AF74" s="418"/>
      <c r="AG74" s="419"/>
      <c r="AH74" s="98"/>
    </row>
    <row r="75" spans="1:34" ht="15.75" customHeight="1" thickBot="1">
      <c r="A75" s="97"/>
      <c r="B75" s="316">
        <f>+'F.1 - Politica Presupuestaria'!$B$8</f>
        <v>1</v>
      </c>
      <c r="C75" s="218">
        <f>+'F.1 - Politica Presupuestaria'!$B$9</f>
        <v>1</v>
      </c>
      <c r="D75" s="218">
        <f>+'F.1 - Politica Presupuestaria'!$B$10</f>
        <v>0</v>
      </c>
      <c r="E75" s="218" t="e">
        <f>+'F.1 - Politica Presupuestaria'!$B$11</f>
        <v>#N/A</v>
      </c>
      <c r="F75" s="218">
        <f>+'F.1 - Politica Presupuestaria'!$B$12</f>
        <v>0</v>
      </c>
      <c r="G75" s="218"/>
      <c r="H75" s="218">
        <f>+'F.1 - Politica Presupuestaria'!$B$13</f>
        <v>0</v>
      </c>
      <c r="I75" s="413">
        <v>1</v>
      </c>
      <c r="J75" s="413">
        <v>0</v>
      </c>
      <c r="K75" s="413">
        <v>0</v>
      </c>
      <c r="L75" s="413">
        <v>1</v>
      </c>
      <c r="M75" s="496">
        <v>12</v>
      </c>
      <c r="N75" s="497"/>
      <c r="O75" s="414" t="s">
        <v>3222</v>
      </c>
      <c r="P75" s="218">
        <f>+VLOOKUP($O75,'Tablas IPP'!$A$1:$N$489,3,FALSE)</f>
        <v>1</v>
      </c>
      <c r="Q75" s="218">
        <f>+VLOOKUP($O75,'Tablas IPP'!$A$1:$N$489,5,FALSE)</f>
        <v>1</v>
      </c>
      <c r="R75" s="218" t="str">
        <f>+VLOOKUP($O75,'Tablas IPP'!$A$1:$N$489,7,FALSE)</f>
        <v>1</v>
      </c>
      <c r="S75" s="281">
        <f>+VLOOKUP($O75,'Tablas IPP'!$A$1:$N$489,9,FALSE)</f>
        <v>0</v>
      </c>
      <c r="T75" s="348"/>
      <c r="U75" s="350">
        <f t="shared" si="0"/>
        <v>0</v>
      </c>
      <c r="V75" s="416"/>
      <c r="W75" s="418"/>
      <c r="X75" s="418"/>
      <c r="Y75" s="418"/>
      <c r="Z75" s="418"/>
      <c r="AA75" s="418"/>
      <c r="AB75" s="418"/>
      <c r="AC75" s="418"/>
      <c r="AD75" s="418"/>
      <c r="AE75" s="418"/>
      <c r="AF75" s="418"/>
      <c r="AG75" s="419"/>
      <c r="AH75" s="98"/>
    </row>
    <row r="76" spans="1:34" ht="15.75" customHeight="1" thickBot="1">
      <c r="A76" s="97"/>
      <c r="B76" s="316">
        <f>+'F.1 - Politica Presupuestaria'!$B$8</f>
        <v>1</v>
      </c>
      <c r="C76" s="218">
        <f>+'F.1 - Politica Presupuestaria'!$B$9</f>
        <v>1</v>
      </c>
      <c r="D76" s="218">
        <f>+'F.1 - Politica Presupuestaria'!$B$10</f>
        <v>0</v>
      </c>
      <c r="E76" s="218" t="e">
        <f>+'F.1 - Politica Presupuestaria'!$B$11</f>
        <v>#N/A</v>
      </c>
      <c r="F76" s="218">
        <f>+'F.1 - Politica Presupuestaria'!$B$12</f>
        <v>0</v>
      </c>
      <c r="G76" s="218"/>
      <c r="H76" s="218">
        <f>+'F.1 - Politica Presupuestaria'!$B$13</f>
        <v>0</v>
      </c>
      <c r="I76" s="413">
        <v>1</v>
      </c>
      <c r="J76" s="413">
        <v>0</v>
      </c>
      <c r="K76" s="413">
        <v>0</v>
      </c>
      <c r="L76" s="413">
        <v>1</v>
      </c>
      <c r="M76" s="496">
        <v>12</v>
      </c>
      <c r="N76" s="497"/>
      <c r="O76" s="414" t="s">
        <v>3222</v>
      </c>
      <c r="P76" s="218">
        <f>+VLOOKUP($O76,'Tablas IPP'!$A$1:$N$489,3,FALSE)</f>
        <v>1</v>
      </c>
      <c r="Q76" s="218">
        <f>+VLOOKUP($O76,'Tablas IPP'!$A$1:$N$489,5,FALSE)</f>
        <v>1</v>
      </c>
      <c r="R76" s="218" t="str">
        <f>+VLOOKUP($O76,'Tablas IPP'!$A$1:$N$489,7,FALSE)</f>
        <v>1</v>
      </c>
      <c r="S76" s="281">
        <f>+VLOOKUP($O76,'Tablas IPP'!$A$1:$N$489,9,FALSE)</f>
        <v>0</v>
      </c>
      <c r="T76" s="348"/>
      <c r="U76" s="350">
        <f t="shared" si="0"/>
        <v>0</v>
      </c>
      <c r="V76" s="416"/>
      <c r="W76" s="418"/>
      <c r="X76" s="418"/>
      <c r="Y76" s="418"/>
      <c r="Z76" s="418"/>
      <c r="AA76" s="418"/>
      <c r="AB76" s="418"/>
      <c r="AC76" s="418"/>
      <c r="AD76" s="418"/>
      <c r="AE76" s="418"/>
      <c r="AF76" s="418"/>
      <c r="AG76" s="419"/>
      <c r="AH76" s="98"/>
    </row>
    <row r="77" spans="1:34" ht="15.75" customHeight="1" thickBot="1">
      <c r="A77" s="97"/>
      <c r="B77" s="316">
        <f>+'F.1 - Politica Presupuestaria'!$B$8</f>
        <v>1</v>
      </c>
      <c r="C77" s="218">
        <f>+'F.1 - Politica Presupuestaria'!$B$9</f>
        <v>1</v>
      </c>
      <c r="D77" s="218">
        <f>+'F.1 - Politica Presupuestaria'!$B$10</f>
        <v>0</v>
      </c>
      <c r="E77" s="218" t="e">
        <f>+'F.1 - Politica Presupuestaria'!$B$11</f>
        <v>#N/A</v>
      </c>
      <c r="F77" s="218">
        <f>+'F.1 - Politica Presupuestaria'!$B$12</f>
        <v>0</v>
      </c>
      <c r="G77" s="218"/>
      <c r="H77" s="218">
        <f>+'F.1 - Politica Presupuestaria'!$B$13</f>
        <v>0</v>
      </c>
      <c r="I77" s="413">
        <v>1</v>
      </c>
      <c r="J77" s="413">
        <v>0</v>
      </c>
      <c r="K77" s="413">
        <v>0</v>
      </c>
      <c r="L77" s="413">
        <v>1</v>
      </c>
      <c r="M77" s="496">
        <v>12</v>
      </c>
      <c r="N77" s="497"/>
      <c r="O77" s="414" t="s">
        <v>3222</v>
      </c>
      <c r="P77" s="218">
        <f>+VLOOKUP($O77,'Tablas IPP'!$A$1:$N$489,3,FALSE)</f>
        <v>1</v>
      </c>
      <c r="Q77" s="218">
        <f>+VLOOKUP($O77,'Tablas IPP'!$A$1:$N$489,5,FALSE)</f>
        <v>1</v>
      </c>
      <c r="R77" s="218" t="str">
        <f>+VLOOKUP($O77,'Tablas IPP'!$A$1:$N$489,7,FALSE)</f>
        <v>1</v>
      </c>
      <c r="S77" s="281">
        <f>+VLOOKUP($O77,'Tablas IPP'!$A$1:$N$489,9,FALSE)</f>
        <v>0</v>
      </c>
      <c r="T77" s="348"/>
      <c r="U77" s="350">
        <f t="shared" si="0"/>
        <v>0</v>
      </c>
      <c r="V77" s="416"/>
      <c r="W77" s="418"/>
      <c r="X77" s="418"/>
      <c r="Y77" s="418"/>
      <c r="Z77" s="418"/>
      <c r="AA77" s="418"/>
      <c r="AB77" s="418"/>
      <c r="AC77" s="418"/>
      <c r="AD77" s="418"/>
      <c r="AE77" s="418"/>
      <c r="AF77" s="418"/>
      <c r="AG77" s="419"/>
      <c r="AH77" s="98"/>
    </row>
    <row r="78" spans="1:34" ht="15.75" customHeight="1" thickBot="1">
      <c r="A78" s="97"/>
      <c r="B78" s="316">
        <f>+'F.1 - Politica Presupuestaria'!$B$8</f>
        <v>1</v>
      </c>
      <c r="C78" s="218">
        <f>+'F.1 - Politica Presupuestaria'!$B$9</f>
        <v>1</v>
      </c>
      <c r="D78" s="218">
        <f>+'F.1 - Politica Presupuestaria'!$B$10</f>
        <v>0</v>
      </c>
      <c r="E78" s="218" t="e">
        <f>+'F.1 - Politica Presupuestaria'!$B$11</f>
        <v>#N/A</v>
      </c>
      <c r="F78" s="218">
        <f>+'F.1 - Politica Presupuestaria'!$B$12</f>
        <v>0</v>
      </c>
      <c r="G78" s="218"/>
      <c r="H78" s="218">
        <f>+'F.1 - Politica Presupuestaria'!$B$13</f>
        <v>0</v>
      </c>
      <c r="I78" s="413">
        <v>1</v>
      </c>
      <c r="J78" s="413">
        <v>0</v>
      </c>
      <c r="K78" s="413">
        <v>0</v>
      </c>
      <c r="L78" s="413">
        <v>1</v>
      </c>
      <c r="M78" s="496">
        <v>12</v>
      </c>
      <c r="N78" s="497"/>
      <c r="O78" s="414" t="s">
        <v>3396</v>
      </c>
      <c r="P78" s="218">
        <f>+VLOOKUP($O78,'Tablas IPP'!$A$1:$N$489,3,FALSE)</f>
        <v>5</v>
      </c>
      <c r="Q78" s="218">
        <f>+VLOOKUP($O78,'Tablas IPP'!$A$1:$N$489,5,FALSE)</f>
        <v>1</v>
      </c>
      <c r="R78" s="218" t="str">
        <f>+VLOOKUP($O78,'Tablas IPP'!$A$1:$N$489,7,FALSE)</f>
        <v>4</v>
      </c>
      <c r="S78" s="281" t="str">
        <f>+VLOOKUP($O78,'Tablas IPP'!$A$1:$N$489,9,FALSE)</f>
        <v>16</v>
      </c>
      <c r="T78" s="348"/>
      <c r="U78" s="350">
        <f t="shared" si="0"/>
        <v>0</v>
      </c>
      <c r="V78" s="416"/>
      <c r="W78" s="418"/>
      <c r="X78" s="418"/>
      <c r="Y78" s="418"/>
      <c r="Z78" s="418"/>
      <c r="AA78" s="418"/>
      <c r="AB78" s="418"/>
      <c r="AC78" s="418"/>
      <c r="AD78" s="418"/>
      <c r="AE78" s="418"/>
      <c r="AF78" s="418"/>
      <c r="AG78" s="419"/>
      <c r="AH78" s="98"/>
    </row>
    <row r="79" spans="1:34" ht="15.75" customHeight="1" thickBot="1">
      <c r="A79" s="97"/>
      <c r="B79" s="316">
        <f>+'F.1 - Politica Presupuestaria'!$B$8</f>
        <v>1</v>
      </c>
      <c r="C79" s="218">
        <f>+'F.1 - Politica Presupuestaria'!$B$9</f>
        <v>1</v>
      </c>
      <c r="D79" s="218">
        <f>+'F.1 - Politica Presupuestaria'!$B$10</f>
        <v>0</v>
      </c>
      <c r="E79" s="218" t="e">
        <f>+'F.1 - Politica Presupuestaria'!$B$11</f>
        <v>#N/A</v>
      </c>
      <c r="F79" s="218">
        <f>+'F.1 - Politica Presupuestaria'!$B$12</f>
        <v>0</v>
      </c>
      <c r="G79" s="218"/>
      <c r="H79" s="218">
        <f>+'F.1 - Politica Presupuestaria'!$B$13</f>
        <v>0</v>
      </c>
      <c r="I79" s="413">
        <v>1</v>
      </c>
      <c r="J79" s="413">
        <v>0</v>
      </c>
      <c r="K79" s="413">
        <v>0</v>
      </c>
      <c r="L79" s="413">
        <v>1</v>
      </c>
      <c r="M79" s="496">
        <v>12</v>
      </c>
      <c r="N79" s="497"/>
      <c r="O79" s="414" t="s">
        <v>3552</v>
      </c>
      <c r="P79" s="218">
        <f>+VLOOKUP($O79,'Tablas IPP'!$A$1:$N$489,3,FALSE)</f>
        <v>7</v>
      </c>
      <c r="Q79" s="218" t="str">
        <f>+VLOOKUP($O79,'Tablas IPP'!$A$1:$N$489,5,FALSE)</f>
        <v>1</v>
      </c>
      <c r="R79" s="218" t="str">
        <f>+VLOOKUP($O79,'Tablas IPP'!$A$1:$N$489,7,FALSE)</f>
        <v>6</v>
      </c>
      <c r="S79" s="281">
        <f>+VLOOKUP($O79,'Tablas IPP'!$A$1:$N$489,9,FALSE)</f>
        <v>0</v>
      </c>
      <c r="T79" s="348"/>
      <c r="U79" s="350">
        <f t="shared" si="0"/>
        <v>0</v>
      </c>
      <c r="V79" s="416"/>
      <c r="W79" s="418"/>
      <c r="X79" s="418"/>
      <c r="Y79" s="418"/>
      <c r="Z79" s="418"/>
      <c r="AA79" s="418"/>
      <c r="AB79" s="418"/>
      <c r="AC79" s="418"/>
      <c r="AD79" s="418"/>
      <c r="AE79" s="418"/>
      <c r="AF79" s="418"/>
      <c r="AG79" s="419"/>
      <c r="AH79" s="98"/>
    </row>
    <row r="80" spans="1:34" ht="15.75" customHeight="1" thickBot="1">
      <c r="A80" s="97"/>
      <c r="B80" s="316">
        <f>+'F.1 - Politica Presupuestaria'!$B$8</f>
        <v>1</v>
      </c>
      <c r="C80" s="218">
        <f>+'F.1 - Politica Presupuestaria'!$B$9</f>
        <v>1</v>
      </c>
      <c r="D80" s="218">
        <f>+'F.1 - Politica Presupuestaria'!$B$10</f>
        <v>0</v>
      </c>
      <c r="E80" s="218" t="e">
        <f>+'F.1 - Politica Presupuestaria'!$B$11</f>
        <v>#N/A</v>
      </c>
      <c r="F80" s="218">
        <f>+'F.1 - Politica Presupuestaria'!$B$12</f>
        <v>0</v>
      </c>
      <c r="G80" s="218"/>
      <c r="H80" s="218">
        <f>+'F.1 - Politica Presupuestaria'!$B$13</f>
        <v>0</v>
      </c>
      <c r="I80" s="413">
        <v>1</v>
      </c>
      <c r="J80" s="413">
        <v>0</v>
      </c>
      <c r="K80" s="413">
        <v>0</v>
      </c>
      <c r="L80" s="413">
        <v>1</v>
      </c>
      <c r="M80" s="496">
        <v>12</v>
      </c>
      <c r="N80" s="497"/>
      <c r="O80" s="414" t="s">
        <v>3222</v>
      </c>
      <c r="P80" s="218">
        <f>+VLOOKUP($O80,'Tablas IPP'!$A$1:$N$489,3,FALSE)</f>
        <v>1</v>
      </c>
      <c r="Q80" s="218">
        <f>+VLOOKUP($O80,'Tablas IPP'!$A$1:$N$489,5,FALSE)</f>
        <v>1</v>
      </c>
      <c r="R80" s="218" t="str">
        <f>+VLOOKUP($O80,'Tablas IPP'!$A$1:$N$489,7,FALSE)</f>
        <v>1</v>
      </c>
      <c r="S80" s="281">
        <f>+VLOOKUP($O80,'Tablas IPP'!$A$1:$N$489,9,FALSE)</f>
        <v>0</v>
      </c>
      <c r="T80" s="348"/>
      <c r="U80" s="350">
        <f t="shared" si="0"/>
        <v>0</v>
      </c>
      <c r="V80" s="416"/>
      <c r="W80" s="418"/>
      <c r="X80" s="418"/>
      <c r="Y80" s="418"/>
      <c r="Z80" s="418"/>
      <c r="AA80" s="418"/>
      <c r="AB80" s="418"/>
      <c r="AC80" s="418"/>
      <c r="AD80" s="418"/>
      <c r="AE80" s="418"/>
      <c r="AF80" s="418"/>
      <c r="AG80" s="419"/>
      <c r="AH80" s="98"/>
    </row>
    <row r="81" spans="1:34" ht="15.75" customHeight="1" thickBot="1">
      <c r="A81" s="97"/>
      <c r="B81" s="316">
        <f>+'F.1 - Politica Presupuestaria'!$B$8</f>
        <v>1</v>
      </c>
      <c r="C81" s="218">
        <f>+'F.1 - Politica Presupuestaria'!$B$9</f>
        <v>1</v>
      </c>
      <c r="D81" s="218">
        <f>+'F.1 - Politica Presupuestaria'!$B$10</f>
        <v>0</v>
      </c>
      <c r="E81" s="218" t="e">
        <f>+'F.1 - Politica Presupuestaria'!$B$11</f>
        <v>#N/A</v>
      </c>
      <c r="F81" s="218">
        <f>+'F.1 - Politica Presupuestaria'!$B$12</f>
        <v>0</v>
      </c>
      <c r="G81" s="218"/>
      <c r="H81" s="218">
        <f>+'F.1 - Politica Presupuestaria'!$B$13</f>
        <v>0</v>
      </c>
      <c r="I81" s="413">
        <v>1</v>
      </c>
      <c r="J81" s="413">
        <v>0</v>
      </c>
      <c r="K81" s="413">
        <v>0</v>
      </c>
      <c r="L81" s="413">
        <v>1</v>
      </c>
      <c r="M81" s="496">
        <v>12</v>
      </c>
      <c r="N81" s="497"/>
      <c r="O81" s="414" t="s">
        <v>3222</v>
      </c>
      <c r="P81" s="218">
        <f>+VLOOKUP($O81,'Tablas IPP'!$A$1:$N$489,3,FALSE)</f>
        <v>1</v>
      </c>
      <c r="Q81" s="218">
        <f>+VLOOKUP($O81,'Tablas IPP'!$A$1:$N$489,5,FALSE)</f>
        <v>1</v>
      </c>
      <c r="R81" s="218" t="str">
        <f>+VLOOKUP($O81,'Tablas IPP'!$A$1:$N$489,7,FALSE)</f>
        <v>1</v>
      </c>
      <c r="S81" s="281">
        <f>+VLOOKUP($O81,'Tablas IPP'!$A$1:$N$489,9,FALSE)</f>
        <v>0</v>
      </c>
      <c r="T81" s="348"/>
      <c r="U81" s="350">
        <f t="shared" ref="U81:U144" si="1">SUM(V81:AG81)</f>
        <v>0</v>
      </c>
      <c r="V81" s="416"/>
      <c r="W81" s="418"/>
      <c r="X81" s="418"/>
      <c r="Y81" s="418"/>
      <c r="Z81" s="418"/>
      <c r="AA81" s="418"/>
      <c r="AB81" s="418"/>
      <c r="AC81" s="418"/>
      <c r="AD81" s="418"/>
      <c r="AE81" s="418"/>
      <c r="AF81" s="418"/>
      <c r="AG81" s="419"/>
      <c r="AH81" s="98"/>
    </row>
    <row r="82" spans="1:34" ht="15.75" customHeight="1" thickBot="1">
      <c r="A82" s="97"/>
      <c r="B82" s="316">
        <f>+'F.1 - Politica Presupuestaria'!$B$8</f>
        <v>1</v>
      </c>
      <c r="C82" s="218">
        <f>+'F.1 - Politica Presupuestaria'!$B$9</f>
        <v>1</v>
      </c>
      <c r="D82" s="218">
        <f>+'F.1 - Politica Presupuestaria'!$B$10</f>
        <v>0</v>
      </c>
      <c r="E82" s="218" t="e">
        <f>+'F.1 - Politica Presupuestaria'!$B$11</f>
        <v>#N/A</v>
      </c>
      <c r="F82" s="218">
        <f>+'F.1 - Politica Presupuestaria'!$B$12</f>
        <v>0</v>
      </c>
      <c r="G82" s="218"/>
      <c r="H82" s="218">
        <f>+'F.1 - Politica Presupuestaria'!$B$13</f>
        <v>0</v>
      </c>
      <c r="I82" s="413">
        <v>1</v>
      </c>
      <c r="J82" s="413">
        <v>0</v>
      </c>
      <c r="K82" s="413">
        <v>0</v>
      </c>
      <c r="L82" s="413">
        <v>1</v>
      </c>
      <c r="M82" s="496">
        <v>12</v>
      </c>
      <c r="N82" s="497"/>
      <c r="O82" s="414" t="s">
        <v>3222</v>
      </c>
      <c r="P82" s="218">
        <f>+VLOOKUP($O82,'Tablas IPP'!$A$1:$N$489,3,FALSE)</f>
        <v>1</v>
      </c>
      <c r="Q82" s="218">
        <f>+VLOOKUP($O82,'Tablas IPP'!$A$1:$N$489,5,FALSE)</f>
        <v>1</v>
      </c>
      <c r="R82" s="218" t="str">
        <f>+VLOOKUP($O82,'Tablas IPP'!$A$1:$N$489,7,FALSE)</f>
        <v>1</v>
      </c>
      <c r="S82" s="281">
        <f>+VLOOKUP($O82,'Tablas IPP'!$A$1:$N$489,9,FALSE)</f>
        <v>0</v>
      </c>
      <c r="T82" s="348"/>
      <c r="U82" s="350">
        <f t="shared" si="1"/>
        <v>0</v>
      </c>
      <c r="V82" s="416"/>
      <c r="W82" s="418"/>
      <c r="X82" s="418"/>
      <c r="Y82" s="418"/>
      <c r="Z82" s="418"/>
      <c r="AA82" s="418"/>
      <c r="AB82" s="418"/>
      <c r="AC82" s="418"/>
      <c r="AD82" s="418"/>
      <c r="AE82" s="418"/>
      <c r="AF82" s="418"/>
      <c r="AG82" s="419"/>
      <c r="AH82" s="98"/>
    </row>
    <row r="83" spans="1:34" ht="15.75" customHeight="1" thickBot="1">
      <c r="A83" s="97"/>
      <c r="B83" s="316">
        <f>+'F.1 - Politica Presupuestaria'!$B$8</f>
        <v>1</v>
      </c>
      <c r="C83" s="218">
        <f>+'F.1 - Politica Presupuestaria'!$B$9</f>
        <v>1</v>
      </c>
      <c r="D83" s="218">
        <f>+'F.1 - Politica Presupuestaria'!$B$10</f>
        <v>0</v>
      </c>
      <c r="E83" s="218" t="e">
        <f>+'F.1 - Politica Presupuestaria'!$B$11</f>
        <v>#N/A</v>
      </c>
      <c r="F83" s="218">
        <f>+'F.1 - Politica Presupuestaria'!$B$12</f>
        <v>0</v>
      </c>
      <c r="G83" s="218"/>
      <c r="H83" s="218">
        <f>+'F.1 - Politica Presupuestaria'!$B$13</f>
        <v>0</v>
      </c>
      <c r="I83" s="413">
        <v>1</v>
      </c>
      <c r="J83" s="413">
        <v>0</v>
      </c>
      <c r="K83" s="413">
        <v>0</v>
      </c>
      <c r="L83" s="413">
        <v>1</v>
      </c>
      <c r="M83" s="496">
        <v>12</v>
      </c>
      <c r="N83" s="497"/>
      <c r="O83" s="414" t="s">
        <v>3222</v>
      </c>
      <c r="P83" s="218">
        <f>+VLOOKUP($O83,'Tablas IPP'!$A$1:$N$489,3,FALSE)</f>
        <v>1</v>
      </c>
      <c r="Q83" s="218">
        <f>+VLOOKUP($O83,'Tablas IPP'!$A$1:$N$489,5,FALSE)</f>
        <v>1</v>
      </c>
      <c r="R83" s="218" t="str">
        <f>+VLOOKUP($O83,'Tablas IPP'!$A$1:$N$489,7,FALSE)</f>
        <v>1</v>
      </c>
      <c r="S83" s="281">
        <f>+VLOOKUP($O83,'Tablas IPP'!$A$1:$N$489,9,FALSE)</f>
        <v>0</v>
      </c>
      <c r="T83" s="348"/>
      <c r="U83" s="350">
        <f t="shared" si="1"/>
        <v>0</v>
      </c>
      <c r="V83" s="416"/>
      <c r="W83" s="418"/>
      <c r="X83" s="418"/>
      <c r="Y83" s="418"/>
      <c r="Z83" s="418"/>
      <c r="AA83" s="418"/>
      <c r="AB83" s="418"/>
      <c r="AC83" s="418"/>
      <c r="AD83" s="418"/>
      <c r="AE83" s="418"/>
      <c r="AF83" s="418"/>
      <c r="AG83" s="419"/>
      <c r="AH83" s="98"/>
    </row>
    <row r="84" spans="1:34" ht="15.75" customHeight="1" thickBot="1">
      <c r="A84" s="97"/>
      <c r="B84" s="316">
        <f>+'F.1 - Politica Presupuestaria'!$B$8</f>
        <v>1</v>
      </c>
      <c r="C84" s="218">
        <f>+'F.1 - Politica Presupuestaria'!$B$9</f>
        <v>1</v>
      </c>
      <c r="D84" s="218">
        <f>+'F.1 - Politica Presupuestaria'!$B$10</f>
        <v>0</v>
      </c>
      <c r="E84" s="218" t="e">
        <f>+'F.1 - Politica Presupuestaria'!$B$11</f>
        <v>#N/A</v>
      </c>
      <c r="F84" s="218">
        <f>+'F.1 - Politica Presupuestaria'!$B$12</f>
        <v>0</v>
      </c>
      <c r="G84" s="218"/>
      <c r="H84" s="218">
        <f>+'F.1 - Politica Presupuestaria'!$B$13</f>
        <v>0</v>
      </c>
      <c r="I84" s="413">
        <v>1</v>
      </c>
      <c r="J84" s="413">
        <v>0</v>
      </c>
      <c r="K84" s="413">
        <v>0</v>
      </c>
      <c r="L84" s="413">
        <v>1</v>
      </c>
      <c r="M84" s="496">
        <v>12</v>
      </c>
      <c r="N84" s="497"/>
      <c r="O84" s="414" t="s">
        <v>3222</v>
      </c>
      <c r="P84" s="218">
        <f>+VLOOKUP($O84,'Tablas IPP'!$A$1:$N$489,3,FALSE)</f>
        <v>1</v>
      </c>
      <c r="Q84" s="218">
        <f>+VLOOKUP($O84,'Tablas IPP'!$A$1:$N$489,5,FALSE)</f>
        <v>1</v>
      </c>
      <c r="R84" s="218" t="str">
        <f>+VLOOKUP($O84,'Tablas IPP'!$A$1:$N$489,7,FALSE)</f>
        <v>1</v>
      </c>
      <c r="S84" s="281">
        <f>+VLOOKUP($O84,'Tablas IPP'!$A$1:$N$489,9,FALSE)</f>
        <v>0</v>
      </c>
      <c r="T84" s="348"/>
      <c r="U84" s="350">
        <f t="shared" si="1"/>
        <v>0</v>
      </c>
      <c r="V84" s="416"/>
      <c r="W84" s="418"/>
      <c r="X84" s="418"/>
      <c r="Y84" s="418"/>
      <c r="Z84" s="418"/>
      <c r="AA84" s="418"/>
      <c r="AB84" s="418"/>
      <c r="AC84" s="418"/>
      <c r="AD84" s="418"/>
      <c r="AE84" s="418"/>
      <c r="AF84" s="418"/>
      <c r="AG84" s="419"/>
      <c r="AH84" s="98"/>
    </row>
    <row r="85" spans="1:34" ht="15.75" customHeight="1" thickBot="1">
      <c r="A85" s="97"/>
      <c r="B85" s="316">
        <f>+'F.1 - Politica Presupuestaria'!$B$8</f>
        <v>1</v>
      </c>
      <c r="C85" s="218">
        <f>+'F.1 - Politica Presupuestaria'!$B$9</f>
        <v>1</v>
      </c>
      <c r="D85" s="218">
        <f>+'F.1 - Politica Presupuestaria'!$B$10</f>
        <v>0</v>
      </c>
      <c r="E85" s="218" t="e">
        <f>+'F.1 - Politica Presupuestaria'!$B$11</f>
        <v>#N/A</v>
      </c>
      <c r="F85" s="218">
        <f>+'F.1 - Politica Presupuestaria'!$B$12</f>
        <v>0</v>
      </c>
      <c r="G85" s="218"/>
      <c r="H85" s="218">
        <f>+'F.1 - Politica Presupuestaria'!$B$13</f>
        <v>0</v>
      </c>
      <c r="I85" s="413">
        <v>1</v>
      </c>
      <c r="J85" s="413">
        <v>0</v>
      </c>
      <c r="K85" s="413">
        <v>0</v>
      </c>
      <c r="L85" s="413">
        <v>1</v>
      </c>
      <c r="M85" s="496">
        <v>12</v>
      </c>
      <c r="N85" s="497"/>
      <c r="O85" s="414" t="s">
        <v>3222</v>
      </c>
      <c r="P85" s="218">
        <f>+VLOOKUP($O85,'Tablas IPP'!$A$1:$N$489,3,FALSE)</f>
        <v>1</v>
      </c>
      <c r="Q85" s="218">
        <f>+VLOOKUP($O85,'Tablas IPP'!$A$1:$N$489,5,FALSE)</f>
        <v>1</v>
      </c>
      <c r="R85" s="218" t="str">
        <f>+VLOOKUP($O85,'Tablas IPP'!$A$1:$N$489,7,FALSE)</f>
        <v>1</v>
      </c>
      <c r="S85" s="281">
        <f>+VLOOKUP($O85,'Tablas IPP'!$A$1:$N$489,9,FALSE)</f>
        <v>0</v>
      </c>
      <c r="T85" s="348"/>
      <c r="U85" s="350">
        <f t="shared" si="1"/>
        <v>0</v>
      </c>
      <c r="V85" s="416"/>
      <c r="W85" s="418"/>
      <c r="X85" s="418"/>
      <c r="Y85" s="418"/>
      <c r="Z85" s="418"/>
      <c r="AA85" s="418"/>
      <c r="AB85" s="418"/>
      <c r="AC85" s="418"/>
      <c r="AD85" s="418"/>
      <c r="AE85" s="418"/>
      <c r="AF85" s="418"/>
      <c r="AG85" s="419"/>
      <c r="AH85" s="98"/>
    </row>
    <row r="86" spans="1:34" ht="15.75" customHeight="1" thickBot="1">
      <c r="A86" s="97"/>
      <c r="B86" s="316">
        <f>+'F.1 - Politica Presupuestaria'!$B$8</f>
        <v>1</v>
      </c>
      <c r="C86" s="218">
        <f>+'F.1 - Politica Presupuestaria'!$B$9</f>
        <v>1</v>
      </c>
      <c r="D86" s="218">
        <f>+'F.1 - Politica Presupuestaria'!$B$10</f>
        <v>0</v>
      </c>
      <c r="E86" s="218" t="e">
        <f>+'F.1 - Politica Presupuestaria'!$B$11</f>
        <v>#N/A</v>
      </c>
      <c r="F86" s="218">
        <f>+'F.1 - Politica Presupuestaria'!$B$12</f>
        <v>0</v>
      </c>
      <c r="G86" s="218"/>
      <c r="H86" s="218">
        <f>+'F.1 - Politica Presupuestaria'!$B$13</f>
        <v>0</v>
      </c>
      <c r="I86" s="413">
        <v>1</v>
      </c>
      <c r="J86" s="413">
        <v>0</v>
      </c>
      <c r="K86" s="413">
        <v>0</v>
      </c>
      <c r="L86" s="413">
        <v>1</v>
      </c>
      <c r="M86" s="496">
        <v>12</v>
      </c>
      <c r="N86" s="497"/>
      <c r="O86" s="414" t="s">
        <v>3222</v>
      </c>
      <c r="P86" s="218">
        <f>+VLOOKUP($O86,'Tablas IPP'!$A$1:$N$489,3,FALSE)</f>
        <v>1</v>
      </c>
      <c r="Q86" s="218">
        <f>+VLOOKUP($O86,'Tablas IPP'!$A$1:$N$489,5,FALSE)</f>
        <v>1</v>
      </c>
      <c r="R86" s="218" t="str">
        <f>+VLOOKUP($O86,'Tablas IPP'!$A$1:$N$489,7,FALSE)</f>
        <v>1</v>
      </c>
      <c r="S86" s="281">
        <f>+VLOOKUP($O86,'Tablas IPP'!$A$1:$N$489,9,FALSE)</f>
        <v>0</v>
      </c>
      <c r="T86" s="348"/>
      <c r="U86" s="350">
        <f t="shared" si="1"/>
        <v>0</v>
      </c>
      <c r="V86" s="416"/>
      <c r="W86" s="418"/>
      <c r="X86" s="418"/>
      <c r="Y86" s="418"/>
      <c r="Z86" s="418"/>
      <c r="AA86" s="418"/>
      <c r="AB86" s="418"/>
      <c r="AC86" s="418"/>
      <c r="AD86" s="418"/>
      <c r="AE86" s="418"/>
      <c r="AF86" s="418"/>
      <c r="AG86" s="419"/>
      <c r="AH86" s="98"/>
    </row>
    <row r="87" spans="1:34" ht="15.75" customHeight="1" thickBot="1">
      <c r="A87" s="97"/>
      <c r="B87" s="316">
        <f>+'F.1 - Politica Presupuestaria'!$B$8</f>
        <v>1</v>
      </c>
      <c r="C87" s="218">
        <f>+'F.1 - Politica Presupuestaria'!$B$9</f>
        <v>1</v>
      </c>
      <c r="D87" s="218">
        <f>+'F.1 - Politica Presupuestaria'!$B$10</f>
        <v>0</v>
      </c>
      <c r="E87" s="218" t="e">
        <f>+'F.1 - Politica Presupuestaria'!$B$11</f>
        <v>#N/A</v>
      </c>
      <c r="F87" s="218">
        <f>+'F.1 - Politica Presupuestaria'!$B$12</f>
        <v>0</v>
      </c>
      <c r="G87" s="218"/>
      <c r="H87" s="218">
        <f>+'F.1 - Politica Presupuestaria'!$B$13</f>
        <v>0</v>
      </c>
      <c r="I87" s="413">
        <v>1</v>
      </c>
      <c r="J87" s="413">
        <v>0</v>
      </c>
      <c r="K87" s="413">
        <v>0</v>
      </c>
      <c r="L87" s="413">
        <v>1</v>
      </c>
      <c r="M87" s="496">
        <v>12</v>
      </c>
      <c r="N87" s="497"/>
      <c r="O87" s="414" t="s">
        <v>3222</v>
      </c>
      <c r="P87" s="218">
        <f>+VLOOKUP($O87,'Tablas IPP'!$A$1:$N$489,3,FALSE)</f>
        <v>1</v>
      </c>
      <c r="Q87" s="218">
        <f>+VLOOKUP($O87,'Tablas IPP'!$A$1:$N$489,5,FALSE)</f>
        <v>1</v>
      </c>
      <c r="R87" s="218" t="str">
        <f>+VLOOKUP($O87,'Tablas IPP'!$A$1:$N$489,7,FALSE)</f>
        <v>1</v>
      </c>
      <c r="S87" s="281">
        <f>+VLOOKUP($O87,'Tablas IPP'!$A$1:$N$489,9,FALSE)</f>
        <v>0</v>
      </c>
      <c r="T87" s="348"/>
      <c r="U87" s="350">
        <f t="shared" si="1"/>
        <v>0</v>
      </c>
      <c r="V87" s="416"/>
      <c r="W87" s="418"/>
      <c r="X87" s="418"/>
      <c r="Y87" s="418"/>
      <c r="Z87" s="418"/>
      <c r="AA87" s="418"/>
      <c r="AB87" s="418"/>
      <c r="AC87" s="418"/>
      <c r="AD87" s="418"/>
      <c r="AE87" s="418"/>
      <c r="AF87" s="418"/>
      <c r="AG87" s="419"/>
      <c r="AH87" s="98"/>
    </row>
    <row r="88" spans="1:34" ht="15.75" customHeight="1" thickBot="1">
      <c r="A88" s="97"/>
      <c r="B88" s="316">
        <f>+'F.1 - Politica Presupuestaria'!$B$8</f>
        <v>1</v>
      </c>
      <c r="C88" s="218">
        <f>+'F.1 - Politica Presupuestaria'!$B$9</f>
        <v>1</v>
      </c>
      <c r="D88" s="218">
        <f>+'F.1 - Politica Presupuestaria'!$B$10</f>
        <v>0</v>
      </c>
      <c r="E88" s="218" t="e">
        <f>+'F.1 - Politica Presupuestaria'!$B$11</f>
        <v>#N/A</v>
      </c>
      <c r="F88" s="218">
        <f>+'F.1 - Politica Presupuestaria'!$B$12</f>
        <v>0</v>
      </c>
      <c r="G88" s="218"/>
      <c r="H88" s="218">
        <f>+'F.1 - Politica Presupuestaria'!$B$13</f>
        <v>0</v>
      </c>
      <c r="I88" s="413">
        <v>1</v>
      </c>
      <c r="J88" s="413">
        <v>0</v>
      </c>
      <c r="K88" s="413">
        <v>0</v>
      </c>
      <c r="L88" s="413">
        <v>1</v>
      </c>
      <c r="M88" s="496">
        <v>12</v>
      </c>
      <c r="N88" s="497"/>
      <c r="O88" s="414" t="s">
        <v>3222</v>
      </c>
      <c r="P88" s="218">
        <f>+VLOOKUP($O88,'Tablas IPP'!$A$1:$N$489,3,FALSE)</f>
        <v>1</v>
      </c>
      <c r="Q88" s="218">
        <f>+VLOOKUP($O88,'Tablas IPP'!$A$1:$N$489,5,FALSE)</f>
        <v>1</v>
      </c>
      <c r="R88" s="218" t="str">
        <f>+VLOOKUP($O88,'Tablas IPP'!$A$1:$N$489,7,FALSE)</f>
        <v>1</v>
      </c>
      <c r="S88" s="281">
        <f>+VLOOKUP($O88,'Tablas IPP'!$A$1:$N$489,9,FALSE)</f>
        <v>0</v>
      </c>
      <c r="T88" s="348"/>
      <c r="U88" s="350">
        <f t="shared" si="1"/>
        <v>0</v>
      </c>
      <c r="V88" s="416"/>
      <c r="W88" s="418"/>
      <c r="X88" s="418"/>
      <c r="Y88" s="418"/>
      <c r="Z88" s="418"/>
      <c r="AA88" s="418"/>
      <c r="AB88" s="418"/>
      <c r="AC88" s="418"/>
      <c r="AD88" s="418"/>
      <c r="AE88" s="418"/>
      <c r="AF88" s="418"/>
      <c r="AG88" s="419"/>
      <c r="AH88" s="98"/>
    </row>
    <row r="89" spans="1:34" ht="15.75" customHeight="1" thickBot="1">
      <c r="A89" s="97"/>
      <c r="B89" s="316">
        <f>+'F.1 - Politica Presupuestaria'!$B$8</f>
        <v>1</v>
      </c>
      <c r="C89" s="218">
        <f>+'F.1 - Politica Presupuestaria'!$B$9</f>
        <v>1</v>
      </c>
      <c r="D89" s="218">
        <f>+'F.1 - Politica Presupuestaria'!$B$10</f>
        <v>0</v>
      </c>
      <c r="E89" s="218" t="e">
        <f>+'F.1 - Politica Presupuestaria'!$B$11</f>
        <v>#N/A</v>
      </c>
      <c r="F89" s="218">
        <f>+'F.1 - Politica Presupuestaria'!$B$12</f>
        <v>0</v>
      </c>
      <c r="G89" s="218"/>
      <c r="H89" s="218">
        <f>+'F.1 - Politica Presupuestaria'!$B$13</f>
        <v>0</v>
      </c>
      <c r="I89" s="413">
        <v>1</v>
      </c>
      <c r="J89" s="413">
        <v>0</v>
      </c>
      <c r="K89" s="413">
        <v>0</v>
      </c>
      <c r="L89" s="413">
        <v>1</v>
      </c>
      <c r="M89" s="496">
        <v>12</v>
      </c>
      <c r="N89" s="497"/>
      <c r="O89" s="414" t="s">
        <v>3222</v>
      </c>
      <c r="P89" s="218">
        <f>+VLOOKUP($O89,'Tablas IPP'!$A$1:$N$489,3,FALSE)</f>
        <v>1</v>
      </c>
      <c r="Q89" s="218">
        <f>+VLOOKUP($O89,'Tablas IPP'!$A$1:$N$489,5,FALSE)</f>
        <v>1</v>
      </c>
      <c r="R89" s="218" t="str">
        <f>+VLOOKUP($O89,'Tablas IPP'!$A$1:$N$489,7,FALSE)</f>
        <v>1</v>
      </c>
      <c r="S89" s="281">
        <f>+VLOOKUP($O89,'Tablas IPP'!$A$1:$N$489,9,FALSE)</f>
        <v>0</v>
      </c>
      <c r="T89" s="348"/>
      <c r="U89" s="350">
        <f t="shared" si="1"/>
        <v>0</v>
      </c>
      <c r="V89" s="416"/>
      <c r="W89" s="418"/>
      <c r="X89" s="418"/>
      <c r="Y89" s="418"/>
      <c r="Z89" s="418"/>
      <c r="AA89" s="418"/>
      <c r="AB89" s="418"/>
      <c r="AC89" s="418"/>
      <c r="AD89" s="418"/>
      <c r="AE89" s="418"/>
      <c r="AF89" s="418"/>
      <c r="AG89" s="419"/>
      <c r="AH89" s="98"/>
    </row>
    <row r="90" spans="1:34" ht="15.75" customHeight="1" thickBot="1">
      <c r="A90" s="97"/>
      <c r="B90" s="316">
        <f>+'F.1 - Politica Presupuestaria'!$B$8</f>
        <v>1</v>
      </c>
      <c r="C90" s="218">
        <f>+'F.1 - Politica Presupuestaria'!$B$9</f>
        <v>1</v>
      </c>
      <c r="D90" s="218">
        <f>+'F.1 - Politica Presupuestaria'!$B$10</f>
        <v>0</v>
      </c>
      <c r="E90" s="218" t="e">
        <f>+'F.1 - Politica Presupuestaria'!$B$11</f>
        <v>#N/A</v>
      </c>
      <c r="F90" s="218">
        <f>+'F.1 - Politica Presupuestaria'!$B$12</f>
        <v>0</v>
      </c>
      <c r="G90" s="218"/>
      <c r="H90" s="218">
        <f>+'F.1 - Politica Presupuestaria'!$B$13</f>
        <v>0</v>
      </c>
      <c r="I90" s="413">
        <v>1</v>
      </c>
      <c r="J90" s="413">
        <v>0</v>
      </c>
      <c r="K90" s="413">
        <v>0</v>
      </c>
      <c r="L90" s="413">
        <v>1</v>
      </c>
      <c r="M90" s="496">
        <v>12</v>
      </c>
      <c r="N90" s="497"/>
      <c r="O90" s="414" t="s">
        <v>3222</v>
      </c>
      <c r="P90" s="218">
        <f>+VLOOKUP($O90,'Tablas IPP'!$A$1:$N$489,3,FALSE)</f>
        <v>1</v>
      </c>
      <c r="Q90" s="218">
        <f>+VLOOKUP($O90,'Tablas IPP'!$A$1:$N$489,5,FALSE)</f>
        <v>1</v>
      </c>
      <c r="R90" s="218" t="str">
        <f>+VLOOKUP($O90,'Tablas IPP'!$A$1:$N$489,7,FALSE)</f>
        <v>1</v>
      </c>
      <c r="S90" s="281">
        <f>+VLOOKUP($O90,'Tablas IPP'!$A$1:$N$489,9,FALSE)</f>
        <v>0</v>
      </c>
      <c r="T90" s="348"/>
      <c r="U90" s="350">
        <f t="shared" si="1"/>
        <v>0</v>
      </c>
      <c r="V90" s="416"/>
      <c r="W90" s="418"/>
      <c r="X90" s="418"/>
      <c r="Y90" s="418"/>
      <c r="Z90" s="418"/>
      <c r="AA90" s="418"/>
      <c r="AB90" s="418"/>
      <c r="AC90" s="418"/>
      <c r="AD90" s="418"/>
      <c r="AE90" s="418"/>
      <c r="AF90" s="418"/>
      <c r="AG90" s="419"/>
      <c r="AH90" s="98"/>
    </row>
    <row r="91" spans="1:34" ht="15.75" customHeight="1" thickBot="1">
      <c r="A91" s="97"/>
      <c r="B91" s="316">
        <f>+'F.1 - Politica Presupuestaria'!$B$8</f>
        <v>1</v>
      </c>
      <c r="C91" s="218">
        <f>+'F.1 - Politica Presupuestaria'!$B$9</f>
        <v>1</v>
      </c>
      <c r="D91" s="218">
        <f>+'F.1 - Politica Presupuestaria'!$B$10</f>
        <v>0</v>
      </c>
      <c r="E91" s="218" t="e">
        <f>+'F.1 - Politica Presupuestaria'!$B$11</f>
        <v>#N/A</v>
      </c>
      <c r="F91" s="218">
        <f>+'F.1 - Politica Presupuestaria'!$B$12</f>
        <v>0</v>
      </c>
      <c r="G91" s="218"/>
      <c r="H91" s="218">
        <f>+'F.1 - Politica Presupuestaria'!$B$13</f>
        <v>0</v>
      </c>
      <c r="I91" s="413">
        <v>1</v>
      </c>
      <c r="J91" s="413">
        <v>0</v>
      </c>
      <c r="K91" s="413">
        <v>0</v>
      </c>
      <c r="L91" s="413">
        <v>1</v>
      </c>
      <c r="M91" s="496">
        <v>12</v>
      </c>
      <c r="N91" s="497"/>
      <c r="O91" s="414" t="s">
        <v>3222</v>
      </c>
      <c r="P91" s="218">
        <f>+VLOOKUP($O91,'Tablas IPP'!$A$1:$N$489,3,FALSE)</f>
        <v>1</v>
      </c>
      <c r="Q91" s="218">
        <f>+VLOOKUP($O91,'Tablas IPP'!$A$1:$N$489,5,FALSE)</f>
        <v>1</v>
      </c>
      <c r="R91" s="218" t="str">
        <f>+VLOOKUP($O91,'Tablas IPP'!$A$1:$N$489,7,FALSE)</f>
        <v>1</v>
      </c>
      <c r="S91" s="281">
        <f>+VLOOKUP($O91,'Tablas IPP'!$A$1:$N$489,9,FALSE)</f>
        <v>0</v>
      </c>
      <c r="T91" s="348"/>
      <c r="U91" s="350">
        <f t="shared" si="1"/>
        <v>0</v>
      </c>
      <c r="V91" s="416"/>
      <c r="W91" s="418"/>
      <c r="X91" s="418"/>
      <c r="Y91" s="418"/>
      <c r="Z91" s="418"/>
      <c r="AA91" s="418"/>
      <c r="AB91" s="418"/>
      <c r="AC91" s="418"/>
      <c r="AD91" s="418"/>
      <c r="AE91" s="418"/>
      <c r="AF91" s="418"/>
      <c r="AG91" s="419"/>
      <c r="AH91" s="98"/>
    </row>
    <row r="92" spans="1:34" ht="15.75" customHeight="1" thickBot="1">
      <c r="A92" s="97"/>
      <c r="B92" s="316">
        <f>+'F.1 - Politica Presupuestaria'!$B$8</f>
        <v>1</v>
      </c>
      <c r="C92" s="218">
        <f>+'F.1 - Politica Presupuestaria'!$B$9</f>
        <v>1</v>
      </c>
      <c r="D92" s="218">
        <f>+'F.1 - Politica Presupuestaria'!$B$10</f>
        <v>0</v>
      </c>
      <c r="E92" s="218" t="e">
        <f>+'F.1 - Politica Presupuestaria'!$B$11</f>
        <v>#N/A</v>
      </c>
      <c r="F92" s="218">
        <f>+'F.1 - Politica Presupuestaria'!$B$12</f>
        <v>0</v>
      </c>
      <c r="G92" s="218"/>
      <c r="H92" s="218">
        <f>+'F.1 - Politica Presupuestaria'!$B$13</f>
        <v>0</v>
      </c>
      <c r="I92" s="413">
        <v>1</v>
      </c>
      <c r="J92" s="413">
        <v>0</v>
      </c>
      <c r="K92" s="413">
        <v>0</v>
      </c>
      <c r="L92" s="413">
        <v>1</v>
      </c>
      <c r="M92" s="496">
        <v>12</v>
      </c>
      <c r="N92" s="497"/>
      <c r="O92" s="414" t="s">
        <v>3222</v>
      </c>
      <c r="P92" s="218">
        <f>+VLOOKUP($O92,'Tablas IPP'!$A$1:$N$489,3,FALSE)</f>
        <v>1</v>
      </c>
      <c r="Q92" s="218">
        <f>+VLOOKUP($O92,'Tablas IPP'!$A$1:$N$489,5,FALSE)</f>
        <v>1</v>
      </c>
      <c r="R92" s="218" t="str">
        <f>+VLOOKUP($O92,'Tablas IPP'!$A$1:$N$489,7,FALSE)</f>
        <v>1</v>
      </c>
      <c r="S92" s="281">
        <f>+VLOOKUP($O92,'Tablas IPP'!$A$1:$N$489,9,FALSE)</f>
        <v>0</v>
      </c>
      <c r="T92" s="348"/>
      <c r="U92" s="350">
        <f t="shared" si="1"/>
        <v>0</v>
      </c>
      <c r="V92" s="416"/>
      <c r="W92" s="418"/>
      <c r="X92" s="418"/>
      <c r="Y92" s="418"/>
      <c r="Z92" s="418"/>
      <c r="AA92" s="418"/>
      <c r="AB92" s="418"/>
      <c r="AC92" s="418"/>
      <c r="AD92" s="418"/>
      <c r="AE92" s="418"/>
      <c r="AF92" s="418"/>
      <c r="AG92" s="419"/>
      <c r="AH92" s="98"/>
    </row>
    <row r="93" spans="1:34" ht="15.75" customHeight="1" thickBot="1">
      <c r="A93" s="97"/>
      <c r="B93" s="316">
        <f>+'F.1 - Politica Presupuestaria'!$B$8</f>
        <v>1</v>
      </c>
      <c r="C93" s="218">
        <f>+'F.1 - Politica Presupuestaria'!$B$9</f>
        <v>1</v>
      </c>
      <c r="D93" s="218">
        <f>+'F.1 - Politica Presupuestaria'!$B$10</f>
        <v>0</v>
      </c>
      <c r="E93" s="218" t="e">
        <f>+'F.1 - Politica Presupuestaria'!$B$11</f>
        <v>#N/A</v>
      </c>
      <c r="F93" s="218">
        <f>+'F.1 - Politica Presupuestaria'!$B$12</f>
        <v>0</v>
      </c>
      <c r="G93" s="218"/>
      <c r="H93" s="218">
        <f>+'F.1 - Politica Presupuestaria'!$B$13</f>
        <v>0</v>
      </c>
      <c r="I93" s="413">
        <v>1</v>
      </c>
      <c r="J93" s="413">
        <v>0</v>
      </c>
      <c r="K93" s="413">
        <v>0</v>
      </c>
      <c r="L93" s="413">
        <v>1</v>
      </c>
      <c r="M93" s="496">
        <v>12</v>
      </c>
      <c r="N93" s="497"/>
      <c r="O93" s="414" t="s">
        <v>3222</v>
      </c>
      <c r="P93" s="218">
        <f>+VLOOKUP($O93,'Tablas IPP'!$A$1:$N$489,3,FALSE)</f>
        <v>1</v>
      </c>
      <c r="Q93" s="218">
        <f>+VLOOKUP($O93,'Tablas IPP'!$A$1:$N$489,5,FALSE)</f>
        <v>1</v>
      </c>
      <c r="R93" s="218" t="str">
        <f>+VLOOKUP($O93,'Tablas IPP'!$A$1:$N$489,7,FALSE)</f>
        <v>1</v>
      </c>
      <c r="S93" s="281">
        <f>+VLOOKUP($O93,'Tablas IPP'!$A$1:$N$489,9,FALSE)</f>
        <v>0</v>
      </c>
      <c r="T93" s="348"/>
      <c r="U93" s="350">
        <f t="shared" si="1"/>
        <v>0</v>
      </c>
      <c r="V93" s="416"/>
      <c r="W93" s="418"/>
      <c r="X93" s="418"/>
      <c r="Y93" s="418"/>
      <c r="Z93" s="418"/>
      <c r="AA93" s="418"/>
      <c r="AB93" s="418"/>
      <c r="AC93" s="418"/>
      <c r="AD93" s="418"/>
      <c r="AE93" s="418"/>
      <c r="AF93" s="418"/>
      <c r="AG93" s="419"/>
      <c r="AH93" s="98"/>
    </row>
    <row r="94" spans="1:34" ht="15.75" customHeight="1" thickBot="1">
      <c r="A94" s="97"/>
      <c r="B94" s="316">
        <f>+'F.1 - Politica Presupuestaria'!$B$8</f>
        <v>1</v>
      </c>
      <c r="C94" s="218">
        <f>+'F.1 - Politica Presupuestaria'!$B$9</f>
        <v>1</v>
      </c>
      <c r="D94" s="218">
        <f>+'F.1 - Politica Presupuestaria'!$B$10</f>
        <v>0</v>
      </c>
      <c r="E94" s="218" t="e">
        <f>+'F.1 - Politica Presupuestaria'!$B$11</f>
        <v>#N/A</v>
      </c>
      <c r="F94" s="218">
        <f>+'F.1 - Politica Presupuestaria'!$B$12</f>
        <v>0</v>
      </c>
      <c r="G94" s="218"/>
      <c r="H94" s="218">
        <f>+'F.1 - Politica Presupuestaria'!$B$13</f>
        <v>0</v>
      </c>
      <c r="I94" s="413">
        <v>1</v>
      </c>
      <c r="J94" s="413">
        <v>0</v>
      </c>
      <c r="K94" s="413">
        <v>0</v>
      </c>
      <c r="L94" s="413">
        <v>1</v>
      </c>
      <c r="M94" s="496">
        <v>12</v>
      </c>
      <c r="N94" s="497"/>
      <c r="O94" s="414" t="s">
        <v>3222</v>
      </c>
      <c r="P94" s="218">
        <f>+VLOOKUP($O94,'Tablas IPP'!$A$1:$N$489,3,FALSE)</f>
        <v>1</v>
      </c>
      <c r="Q94" s="218">
        <f>+VLOOKUP($O94,'Tablas IPP'!$A$1:$N$489,5,FALSE)</f>
        <v>1</v>
      </c>
      <c r="R94" s="218" t="str">
        <f>+VLOOKUP($O94,'Tablas IPP'!$A$1:$N$489,7,FALSE)</f>
        <v>1</v>
      </c>
      <c r="S94" s="281">
        <f>+VLOOKUP($O94,'Tablas IPP'!$A$1:$N$489,9,FALSE)</f>
        <v>0</v>
      </c>
      <c r="T94" s="348"/>
      <c r="U94" s="350">
        <f t="shared" si="1"/>
        <v>0</v>
      </c>
      <c r="V94" s="416"/>
      <c r="W94" s="418"/>
      <c r="X94" s="418"/>
      <c r="Y94" s="418"/>
      <c r="Z94" s="418"/>
      <c r="AA94" s="418"/>
      <c r="AB94" s="418"/>
      <c r="AC94" s="418"/>
      <c r="AD94" s="418"/>
      <c r="AE94" s="418"/>
      <c r="AF94" s="418"/>
      <c r="AG94" s="419"/>
      <c r="AH94" s="98"/>
    </row>
    <row r="95" spans="1:34" ht="15.75" customHeight="1" thickBot="1">
      <c r="A95" s="97"/>
      <c r="B95" s="316">
        <f>+'F.1 - Politica Presupuestaria'!$B$8</f>
        <v>1</v>
      </c>
      <c r="C95" s="218">
        <f>+'F.1 - Politica Presupuestaria'!$B$9</f>
        <v>1</v>
      </c>
      <c r="D95" s="218">
        <f>+'F.1 - Politica Presupuestaria'!$B$10</f>
        <v>0</v>
      </c>
      <c r="E95" s="218" t="e">
        <f>+'F.1 - Politica Presupuestaria'!$B$11</f>
        <v>#N/A</v>
      </c>
      <c r="F95" s="218">
        <f>+'F.1 - Politica Presupuestaria'!$B$12</f>
        <v>0</v>
      </c>
      <c r="G95" s="218"/>
      <c r="H95" s="218">
        <f>+'F.1 - Politica Presupuestaria'!$B$13</f>
        <v>0</v>
      </c>
      <c r="I95" s="413">
        <v>1</v>
      </c>
      <c r="J95" s="413">
        <v>0</v>
      </c>
      <c r="K95" s="413">
        <v>0</v>
      </c>
      <c r="L95" s="413">
        <v>1</v>
      </c>
      <c r="M95" s="496">
        <v>12</v>
      </c>
      <c r="N95" s="497"/>
      <c r="O95" s="414" t="s">
        <v>3222</v>
      </c>
      <c r="P95" s="218">
        <f>+VLOOKUP($O95,'Tablas IPP'!$A$1:$N$489,3,FALSE)</f>
        <v>1</v>
      </c>
      <c r="Q95" s="218">
        <f>+VLOOKUP($O95,'Tablas IPP'!$A$1:$N$489,5,FALSE)</f>
        <v>1</v>
      </c>
      <c r="R95" s="218" t="str">
        <f>+VLOOKUP($O95,'Tablas IPP'!$A$1:$N$489,7,FALSE)</f>
        <v>1</v>
      </c>
      <c r="S95" s="281">
        <f>+VLOOKUP($O95,'Tablas IPP'!$A$1:$N$489,9,FALSE)</f>
        <v>0</v>
      </c>
      <c r="T95" s="348"/>
      <c r="U95" s="350">
        <f t="shared" si="1"/>
        <v>0</v>
      </c>
      <c r="V95" s="416"/>
      <c r="W95" s="418"/>
      <c r="X95" s="418"/>
      <c r="Y95" s="418"/>
      <c r="Z95" s="418"/>
      <c r="AA95" s="418"/>
      <c r="AB95" s="418"/>
      <c r="AC95" s="418"/>
      <c r="AD95" s="418"/>
      <c r="AE95" s="418"/>
      <c r="AF95" s="418"/>
      <c r="AG95" s="419"/>
      <c r="AH95" s="98"/>
    </row>
    <row r="96" spans="1:34" ht="15.75" customHeight="1" thickBot="1">
      <c r="A96" s="97"/>
      <c r="B96" s="316">
        <f>+'F.1 - Politica Presupuestaria'!$B$8</f>
        <v>1</v>
      </c>
      <c r="C96" s="218">
        <f>+'F.1 - Politica Presupuestaria'!$B$9</f>
        <v>1</v>
      </c>
      <c r="D96" s="218">
        <f>+'F.1 - Politica Presupuestaria'!$B$10</f>
        <v>0</v>
      </c>
      <c r="E96" s="218" t="e">
        <f>+'F.1 - Politica Presupuestaria'!$B$11</f>
        <v>#N/A</v>
      </c>
      <c r="F96" s="218">
        <f>+'F.1 - Politica Presupuestaria'!$B$12</f>
        <v>0</v>
      </c>
      <c r="G96" s="218"/>
      <c r="H96" s="218">
        <f>+'F.1 - Politica Presupuestaria'!$B$13</f>
        <v>0</v>
      </c>
      <c r="I96" s="413">
        <v>1</v>
      </c>
      <c r="J96" s="413">
        <v>0</v>
      </c>
      <c r="K96" s="413">
        <v>0</v>
      </c>
      <c r="L96" s="413">
        <v>1</v>
      </c>
      <c r="M96" s="496">
        <v>12</v>
      </c>
      <c r="N96" s="497"/>
      <c r="O96" s="414" t="s">
        <v>3222</v>
      </c>
      <c r="P96" s="218">
        <f>+VLOOKUP($O96,'Tablas IPP'!$A$1:$N$489,3,FALSE)</f>
        <v>1</v>
      </c>
      <c r="Q96" s="218">
        <f>+VLOOKUP($O96,'Tablas IPP'!$A$1:$N$489,5,FALSE)</f>
        <v>1</v>
      </c>
      <c r="R96" s="218" t="str">
        <f>+VLOOKUP($O96,'Tablas IPP'!$A$1:$N$489,7,FALSE)</f>
        <v>1</v>
      </c>
      <c r="S96" s="281">
        <f>+VLOOKUP($O96,'Tablas IPP'!$A$1:$N$489,9,FALSE)</f>
        <v>0</v>
      </c>
      <c r="T96" s="348"/>
      <c r="U96" s="350">
        <f t="shared" si="1"/>
        <v>0</v>
      </c>
      <c r="V96" s="416"/>
      <c r="W96" s="418"/>
      <c r="X96" s="418"/>
      <c r="Y96" s="418"/>
      <c r="Z96" s="418"/>
      <c r="AA96" s="418"/>
      <c r="AB96" s="418"/>
      <c r="AC96" s="418"/>
      <c r="AD96" s="418"/>
      <c r="AE96" s="418"/>
      <c r="AF96" s="418"/>
      <c r="AG96" s="419"/>
      <c r="AH96" s="98"/>
    </row>
    <row r="97" spans="1:34" ht="15.75" customHeight="1" thickBot="1">
      <c r="A97" s="97"/>
      <c r="B97" s="316">
        <f>+'F.1 - Politica Presupuestaria'!$B$8</f>
        <v>1</v>
      </c>
      <c r="C97" s="218">
        <f>+'F.1 - Politica Presupuestaria'!$B$9</f>
        <v>1</v>
      </c>
      <c r="D97" s="218">
        <f>+'F.1 - Politica Presupuestaria'!$B$10</f>
        <v>0</v>
      </c>
      <c r="E97" s="218" t="e">
        <f>+'F.1 - Politica Presupuestaria'!$B$11</f>
        <v>#N/A</v>
      </c>
      <c r="F97" s="218">
        <f>+'F.1 - Politica Presupuestaria'!$B$12</f>
        <v>0</v>
      </c>
      <c r="G97" s="218"/>
      <c r="H97" s="218">
        <f>+'F.1 - Politica Presupuestaria'!$B$13</f>
        <v>0</v>
      </c>
      <c r="I97" s="413">
        <v>1</v>
      </c>
      <c r="J97" s="413">
        <v>0</v>
      </c>
      <c r="K97" s="413">
        <v>0</v>
      </c>
      <c r="L97" s="413">
        <v>1</v>
      </c>
      <c r="M97" s="496">
        <v>12</v>
      </c>
      <c r="N97" s="497"/>
      <c r="O97" s="414" t="s">
        <v>3222</v>
      </c>
      <c r="P97" s="218">
        <f>+VLOOKUP($O97,'Tablas IPP'!$A$1:$N$489,3,FALSE)</f>
        <v>1</v>
      </c>
      <c r="Q97" s="218">
        <f>+VLOOKUP($O97,'Tablas IPP'!$A$1:$N$489,5,FALSE)</f>
        <v>1</v>
      </c>
      <c r="R97" s="218" t="str">
        <f>+VLOOKUP($O97,'Tablas IPP'!$A$1:$N$489,7,FALSE)</f>
        <v>1</v>
      </c>
      <c r="S97" s="281">
        <f>+VLOOKUP($O97,'Tablas IPP'!$A$1:$N$489,9,FALSE)</f>
        <v>0</v>
      </c>
      <c r="T97" s="348"/>
      <c r="U97" s="350">
        <f t="shared" si="1"/>
        <v>0</v>
      </c>
      <c r="V97" s="416"/>
      <c r="W97" s="418"/>
      <c r="X97" s="418"/>
      <c r="Y97" s="418"/>
      <c r="Z97" s="418"/>
      <c r="AA97" s="418"/>
      <c r="AB97" s="418"/>
      <c r="AC97" s="418"/>
      <c r="AD97" s="418"/>
      <c r="AE97" s="418"/>
      <c r="AF97" s="418"/>
      <c r="AG97" s="419"/>
      <c r="AH97" s="98"/>
    </row>
    <row r="98" spans="1:34" ht="15.75" customHeight="1" thickBot="1">
      <c r="A98" s="97"/>
      <c r="B98" s="316">
        <f>+'F.1 - Politica Presupuestaria'!$B$8</f>
        <v>1</v>
      </c>
      <c r="C98" s="218">
        <f>+'F.1 - Politica Presupuestaria'!$B$9</f>
        <v>1</v>
      </c>
      <c r="D98" s="218">
        <f>+'F.1 - Politica Presupuestaria'!$B$10</f>
        <v>0</v>
      </c>
      <c r="E98" s="218" t="e">
        <f>+'F.1 - Politica Presupuestaria'!$B$11</f>
        <v>#N/A</v>
      </c>
      <c r="F98" s="218">
        <f>+'F.1 - Politica Presupuestaria'!$B$12</f>
        <v>0</v>
      </c>
      <c r="G98" s="218"/>
      <c r="H98" s="218">
        <f>+'F.1 - Politica Presupuestaria'!$B$13</f>
        <v>0</v>
      </c>
      <c r="I98" s="413">
        <v>1</v>
      </c>
      <c r="J98" s="413">
        <v>0</v>
      </c>
      <c r="K98" s="413">
        <v>0</v>
      </c>
      <c r="L98" s="413">
        <v>1</v>
      </c>
      <c r="M98" s="496">
        <v>12</v>
      </c>
      <c r="N98" s="497"/>
      <c r="O98" s="414" t="s">
        <v>3222</v>
      </c>
      <c r="P98" s="218">
        <f>+VLOOKUP($O98,'Tablas IPP'!$A$1:$N$489,3,FALSE)</f>
        <v>1</v>
      </c>
      <c r="Q98" s="218">
        <f>+VLOOKUP($O98,'Tablas IPP'!$A$1:$N$489,5,FALSE)</f>
        <v>1</v>
      </c>
      <c r="R98" s="218" t="str">
        <f>+VLOOKUP($O98,'Tablas IPP'!$A$1:$N$489,7,FALSE)</f>
        <v>1</v>
      </c>
      <c r="S98" s="281">
        <f>+VLOOKUP($O98,'Tablas IPP'!$A$1:$N$489,9,FALSE)</f>
        <v>0</v>
      </c>
      <c r="T98" s="348"/>
      <c r="U98" s="350">
        <f t="shared" si="1"/>
        <v>0</v>
      </c>
      <c r="V98" s="416"/>
      <c r="W98" s="418"/>
      <c r="X98" s="418"/>
      <c r="Y98" s="418"/>
      <c r="Z98" s="418"/>
      <c r="AA98" s="418"/>
      <c r="AB98" s="418"/>
      <c r="AC98" s="418"/>
      <c r="AD98" s="418"/>
      <c r="AE98" s="418"/>
      <c r="AF98" s="418"/>
      <c r="AG98" s="419"/>
      <c r="AH98" s="98"/>
    </row>
    <row r="99" spans="1:34" ht="15.75" customHeight="1" thickBot="1">
      <c r="A99" s="97"/>
      <c r="B99" s="316">
        <f>+'F.1 - Politica Presupuestaria'!$B$8</f>
        <v>1</v>
      </c>
      <c r="C99" s="218">
        <f>+'F.1 - Politica Presupuestaria'!$B$9</f>
        <v>1</v>
      </c>
      <c r="D99" s="218">
        <f>+'F.1 - Politica Presupuestaria'!$B$10</f>
        <v>0</v>
      </c>
      <c r="E99" s="218" t="e">
        <f>+'F.1 - Politica Presupuestaria'!$B$11</f>
        <v>#N/A</v>
      </c>
      <c r="F99" s="218">
        <f>+'F.1 - Politica Presupuestaria'!$B$12</f>
        <v>0</v>
      </c>
      <c r="G99" s="218"/>
      <c r="H99" s="218">
        <f>+'F.1 - Politica Presupuestaria'!$B$13</f>
        <v>0</v>
      </c>
      <c r="I99" s="413">
        <v>1</v>
      </c>
      <c r="J99" s="413">
        <v>0</v>
      </c>
      <c r="K99" s="413">
        <v>0</v>
      </c>
      <c r="L99" s="413">
        <v>1</v>
      </c>
      <c r="M99" s="496">
        <v>12</v>
      </c>
      <c r="N99" s="497"/>
      <c r="O99" s="414" t="s">
        <v>3222</v>
      </c>
      <c r="P99" s="218">
        <f>+VLOOKUP($O99,'Tablas IPP'!$A$1:$N$489,3,FALSE)</f>
        <v>1</v>
      </c>
      <c r="Q99" s="218">
        <f>+VLOOKUP($O99,'Tablas IPP'!$A$1:$N$489,5,FALSE)</f>
        <v>1</v>
      </c>
      <c r="R99" s="218" t="str">
        <f>+VLOOKUP($O99,'Tablas IPP'!$A$1:$N$489,7,FALSE)</f>
        <v>1</v>
      </c>
      <c r="S99" s="281">
        <f>+VLOOKUP($O99,'Tablas IPP'!$A$1:$N$489,9,FALSE)</f>
        <v>0</v>
      </c>
      <c r="T99" s="348"/>
      <c r="U99" s="350">
        <f t="shared" si="1"/>
        <v>0</v>
      </c>
      <c r="V99" s="416"/>
      <c r="W99" s="418"/>
      <c r="X99" s="418"/>
      <c r="Y99" s="418"/>
      <c r="Z99" s="418"/>
      <c r="AA99" s="418"/>
      <c r="AB99" s="418"/>
      <c r="AC99" s="418"/>
      <c r="AD99" s="418"/>
      <c r="AE99" s="418"/>
      <c r="AF99" s="418"/>
      <c r="AG99" s="419"/>
      <c r="AH99" s="98"/>
    </row>
    <row r="100" spans="1:34" ht="15.75" customHeight="1" thickBot="1">
      <c r="A100" s="97"/>
      <c r="B100" s="316">
        <f>+'F.1 - Politica Presupuestaria'!$B$8</f>
        <v>1</v>
      </c>
      <c r="C100" s="218">
        <f>+'F.1 - Politica Presupuestaria'!$B$9</f>
        <v>1</v>
      </c>
      <c r="D100" s="218">
        <f>+'F.1 - Politica Presupuestaria'!$B$10</f>
        <v>0</v>
      </c>
      <c r="E100" s="218" t="e">
        <f>+'F.1 - Politica Presupuestaria'!$B$11</f>
        <v>#N/A</v>
      </c>
      <c r="F100" s="218">
        <f>+'F.1 - Politica Presupuestaria'!$B$12</f>
        <v>0</v>
      </c>
      <c r="G100" s="218"/>
      <c r="H100" s="218">
        <f>+'F.1 - Politica Presupuestaria'!$B$13</f>
        <v>0</v>
      </c>
      <c r="I100" s="413">
        <v>1</v>
      </c>
      <c r="J100" s="413">
        <v>0</v>
      </c>
      <c r="K100" s="413">
        <v>0</v>
      </c>
      <c r="L100" s="413">
        <v>1</v>
      </c>
      <c r="M100" s="496">
        <v>12</v>
      </c>
      <c r="N100" s="497"/>
      <c r="O100" s="414" t="s">
        <v>3222</v>
      </c>
      <c r="P100" s="218">
        <f>+VLOOKUP($O100,'Tablas IPP'!$A$1:$N$489,3,FALSE)</f>
        <v>1</v>
      </c>
      <c r="Q100" s="218">
        <f>+VLOOKUP($O100,'Tablas IPP'!$A$1:$N$489,5,FALSE)</f>
        <v>1</v>
      </c>
      <c r="R100" s="218" t="str">
        <f>+VLOOKUP($O100,'Tablas IPP'!$A$1:$N$489,7,FALSE)</f>
        <v>1</v>
      </c>
      <c r="S100" s="281">
        <f>+VLOOKUP($O100,'Tablas IPP'!$A$1:$N$489,9,FALSE)</f>
        <v>0</v>
      </c>
      <c r="T100" s="348"/>
      <c r="U100" s="350">
        <f t="shared" si="1"/>
        <v>0</v>
      </c>
      <c r="V100" s="416"/>
      <c r="W100" s="418"/>
      <c r="X100" s="418"/>
      <c r="Y100" s="418"/>
      <c r="Z100" s="418"/>
      <c r="AA100" s="418"/>
      <c r="AB100" s="418"/>
      <c r="AC100" s="418"/>
      <c r="AD100" s="418"/>
      <c r="AE100" s="418"/>
      <c r="AF100" s="418"/>
      <c r="AG100" s="419"/>
      <c r="AH100" s="98"/>
    </row>
    <row r="101" spans="1:34" ht="15.75" customHeight="1" thickBot="1">
      <c r="A101" s="97"/>
      <c r="B101" s="316">
        <f>+'F.1 - Politica Presupuestaria'!$B$8</f>
        <v>1</v>
      </c>
      <c r="C101" s="218">
        <f>+'F.1 - Politica Presupuestaria'!$B$9</f>
        <v>1</v>
      </c>
      <c r="D101" s="218">
        <f>+'F.1 - Politica Presupuestaria'!$B$10</f>
        <v>0</v>
      </c>
      <c r="E101" s="218" t="e">
        <f>+'F.1 - Politica Presupuestaria'!$B$11</f>
        <v>#N/A</v>
      </c>
      <c r="F101" s="218">
        <f>+'F.1 - Politica Presupuestaria'!$B$12</f>
        <v>0</v>
      </c>
      <c r="G101" s="218"/>
      <c r="H101" s="218">
        <f>+'F.1 - Politica Presupuestaria'!$B$13</f>
        <v>0</v>
      </c>
      <c r="I101" s="413">
        <v>1</v>
      </c>
      <c r="J101" s="413">
        <v>0</v>
      </c>
      <c r="K101" s="413">
        <v>0</v>
      </c>
      <c r="L101" s="413">
        <v>1</v>
      </c>
      <c r="M101" s="496">
        <v>12</v>
      </c>
      <c r="N101" s="497"/>
      <c r="O101" s="414" t="s">
        <v>3222</v>
      </c>
      <c r="P101" s="218">
        <f>+VLOOKUP($O101,'Tablas IPP'!$A$1:$N$489,3,FALSE)</f>
        <v>1</v>
      </c>
      <c r="Q101" s="218">
        <f>+VLOOKUP($O101,'Tablas IPP'!$A$1:$N$489,5,FALSE)</f>
        <v>1</v>
      </c>
      <c r="R101" s="218" t="str">
        <f>+VLOOKUP($O101,'Tablas IPP'!$A$1:$N$489,7,FALSE)</f>
        <v>1</v>
      </c>
      <c r="S101" s="281">
        <f>+VLOOKUP($O101,'Tablas IPP'!$A$1:$N$489,9,FALSE)</f>
        <v>0</v>
      </c>
      <c r="T101" s="348"/>
      <c r="U101" s="350">
        <f t="shared" si="1"/>
        <v>0</v>
      </c>
      <c r="V101" s="416"/>
      <c r="W101" s="418"/>
      <c r="X101" s="418"/>
      <c r="Y101" s="418"/>
      <c r="Z101" s="418"/>
      <c r="AA101" s="418"/>
      <c r="AB101" s="418"/>
      <c r="AC101" s="418"/>
      <c r="AD101" s="418"/>
      <c r="AE101" s="418"/>
      <c r="AF101" s="418"/>
      <c r="AG101" s="419"/>
      <c r="AH101" s="98"/>
    </row>
    <row r="102" spans="1:34" ht="15.75" customHeight="1" thickBot="1">
      <c r="A102" s="97"/>
      <c r="B102" s="316">
        <f>+'F.1 - Politica Presupuestaria'!$B$8</f>
        <v>1</v>
      </c>
      <c r="C102" s="218">
        <f>+'F.1 - Politica Presupuestaria'!$B$9</f>
        <v>1</v>
      </c>
      <c r="D102" s="218">
        <f>+'F.1 - Politica Presupuestaria'!$B$10</f>
        <v>0</v>
      </c>
      <c r="E102" s="218" t="e">
        <f>+'F.1 - Politica Presupuestaria'!$B$11</f>
        <v>#N/A</v>
      </c>
      <c r="F102" s="218">
        <f>+'F.1 - Politica Presupuestaria'!$B$12</f>
        <v>0</v>
      </c>
      <c r="G102" s="218"/>
      <c r="H102" s="218">
        <f>+'F.1 - Politica Presupuestaria'!$B$13</f>
        <v>0</v>
      </c>
      <c r="I102" s="413">
        <v>1</v>
      </c>
      <c r="J102" s="413">
        <v>0</v>
      </c>
      <c r="K102" s="413">
        <v>0</v>
      </c>
      <c r="L102" s="413">
        <v>1</v>
      </c>
      <c r="M102" s="496">
        <v>12</v>
      </c>
      <c r="N102" s="497"/>
      <c r="O102" s="414" t="s">
        <v>3222</v>
      </c>
      <c r="P102" s="218">
        <f>+VLOOKUP($O102,'Tablas IPP'!$A$1:$N$489,3,FALSE)</f>
        <v>1</v>
      </c>
      <c r="Q102" s="218">
        <f>+VLOOKUP($O102,'Tablas IPP'!$A$1:$N$489,5,FALSE)</f>
        <v>1</v>
      </c>
      <c r="R102" s="218" t="str">
        <f>+VLOOKUP($O102,'Tablas IPP'!$A$1:$N$489,7,FALSE)</f>
        <v>1</v>
      </c>
      <c r="S102" s="281">
        <f>+VLOOKUP($O102,'Tablas IPP'!$A$1:$N$489,9,FALSE)</f>
        <v>0</v>
      </c>
      <c r="T102" s="348"/>
      <c r="U102" s="350">
        <f t="shared" si="1"/>
        <v>0</v>
      </c>
      <c r="V102" s="416"/>
      <c r="W102" s="418"/>
      <c r="X102" s="418"/>
      <c r="Y102" s="418"/>
      <c r="Z102" s="418"/>
      <c r="AA102" s="418"/>
      <c r="AB102" s="418"/>
      <c r="AC102" s="418"/>
      <c r="AD102" s="418"/>
      <c r="AE102" s="418"/>
      <c r="AF102" s="418"/>
      <c r="AG102" s="419"/>
      <c r="AH102" s="98"/>
    </row>
    <row r="103" spans="1:34" ht="15.75" customHeight="1" thickBot="1">
      <c r="A103" s="97"/>
      <c r="B103" s="316">
        <f>+'F.1 - Politica Presupuestaria'!$B$8</f>
        <v>1</v>
      </c>
      <c r="C103" s="218">
        <f>+'F.1 - Politica Presupuestaria'!$B$9</f>
        <v>1</v>
      </c>
      <c r="D103" s="218">
        <f>+'F.1 - Politica Presupuestaria'!$B$10</f>
        <v>0</v>
      </c>
      <c r="E103" s="218" t="e">
        <f>+'F.1 - Politica Presupuestaria'!$B$11</f>
        <v>#N/A</v>
      </c>
      <c r="F103" s="218">
        <f>+'F.1 - Politica Presupuestaria'!$B$12</f>
        <v>0</v>
      </c>
      <c r="G103" s="218"/>
      <c r="H103" s="218">
        <f>+'F.1 - Politica Presupuestaria'!$B$13</f>
        <v>0</v>
      </c>
      <c r="I103" s="413">
        <v>1</v>
      </c>
      <c r="J103" s="413">
        <v>0</v>
      </c>
      <c r="K103" s="413">
        <v>0</v>
      </c>
      <c r="L103" s="413">
        <v>1</v>
      </c>
      <c r="M103" s="496">
        <v>12</v>
      </c>
      <c r="N103" s="497"/>
      <c r="O103" s="414" t="s">
        <v>3222</v>
      </c>
      <c r="P103" s="218">
        <f>+VLOOKUP($O103,'Tablas IPP'!$A$1:$N$489,3,FALSE)</f>
        <v>1</v>
      </c>
      <c r="Q103" s="218">
        <f>+VLOOKUP($O103,'Tablas IPP'!$A$1:$N$489,5,FALSE)</f>
        <v>1</v>
      </c>
      <c r="R103" s="218" t="str">
        <f>+VLOOKUP($O103,'Tablas IPP'!$A$1:$N$489,7,FALSE)</f>
        <v>1</v>
      </c>
      <c r="S103" s="281">
        <f>+VLOOKUP($O103,'Tablas IPP'!$A$1:$N$489,9,FALSE)</f>
        <v>0</v>
      </c>
      <c r="T103" s="348"/>
      <c r="U103" s="350">
        <f t="shared" si="1"/>
        <v>0</v>
      </c>
      <c r="V103" s="416"/>
      <c r="W103" s="418"/>
      <c r="X103" s="418"/>
      <c r="Y103" s="418"/>
      <c r="Z103" s="418"/>
      <c r="AA103" s="418"/>
      <c r="AB103" s="418"/>
      <c r="AC103" s="418"/>
      <c r="AD103" s="418"/>
      <c r="AE103" s="418"/>
      <c r="AF103" s="418"/>
      <c r="AG103" s="419"/>
      <c r="AH103" s="98"/>
    </row>
    <row r="104" spans="1:34" ht="15.75" customHeight="1" thickBot="1">
      <c r="A104" s="97"/>
      <c r="B104" s="316">
        <f>+'F.1 - Politica Presupuestaria'!$B$8</f>
        <v>1</v>
      </c>
      <c r="C104" s="218">
        <f>+'F.1 - Politica Presupuestaria'!$B$9</f>
        <v>1</v>
      </c>
      <c r="D104" s="218">
        <f>+'F.1 - Politica Presupuestaria'!$B$10</f>
        <v>0</v>
      </c>
      <c r="E104" s="218" t="e">
        <f>+'F.1 - Politica Presupuestaria'!$B$11</f>
        <v>#N/A</v>
      </c>
      <c r="F104" s="218">
        <f>+'F.1 - Politica Presupuestaria'!$B$12</f>
        <v>0</v>
      </c>
      <c r="G104" s="218"/>
      <c r="H104" s="218">
        <f>+'F.1 - Politica Presupuestaria'!$B$13</f>
        <v>0</v>
      </c>
      <c r="I104" s="413">
        <v>1</v>
      </c>
      <c r="J104" s="413">
        <v>0</v>
      </c>
      <c r="K104" s="413">
        <v>0</v>
      </c>
      <c r="L104" s="413">
        <v>1</v>
      </c>
      <c r="M104" s="496">
        <v>12</v>
      </c>
      <c r="N104" s="497"/>
      <c r="O104" s="414" t="s">
        <v>3222</v>
      </c>
      <c r="P104" s="218">
        <f>+VLOOKUP($O104,'Tablas IPP'!$A$1:$N$489,3,FALSE)</f>
        <v>1</v>
      </c>
      <c r="Q104" s="218">
        <f>+VLOOKUP($O104,'Tablas IPP'!$A$1:$N$489,5,FALSE)</f>
        <v>1</v>
      </c>
      <c r="R104" s="218" t="str">
        <f>+VLOOKUP($O104,'Tablas IPP'!$A$1:$N$489,7,FALSE)</f>
        <v>1</v>
      </c>
      <c r="S104" s="281">
        <f>+VLOOKUP($O104,'Tablas IPP'!$A$1:$N$489,9,FALSE)</f>
        <v>0</v>
      </c>
      <c r="T104" s="348"/>
      <c r="U104" s="350">
        <f t="shared" si="1"/>
        <v>0</v>
      </c>
      <c r="V104" s="416"/>
      <c r="W104" s="418"/>
      <c r="X104" s="418"/>
      <c r="Y104" s="418"/>
      <c r="Z104" s="418"/>
      <c r="AA104" s="418"/>
      <c r="AB104" s="418"/>
      <c r="AC104" s="418"/>
      <c r="AD104" s="418"/>
      <c r="AE104" s="418"/>
      <c r="AF104" s="418"/>
      <c r="AG104" s="419"/>
      <c r="AH104" s="98"/>
    </row>
    <row r="105" spans="1:34" ht="15.75" customHeight="1" thickBot="1">
      <c r="A105" s="97"/>
      <c r="B105" s="316">
        <f>+'F.1 - Politica Presupuestaria'!$B$8</f>
        <v>1</v>
      </c>
      <c r="C105" s="218">
        <f>+'F.1 - Politica Presupuestaria'!$B$9</f>
        <v>1</v>
      </c>
      <c r="D105" s="218">
        <f>+'F.1 - Politica Presupuestaria'!$B$10</f>
        <v>0</v>
      </c>
      <c r="E105" s="218" t="e">
        <f>+'F.1 - Politica Presupuestaria'!$B$11</f>
        <v>#N/A</v>
      </c>
      <c r="F105" s="218">
        <f>+'F.1 - Politica Presupuestaria'!$B$12</f>
        <v>0</v>
      </c>
      <c r="G105" s="218"/>
      <c r="H105" s="218">
        <f>+'F.1 - Politica Presupuestaria'!$B$13</f>
        <v>0</v>
      </c>
      <c r="I105" s="413">
        <v>1</v>
      </c>
      <c r="J105" s="413">
        <v>0</v>
      </c>
      <c r="K105" s="413">
        <v>0</v>
      </c>
      <c r="L105" s="413">
        <v>1</v>
      </c>
      <c r="M105" s="496">
        <v>12</v>
      </c>
      <c r="N105" s="497"/>
      <c r="O105" s="414" t="s">
        <v>3222</v>
      </c>
      <c r="P105" s="218">
        <f>+VLOOKUP($O105,'Tablas IPP'!$A$1:$N$489,3,FALSE)</f>
        <v>1</v>
      </c>
      <c r="Q105" s="218">
        <f>+VLOOKUP($O105,'Tablas IPP'!$A$1:$N$489,5,FALSE)</f>
        <v>1</v>
      </c>
      <c r="R105" s="218" t="str">
        <f>+VLOOKUP($O105,'Tablas IPP'!$A$1:$N$489,7,FALSE)</f>
        <v>1</v>
      </c>
      <c r="S105" s="281">
        <f>+VLOOKUP($O105,'Tablas IPP'!$A$1:$N$489,9,FALSE)</f>
        <v>0</v>
      </c>
      <c r="T105" s="348"/>
      <c r="U105" s="350">
        <f t="shared" si="1"/>
        <v>0</v>
      </c>
      <c r="V105" s="416"/>
      <c r="W105" s="418"/>
      <c r="X105" s="418"/>
      <c r="Y105" s="418"/>
      <c r="Z105" s="418"/>
      <c r="AA105" s="418"/>
      <c r="AB105" s="418"/>
      <c r="AC105" s="418"/>
      <c r="AD105" s="418"/>
      <c r="AE105" s="418"/>
      <c r="AF105" s="418"/>
      <c r="AG105" s="419"/>
      <c r="AH105" s="98"/>
    </row>
    <row r="106" spans="1:34" ht="15.75" customHeight="1" thickBot="1">
      <c r="A106" s="97"/>
      <c r="B106" s="316">
        <f>+'F.1 - Politica Presupuestaria'!$B$8</f>
        <v>1</v>
      </c>
      <c r="C106" s="218">
        <f>+'F.1 - Politica Presupuestaria'!$B$9</f>
        <v>1</v>
      </c>
      <c r="D106" s="218">
        <f>+'F.1 - Politica Presupuestaria'!$B$10</f>
        <v>0</v>
      </c>
      <c r="E106" s="218" t="e">
        <f>+'F.1 - Politica Presupuestaria'!$B$11</f>
        <v>#N/A</v>
      </c>
      <c r="F106" s="218">
        <f>+'F.1 - Politica Presupuestaria'!$B$12</f>
        <v>0</v>
      </c>
      <c r="G106" s="218"/>
      <c r="H106" s="218">
        <f>+'F.1 - Politica Presupuestaria'!$B$13</f>
        <v>0</v>
      </c>
      <c r="I106" s="413">
        <v>1</v>
      </c>
      <c r="J106" s="413">
        <v>0</v>
      </c>
      <c r="K106" s="413">
        <v>0</v>
      </c>
      <c r="L106" s="413">
        <v>1</v>
      </c>
      <c r="M106" s="496">
        <v>12</v>
      </c>
      <c r="N106" s="497"/>
      <c r="O106" s="414" t="s">
        <v>3222</v>
      </c>
      <c r="P106" s="218">
        <f>+VLOOKUP($O106,'Tablas IPP'!$A$1:$N$489,3,FALSE)</f>
        <v>1</v>
      </c>
      <c r="Q106" s="218">
        <f>+VLOOKUP($O106,'Tablas IPP'!$A$1:$N$489,5,FALSE)</f>
        <v>1</v>
      </c>
      <c r="R106" s="218" t="str">
        <f>+VLOOKUP($O106,'Tablas IPP'!$A$1:$N$489,7,FALSE)</f>
        <v>1</v>
      </c>
      <c r="S106" s="281">
        <f>+VLOOKUP($O106,'Tablas IPP'!$A$1:$N$489,9,FALSE)</f>
        <v>0</v>
      </c>
      <c r="T106" s="348"/>
      <c r="U106" s="350">
        <f t="shared" si="1"/>
        <v>0</v>
      </c>
      <c r="V106" s="416"/>
      <c r="W106" s="418"/>
      <c r="X106" s="418"/>
      <c r="Y106" s="418"/>
      <c r="Z106" s="418"/>
      <c r="AA106" s="418"/>
      <c r="AB106" s="418"/>
      <c r="AC106" s="418"/>
      <c r="AD106" s="418"/>
      <c r="AE106" s="418"/>
      <c r="AF106" s="418"/>
      <c r="AG106" s="419"/>
      <c r="AH106" s="98"/>
    </row>
    <row r="107" spans="1:34" ht="15.75" customHeight="1" thickBot="1">
      <c r="A107" s="97"/>
      <c r="B107" s="316">
        <f>+'F.1 - Politica Presupuestaria'!$B$8</f>
        <v>1</v>
      </c>
      <c r="C107" s="218">
        <f>+'F.1 - Politica Presupuestaria'!$B$9</f>
        <v>1</v>
      </c>
      <c r="D107" s="218">
        <f>+'F.1 - Politica Presupuestaria'!$B$10</f>
        <v>0</v>
      </c>
      <c r="E107" s="218" t="e">
        <f>+'F.1 - Politica Presupuestaria'!$B$11</f>
        <v>#N/A</v>
      </c>
      <c r="F107" s="218">
        <f>+'F.1 - Politica Presupuestaria'!$B$12</f>
        <v>0</v>
      </c>
      <c r="G107" s="218"/>
      <c r="H107" s="218">
        <f>+'F.1 - Politica Presupuestaria'!$B$13</f>
        <v>0</v>
      </c>
      <c r="I107" s="413">
        <v>1</v>
      </c>
      <c r="J107" s="413">
        <v>0</v>
      </c>
      <c r="K107" s="413">
        <v>0</v>
      </c>
      <c r="L107" s="413">
        <v>1</v>
      </c>
      <c r="M107" s="496">
        <v>12</v>
      </c>
      <c r="N107" s="497"/>
      <c r="O107" s="414" t="s">
        <v>3222</v>
      </c>
      <c r="P107" s="218">
        <f>+VLOOKUP($O107,'Tablas IPP'!$A$1:$N$489,3,FALSE)</f>
        <v>1</v>
      </c>
      <c r="Q107" s="218">
        <f>+VLOOKUP($O107,'Tablas IPP'!$A$1:$N$489,5,FALSE)</f>
        <v>1</v>
      </c>
      <c r="R107" s="218" t="str">
        <f>+VLOOKUP($O107,'Tablas IPP'!$A$1:$N$489,7,FALSE)</f>
        <v>1</v>
      </c>
      <c r="S107" s="281">
        <f>+VLOOKUP($O107,'Tablas IPP'!$A$1:$N$489,9,FALSE)</f>
        <v>0</v>
      </c>
      <c r="T107" s="348"/>
      <c r="U107" s="350">
        <f t="shared" si="1"/>
        <v>0</v>
      </c>
      <c r="V107" s="416"/>
      <c r="W107" s="418"/>
      <c r="X107" s="418"/>
      <c r="Y107" s="418"/>
      <c r="Z107" s="418"/>
      <c r="AA107" s="418"/>
      <c r="AB107" s="418"/>
      <c r="AC107" s="418"/>
      <c r="AD107" s="418"/>
      <c r="AE107" s="418"/>
      <c r="AF107" s="418"/>
      <c r="AG107" s="419"/>
      <c r="AH107" s="98"/>
    </row>
    <row r="108" spans="1:34" ht="15.75" customHeight="1" thickBot="1">
      <c r="A108" s="97"/>
      <c r="B108" s="316">
        <f>+'F.1 - Politica Presupuestaria'!$B$8</f>
        <v>1</v>
      </c>
      <c r="C108" s="218">
        <f>+'F.1 - Politica Presupuestaria'!$B$9</f>
        <v>1</v>
      </c>
      <c r="D108" s="218">
        <f>+'F.1 - Politica Presupuestaria'!$B$10</f>
        <v>0</v>
      </c>
      <c r="E108" s="218" t="e">
        <f>+'F.1 - Politica Presupuestaria'!$B$11</f>
        <v>#N/A</v>
      </c>
      <c r="F108" s="218">
        <f>+'F.1 - Politica Presupuestaria'!$B$12</f>
        <v>0</v>
      </c>
      <c r="G108" s="218"/>
      <c r="H108" s="218">
        <f>+'F.1 - Politica Presupuestaria'!$B$13</f>
        <v>0</v>
      </c>
      <c r="I108" s="413">
        <v>1</v>
      </c>
      <c r="J108" s="413">
        <v>0</v>
      </c>
      <c r="K108" s="413">
        <v>0</v>
      </c>
      <c r="L108" s="413">
        <v>1</v>
      </c>
      <c r="M108" s="496">
        <v>12</v>
      </c>
      <c r="N108" s="497"/>
      <c r="O108" s="414" t="s">
        <v>3222</v>
      </c>
      <c r="P108" s="218">
        <f>+VLOOKUP($O108,'Tablas IPP'!$A$1:$N$489,3,FALSE)</f>
        <v>1</v>
      </c>
      <c r="Q108" s="218">
        <f>+VLOOKUP($O108,'Tablas IPP'!$A$1:$N$489,5,FALSE)</f>
        <v>1</v>
      </c>
      <c r="R108" s="218" t="str">
        <f>+VLOOKUP($O108,'Tablas IPP'!$A$1:$N$489,7,FALSE)</f>
        <v>1</v>
      </c>
      <c r="S108" s="281">
        <f>+VLOOKUP($O108,'Tablas IPP'!$A$1:$N$489,9,FALSE)</f>
        <v>0</v>
      </c>
      <c r="T108" s="348"/>
      <c r="U108" s="350">
        <f t="shared" si="1"/>
        <v>0</v>
      </c>
      <c r="V108" s="416"/>
      <c r="W108" s="418"/>
      <c r="X108" s="418"/>
      <c r="Y108" s="418"/>
      <c r="Z108" s="418"/>
      <c r="AA108" s="418"/>
      <c r="AB108" s="418"/>
      <c r="AC108" s="418"/>
      <c r="AD108" s="418"/>
      <c r="AE108" s="418"/>
      <c r="AF108" s="418"/>
      <c r="AG108" s="419"/>
      <c r="AH108" s="98"/>
    </row>
    <row r="109" spans="1:34" ht="15.75" customHeight="1" thickBot="1">
      <c r="A109" s="97"/>
      <c r="B109" s="316">
        <f>+'F.1 - Politica Presupuestaria'!$B$8</f>
        <v>1</v>
      </c>
      <c r="C109" s="218">
        <f>+'F.1 - Politica Presupuestaria'!$B$9</f>
        <v>1</v>
      </c>
      <c r="D109" s="218">
        <f>+'F.1 - Politica Presupuestaria'!$B$10</f>
        <v>0</v>
      </c>
      <c r="E109" s="218" t="e">
        <f>+'F.1 - Politica Presupuestaria'!$B$11</f>
        <v>#N/A</v>
      </c>
      <c r="F109" s="218">
        <f>+'F.1 - Politica Presupuestaria'!$B$12</f>
        <v>0</v>
      </c>
      <c r="G109" s="218"/>
      <c r="H109" s="218">
        <f>+'F.1 - Politica Presupuestaria'!$B$13</f>
        <v>0</v>
      </c>
      <c r="I109" s="413">
        <v>1</v>
      </c>
      <c r="J109" s="413">
        <v>0</v>
      </c>
      <c r="K109" s="413">
        <v>0</v>
      </c>
      <c r="L109" s="413">
        <v>1</v>
      </c>
      <c r="M109" s="496">
        <v>12</v>
      </c>
      <c r="N109" s="497"/>
      <c r="O109" s="414" t="s">
        <v>3222</v>
      </c>
      <c r="P109" s="218">
        <f>+VLOOKUP($O109,'Tablas IPP'!$A$1:$N$489,3,FALSE)</f>
        <v>1</v>
      </c>
      <c r="Q109" s="218">
        <f>+VLOOKUP($O109,'Tablas IPP'!$A$1:$N$489,5,FALSE)</f>
        <v>1</v>
      </c>
      <c r="R109" s="218" t="str">
        <f>+VLOOKUP($O109,'Tablas IPP'!$A$1:$N$489,7,FALSE)</f>
        <v>1</v>
      </c>
      <c r="S109" s="281">
        <f>+VLOOKUP($O109,'Tablas IPP'!$A$1:$N$489,9,FALSE)</f>
        <v>0</v>
      </c>
      <c r="T109" s="348"/>
      <c r="U109" s="350">
        <f t="shared" si="1"/>
        <v>0</v>
      </c>
      <c r="V109" s="416"/>
      <c r="W109" s="418"/>
      <c r="X109" s="418"/>
      <c r="Y109" s="418"/>
      <c r="Z109" s="418"/>
      <c r="AA109" s="418"/>
      <c r="AB109" s="418"/>
      <c r="AC109" s="418"/>
      <c r="AD109" s="418"/>
      <c r="AE109" s="418"/>
      <c r="AF109" s="418"/>
      <c r="AG109" s="419"/>
      <c r="AH109" s="98"/>
    </row>
    <row r="110" spans="1:34" ht="15.75" customHeight="1" thickBot="1">
      <c r="A110" s="97"/>
      <c r="B110" s="316">
        <f>+'F.1 - Politica Presupuestaria'!$B$8</f>
        <v>1</v>
      </c>
      <c r="C110" s="218">
        <f>+'F.1 - Politica Presupuestaria'!$B$9</f>
        <v>1</v>
      </c>
      <c r="D110" s="218">
        <f>+'F.1 - Politica Presupuestaria'!$B$10</f>
        <v>0</v>
      </c>
      <c r="E110" s="218" t="e">
        <f>+'F.1 - Politica Presupuestaria'!$B$11</f>
        <v>#N/A</v>
      </c>
      <c r="F110" s="218">
        <f>+'F.1 - Politica Presupuestaria'!$B$12</f>
        <v>0</v>
      </c>
      <c r="G110" s="218"/>
      <c r="H110" s="218">
        <f>+'F.1 - Politica Presupuestaria'!$B$13</f>
        <v>0</v>
      </c>
      <c r="I110" s="413">
        <v>1</v>
      </c>
      <c r="J110" s="413">
        <v>0</v>
      </c>
      <c r="K110" s="413">
        <v>0</v>
      </c>
      <c r="L110" s="413">
        <v>1</v>
      </c>
      <c r="M110" s="496">
        <v>12</v>
      </c>
      <c r="N110" s="497"/>
      <c r="O110" s="414" t="s">
        <v>3222</v>
      </c>
      <c r="P110" s="218">
        <f>+VLOOKUP($O110,'Tablas IPP'!$A$1:$N$489,3,FALSE)</f>
        <v>1</v>
      </c>
      <c r="Q110" s="218">
        <f>+VLOOKUP($O110,'Tablas IPP'!$A$1:$N$489,5,FALSE)</f>
        <v>1</v>
      </c>
      <c r="R110" s="218" t="str">
        <f>+VLOOKUP($O110,'Tablas IPP'!$A$1:$N$489,7,FALSE)</f>
        <v>1</v>
      </c>
      <c r="S110" s="281">
        <f>+VLOOKUP($O110,'Tablas IPP'!$A$1:$N$489,9,FALSE)</f>
        <v>0</v>
      </c>
      <c r="T110" s="348"/>
      <c r="U110" s="350">
        <f t="shared" si="1"/>
        <v>0</v>
      </c>
      <c r="V110" s="416"/>
      <c r="W110" s="418"/>
      <c r="X110" s="418"/>
      <c r="Y110" s="418"/>
      <c r="Z110" s="418"/>
      <c r="AA110" s="418"/>
      <c r="AB110" s="418"/>
      <c r="AC110" s="418"/>
      <c r="AD110" s="418"/>
      <c r="AE110" s="418"/>
      <c r="AF110" s="418"/>
      <c r="AG110" s="419"/>
      <c r="AH110" s="98"/>
    </row>
    <row r="111" spans="1:34" ht="15.75" customHeight="1" thickBot="1">
      <c r="A111" s="97"/>
      <c r="B111" s="316">
        <f>+'F.1 - Politica Presupuestaria'!$B$8</f>
        <v>1</v>
      </c>
      <c r="C111" s="218">
        <f>+'F.1 - Politica Presupuestaria'!$B$9</f>
        <v>1</v>
      </c>
      <c r="D111" s="218">
        <f>+'F.1 - Politica Presupuestaria'!$B$10</f>
        <v>0</v>
      </c>
      <c r="E111" s="218" t="e">
        <f>+'F.1 - Politica Presupuestaria'!$B$11</f>
        <v>#N/A</v>
      </c>
      <c r="F111" s="218">
        <f>+'F.1 - Politica Presupuestaria'!$B$12</f>
        <v>0</v>
      </c>
      <c r="G111" s="218"/>
      <c r="H111" s="218">
        <f>+'F.1 - Politica Presupuestaria'!$B$13</f>
        <v>0</v>
      </c>
      <c r="I111" s="413">
        <v>1</v>
      </c>
      <c r="J111" s="413">
        <v>0</v>
      </c>
      <c r="K111" s="413">
        <v>0</v>
      </c>
      <c r="L111" s="413">
        <v>1</v>
      </c>
      <c r="M111" s="496">
        <v>12</v>
      </c>
      <c r="N111" s="497"/>
      <c r="O111" s="414" t="s">
        <v>3222</v>
      </c>
      <c r="P111" s="218">
        <f>+VLOOKUP($O111,'Tablas IPP'!$A$1:$N$489,3,FALSE)</f>
        <v>1</v>
      </c>
      <c r="Q111" s="218">
        <f>+VLOOKUP($O111,'Tablas IPP'!$A$1:$N$489,5,FALSE)</f>
        <v>1</v>
      </c>
      <c r="R111" s="218" t="str">
        <f>+VLOOKUP($O111,'Tablas IPP'!$A$1:$N$489,7,FALSE)</f>
        <v>1</v>
      </c>
      <c r="S111" s="281">
        <f>+VLOOKUP($O111,'Tablas IPP'!$A$1:$N$489,9,FALSE)</f>
        <v>0</v>
      </c>
      <c r="T111" s="348"/>
      <c r="U111" s="350">
        <f t="shared" si="1"/>
        <v>0</v>
      </c>
      <c r="V111" s="416"/>
      <c r="W111" s="418"/>
      <c r="X111" s="418"/>
      <c r="Y111" s="418"/>
      <c r="Z111" s="418"/>
      <c r="AA111" s="418"/>
      <c r="AB111" s="418"/>
      <c r="AC111" s="418"/>
      <c r="AD111" s="418"/>
      <c r="AE111" s="418"/>
      <c r="AF111" s="418"/>
      <c r="AG111" s="419"/>
      <c r="AH111" s="98"/>
    </row>
    <row r="112" spans="1:34" ht="15.75" customHeight="1" thickBot="1">
      <c r="A112" s="97"/>
      <c r="B112" s="316">
        <f>+'F.1 - Politica Presupuestaria'!$B$8</f>
        <v>1</v>
      </c>
      <c r="C112" s="218">
        <f>+'F.1 - Politica Presupuestaria'!$B$9</f>
        <v>1</v>
      </c>
      <c r="D112" s="218">
        <f>+'F.1 - Politica Presupuestaria'!$B$10</f>
        <v>0</v>
      </c>
      <c r="E112" s="218" t="e">
        <f>+'F.1 - Politica Presupuestaria'!$B$11</f>
        <v>#N/A</v>
      </c>
      <c r="F112" s="218">
        <f>+'F.1 - Politica Presupuestaria'!$B$12</f>
        <v>0</v>
      </c>
      <c r="G112" s="218"/>
      <c r="H112" s="218">
        <f>+'F.1 - Politica Presupuestaria'!$B$13</f>
        <v>0</v>
      </c>
      <c r="I112" s="413">
        <v>1</v>
      </c>
      <c r="J112" s="413">
        <v>0</v>
      </c>
      <c r="K112" s="413">
        <v>0</v>
      </c>
      <c r="L112" s="413">
        <v>1</v>
      </c>
      <c r="M112" s="496">
        <v>12</v>
      </c>
      <c r="N112" s="497"/>
      <c r="O112" s="414" t="s">
        <v>3222</v>
      </c>
      <c r="P112" s="218">
        <f>+VLOOKUP($O112,'Tablas IPP'!$A$1:$N$489,3,FALSE)</f>
        <v>1</v>
      </c>
      <c r="Q112" s="218">
        <f>+VLOOKUP($O112,'Tablas IPP'!$A$1:$N$489,5,FALSE)</f>
        <v>1</v>
      </c>
      <c r="R112" s="218" t="str">
        <f>+VLOOKUP($O112,'Tablas IPP'!$A$1:$N$489,7,FALSE)</f>
        <v>1</v>
      </c>
      <c r="S112" s="281">
        <f>+VLOOKUP($O112,'Tablas IPP'!$A$1:$N$489,9,FALSE)</f>
        <v>0</v>
      </c>
      <c r="T112" s="348"/>
      <c r="U112" s="350">
        <f t="shared" si="1"/>
        <v>0</v>
      </c>
      <c r="V112" s="416"/>
      <c r="W112" s="418"/>
      <c r="X112" s="418"/>
      <c r="Y112" s="418"/>
      <c r="Z112" s="418"/>
      <c r="AA112" s="418"/>
      <c r="AB112" s="418"/>
      <c r="AC112" s="418"/>
      <c r="AD112" s="418"/>
      <c r="AE112" s="418"/>
      <c r="AF112" s="418"/>
      <c r="AG112" s="419"/>
      <c r="AH112" s="98"/>
    </row>
    <row r="113" spans="1:34" ht="15.75" customHeight="1" thickBot="1">
      <c r="A113" s="97"/>
      <c r="B113" s="316">
        <f>+'F.1 - Politica Presupuestaria'!$B$8</f>
        <v>1</v>
      </c>
      <c r="C113" s="218">
        <f>+'F.1 - Politica Presupuestaria'!$B$9</f>
        <v>1</v>
      </c>
      <c r="D113" s="218">
        <f>+'F.1 - Politica Presupuestaria'!$B$10</f>
        <v>0</v>
      </c>
      <c r="E113" s="218" t="e">
        <f>+'F.1 - Politica Presupuestaria'!$B$11</f>
        <v>#N/A</v>
      </c>
      <c r="F113" s="218">
        <f>+'F.1 - Politica Presupuestaria'!$B$12</f>
        <v>0</v>
      </c>
      <c r="G113" s="218"/>
      <c r="H113" s="218">
        <f>+'F.1 - Politica Presupuestaria'!$B$13</f>
        <v>0</v>
      </c>
      <c r="I113" s="413">
        <v>1</v>
      </c>
      <c r="J113" s="413">
        <v>0</v>
      </c>
      <c r="K113" s="413">
        <v>0</v>
      </c>
      <c r="L113" s="413">
        <v>1</v>
      </c>
      <c r="M113" s="496">
        <v>12</v>
      </c>
      <c r="N113" s="497"/>
      <c r="O113" s="414" t="s">
        <v>3222</v>
      </c>
      <c r="P113" s="218">
        <f>+VLOOKUP($O113,'Tablas IPP'!$A$1:$N$489,3,FALSE)</f>
        <v>1</v>
      </c>
      <c r="Q113" s="218">
        <f>+VLOOKUP($O113,'Tablas IPP'!$A$1:$N$489,5,FALSE)</f>
        <v>1</v>
      </c>
      <c r="R113" s="218" t="str">
        <f>+VLOOKUP($O113,'Tablas IPP'!$A$1:$N$489,7,FALSE)</f>
        <v>1</v>
      </c>
      <c r="S113" s="281">
        <f>+VLOOKUP($O113,'Tablas IPP'!$A$1:$N$489,9,FALSE)</f>
        <v>0</v>
      </c>
      <c r="T113" s="348"/>
      <c r="U113" s="350">
        <f t="shared" si="1"/>
        <v>0</v>
      </c>
      <c r="V113" s="416"/>
      <c r="W113" s="418"/>
      <c r="X113" s="418"/>
      <c r="Y113" s="418"/>
      <c r="Z113" s="418"/>
      <c r="AA113" s="418"/>
      <c r="AB113" s="418"/>
      <c r="AC113" s="418"/>
      <c r="AD113" s="418"/>
      <c r="AE113" s="418"/>
      <c r="AF113" s="418"/>
      <c r="AG113" s="419"/>
      <c r="AH113" s="98"/>
    </row>
    <row r="114" spans="1:34" ht="15.75" customHeight="1" thickBot="1">
      <c r="A114" s="97"/>
      <c r="B114" s="316">
        <f>+'F.1 - Politica Presupuestaria'!$B$8</f>
        <v>1</v>
      </c>
      <c r="C114" s="218">
        <f>+'F.1 - Politica Presupuestaria'!$B$9</f>
        <v>1</v>
      </c>
      <c r="D114" s="218">
        <f>+'F.1 - Politica Presupuestaria'!$B$10</f>
        <v>0</v>
      </c>
      <c r="E114" s="218" t="e">
        <f>+'F.1 - Politica Presupuestaria'!$B$11</f>
        <v>#N/A</v>
      </c>
      <c r="F114" s="218">
        <f>+'F.1 - Politica Presupuestaria'!$B$12</f>
        <v>0</v>
      </c>
      <c r="G114" s="218"/>
      <c r="H114" s="218">
        <f>+'F.1 - Politica Presupuestaria'!$B$13</f>
        <v>0</v>
      </c>
      <c r="I114" s="413">
        <v>1</v>
      </c>
      <c r="J114" s="413">
        <v>0</v>
      </c>
      <c r="K114" s="413">
        <v>0</v>
      </c>
      <c r="L114" s="413">
        <v>1</v>
      </c>
      <c r="M114" s="496">
        <v>12</v>
      </c>
      <c r="N114" s="497"/>
      <c r="O114" s="414" t="s">
        <v>3222</v>
      </c>
      <c r="P114" s="218">
        <f>+VLOOKUP($O114,'Tablas IPP'!$A$1:$N$489,3,FALSE)</f>
        <v>1</v>
      </c>
      <c r="Q114" s="218">
        <f>+VLOOKUP($O114,'Tablas IPP'!$A$1:$N$489,5,FALSE)</f>
        <v>1</v>
      </c>
      <c r="R114" s="218" t="str">
        <f>+VLOOKUP($O114,'Tablas IPP'!$A$1:$N$489,7,FALSE)</f>
        <v>1</v>
      </c>
      <c r="S114" s="281">
        <f>+VLOOKUP($O114,'Tablas IPP'!$A$1:$N$489,9,FALSE)</f>
        <v>0</v>
      </c>
      <c r="T114" s="348"/>
      <c r="U114" s="350">
        <f t="shared" si="1"/>
        <v>0</v>
      </c>
      <c r="V114" s="416"/>
      <c r="W114" s="418"/>
      <c r="X114" s="418"/>
      <c r="Y114" s="418"/>
      <c r="Z114" s="418"/>
      <c r="AA114" s="418"/>
      <c r="AB114" s="418"/>
      <c r="AC114" s="418"/>
      <c r="AD114" s="418"/>
      <c r="AE114" s="418"/>
      <c r="AF114" s="418"/>
      <c r="AG114" s="419"/>
      <c r="AH114" s="98"/>
    </row>
    <row r="115" spans="1:34" ht="15.75" customHeight="1" thickBot="1">
      <c r="A115" s="97"/>
      <c r="B115" s="316">
        <f>+'F.1 - Politica Presupuestaria'!$B$8</f>
        <v>1</v>
      </c>
      <c r="C115" s="218">
        <f>+'F.1 - Politica Presupuestaria'!$B$9</f>
        <v>1</v>
      </c>
      <c r="D115" s="218">
        <f>+'F.1 - Politica Presupuestaria'!$B$10</f>
        <v>0</v>
      </c>
      <c r="E115" s="218" t="e">
        <f>+'F.1 - Politica Presupuestaria'!$B$11</f>
        <v>#N/A</v>
      </c>
      <c r="F115" s="218">
        <f>+'F.1 - Politica Presupuestaria'!$B$12</f>
        <v>0</v>
      </c>
      <c r="G115" s="218"/>
      <c r="H115" s="218">
        <f>+'F.1 - Politica Presupuestaria'!$B$13</f>
        <v>0</v>
      </c>
      <c r="I115" s="413">
        <v>1</v>
      </c>
      <c r="J115" s="413">
        <v>0</v>
      </c>
      <c r="K115" s="413">
        <v>0</v>
      </c>
      <c r="L115" s="413">
        <v>1</v>
      </c>
      <c r="M115" s="496">
        <v>12</v>
      </c>
      <c r="N115" s="497"/>
      <c r="O115" s="414" t="s">
        <v>3222</v>
      </c>
      <c r="P115" s="218">
        <f>+VLOOKUP($O115,'Tablas IPP'!$A$1:$N$489,3,FALSE)</f>
        <v>1</v>
      </c>
      <c r="Q115" s="218">
        <f>+VLOOKUP($O115,'Tablas IPP'!$A$1:$N$489,5,FALSE)</f>
        <v>1</v>
      </c>
      <c r="R115" s="218" t="str">
        <f>+VLOOKUP($O115,'Tablas IPP'!$A$1:$N$489,7,FALSE)</f>
        <v>1</v>
      </c>
      <c r="S115" s="281">
        <f>+VLOOKUP($O115,'Tablas IPP'!$A$1:$N$489,9,FALSE)</f>
        <v>0</v>
      </c>
      <c r="T115" s="348"/>
      <c r="U115" s="350">
        <f t="shared" si="1"/>
        <v>0</v>
      </c>
      <c r="V115" s="416"/>
      <c r="W115" s="418"/>
      <c r="X115" s="418"/>
      <c r="Y115" s="418"/>
      <c r="Z115" s="418"/>
      <c r="AA115" s="418"/>
      <c r="AB115" s="418"/>
      <c r="AC115" s="418"/>
      <c r="AD115" s="418"/>
      <c r="AE115" s="418"/>
      <c r="AF115" s="418"/>
      <c r="AG115" s="419"/>
      <c r="AH115" s="98"/>
    </row>
    <row r="116" spans="1:34" ht="15.75" customHeight="1" thickBot="1">
      <c r="A116" s="97"/>
      <c r="B116" s="316">
        <f>+'F.1 - Politica Presupuestaria'!$B$8</f>
        <v>1</v>
      </c>
      <c r="C116" s="218">
        <f>+'F.1 - Politica Presupuestaria'!$B$9</f>
        <v>1</v>
      </c>
      <c r="D116" s="218">
        <f>+'F.1 - Politica Presupuestaria'!$B$10</f>
        <v>0</v>
      </c>
      <c r="E116" s="218" t="e">
        <f>+'F.1 - Politica Presupuestaria'!$B$11</f>
        <v>#N/A</v>
      </c>
      <c r="F116" s="218">
        <f>+'F.1 - Politica Presupuestaria'!$B$12</f>
        <v>0</v>
      </c>
      <c r="G116" s="218"/>
      <c r="H116" s="218">
        <f>+'F.1 - Politica Presupuestaria'!$B$13</f>
        <v>0</v>
      </c>
      <c r="I116" s="413">
        <v>1</v>
      </c>
      <c r="J116" s="413">
        <v>0</v>
      </c>
      <c r="K116" s="413">
        <v>0</v>
      </c>
      <c r="L116" s="413">
        <v>1</v>
      </c>
      <c r="M116" s="496">
        <v>12</v>
      </c>
      <c r="N116" s="497"/>
      <c r="O116" s="414" t="s">
        <v>3222</v>
      </c>
      <c r="P116" s="218">
        <f>+VLOOKUP($O116,'Tablas IPP'!$A$1:$N$489,3,FALSE)</f>
        <v>1</v>
      </c>
      <c r="Q116" s="218">
        <f>+VLOOKUP($O116,'Tablas IPP'!$A$1:$N$489,5,FALSE)</f>
        <v>1</v>
      </c>
      <c r="R116" s="218" t="str">
        <f>+VLOOKUP($O116,'Tablas IPP'!$A$1:$N$489,7,FALSE)</f>
        <v>1</v>
      </c>
      <c r="S116" s="281">
        <f>+VLOOKUP($O116,'Tablas IPP'!$A$1:$N$489,9,FALSE)</f>
        <v>0</v>
      </c>
      <c r="T116" s="348"/>
      <c r="U116" s="350">
        <f t="shared" si="1"/>
        <v>0</v>
      </c>
      <c r="V116" s="416"/>
      <c r="W116" s="418"/>
      <c r="X116" s="418"/>
      <c r="Y116" s="418"/>
      <c r="Z116" s="418"/>
      <c r="AA116" s="418"/>
      <c r="AB116" s="418"/>
      <c r="AC116" s="418"/>
      <c r="AD116" s="418"/>
      <c r="AE116" s="418"/>
      <c r="AF116" s="418"/>
      <c r="AG116" s="419"/>
      <c r="AH116" s="98"/>
    </row>
    <row r="117" spans="1:34" ht="15.75" customHeight="1" thickBot="1">
      <c r="A117" s="97"/>
      <c r="B117" s="316">
        <f>+'F.1 - Politica Presupuestaria'!$B$8</f>
        <v>1</v>
      </c>
      <c r="C117" s="218">
        <f>+'F.1 - Politica Presupuestaria'!$B$9</f>
        <v>1</v>
      </c>
      <c r="D117" s="218">
        <f>+'F.1 - Politica Presupuestaria'!$B$10</f>
        <v>0</v>
      </c>
      <c r="E117" s="218" t="e">
        <f>+'F.1 - Politica Presupuestaria'!$B$11</f>
        <v>#N/A</v>
      </c>
      <c r="F117" s="218">
        <f>+'F.1 - Politica Presupuestaria'!$B$12</f>
        <v>0</v>
      </c>
      <c r="G117" s="218"/>
      <c r="H117" s="218">
        <f>+'F.1 - Politica Presupuestaria'!$B$13</f>
        <v>0</v>
      </c>
      <c r="I117" s="413">
        <v>1</v>
      </c>
      <c r="J117" s="413">
        <v>0</v>
      </c>
      <c r="K117" s="413">
        <v>0</v>
      </c>
      <c r="L117" s="413">
        <v>1</v>
      </c>
      <c r="M117" s="496">
        <v>12</v>
      </c>
      <c r="N117" s="497"/>
      <c r="O117" s="414" t="s">
        <v>3222</v>
      </c>
      <c r="P117" s="218">
        <f>+VLOOKUP($O117,'Tablas IPP'!$A$1:$N$489,3,FALSE)</f>
        <v>1</v>
      </c>
      <c r="Q117" s="218">
        <f>+VLOOKUP($O117,'Tablas IPP'!$A$1:$N$489,5,FALSE)</f>
        <v>1</v>
      </c>
      <c r="R117" s="218" t="str">
        <f>+VLOOKUP($O117,'Tablas IPP'!$A$1:$N$489,7,FALSE)</f>
        <v>1</v>
      </c>
      <c r="S117" s="281">
        <f>+VLOOKUP($O117,'Tablas IPP'!$A$1:$N$489,9,FALSE)</f>
        <v>0</v>
      </c>
      <c r="T117" s="348"/>
      <c r="U117" s="350">
        <f t="shared" si="1"/>
        <v>0</v>
      </c>
      <c r="V117" s="416"/>
      <c r="W117" s="418"/>
      <c r="X117" s="418"/>
      <c r="Y117" s="418"/>
      <c r="Z117" s="418"/>
      <c r="AA117" s="418"/>
      <c r="AB117" s="418"/>
      <c r="AC117" s="418"/>
      <c r="AD117" s="418"/>
      <c r="AE117" s="418"/>
      <c r="AF117" s="418"/>
      <c r="AG117" s="419"/>
      <c r="AH117" s="98"/>
    </row>
    <row r="118" spans="1:34" ht="15.75" customHeight="1" thickBot="1">
      <c r="A118" s="97"/>
      <c r="B118" s="316">
        <f>+'F.1 - Politica Presupuestaria'!$B$8</f>
        <v>1</v>
      </c>
      <c r="C118" s="218">
        <f>+'F.1 - Politica Presupuestaria'!$B$9</f>
        <v>1</v>
      </c>
      <c r="D118" s="218">
        <f>+'F.1 - Politica Presupuestaria'!$B$10</f>
        <v>0</v>
      </c>
      <c r="E118" s="218" t="e">
        <f>+'F.1 - Politica Presupuestaria'!$B$11</f>
        <v>#N/A</v>
      </c>
      <c r="F118" s="218">
        <f>+'F.1 - Politica Presupuestaria'!$B$12</f>
        <v>0</v>
      </c>
      <c r="G118" s="218"/>
      <c r="H118" s="218">
        <f>+'F.1 - Politica Presupuestaria'!$B$13</f>
        <v>0</v>
      </c>
      <c r="I118" s="413">
        <v>1</v>
      </c>
      <c r="J118" s="413">
        <v>0</v>
      </c>
      <c r="K118" s="413">
        <v>0</v>
      </c>
      <c r="L118" s="413">
        <v>1</v>
      </c>
      <c r="M118" s="496">
        <v>12</v>
      </c>
      <c r="N118" s="497"/>
      <c r="O118" s="414" t="s">
        <v>3222</v>
      </c>
      <c r="P118" s="218">
        <f>+VLOOKUP($O118,'Tablas IPP'!$A$1:$N$489,3,FALSE)</f>
        <v>1</v>
      </c>
      <c r="Q118" s="218">
        <f>+VLOOKUP($O118,'Tablas IPP'!$A$1:$N$489,5,FALSE)</f>
        <v>1</v>
      </c>
      <c r="R118" s="218" t="str">
        <f>+VLOOKUP($O118,'Tablas IPP'!$A$1:$N$489,7,FALSE)</f>
        <v>1</v>
      </c>
      <c r="S118" s="281">
        <f>+VLOOKUP($O118,'Tablas IPP'!$A$1:$N$489,9,FALSE)</f>
        <v>0</v>
      </c>
      <c r="T118" s="348"/>
      <c r="U118" s="350">
        <f t="shared" si="1"/>
        <v>0</v>
      </c>
      <c r="V118" s="416"/>
      <c r="W118" s="418"/>
      <c r="X118" s="418"/>
      <c r="Y118" s="418"/>
      <c r="Z118" s="418"/>
      <c r="AA118" s="418"/>
      <c r="AB118" s="418"/>
      <c r="AC118" s="418"/>
      <c r="AD118" s="418"/>
      <c r="AE118" s="418"/>
      <c r="AF118" s="418"/>
      <c r="AG118" s="419"/>
      <c r="AH118" s="98"/>
    </row>
    <row r="119" spans="1:34" ht="15.75" customHeight="1" thickBot="1">
      <c r="A119" s="97"/>
      <c r="B119" s="316">
        <f>+'F.1 - Politica Presupuestaria'!$B$8</f>
        <v>1</v>
      </c>
      <c r="C119" s="218">
        <f>+'F.1 - Politica Presupuestaria'!$B$9</f>
        <v>1</v>
      </c>
      <c r="D119" s="218">
        <f>+'F.1 - Politica Presupuestaria'!$B$10</f>
        <v>0</v>
      </c>
      <c r="E119" s="218" t="e">
        <f>+'F.1 - Politica Presupuestaria'!$B$11</f>
        <v>#N/A</v>
      </c>
      <c r="F119" s="218">
        <f>+'F.1 - Politica Presupuestaria'!$B$12</f>
        <v>0</v>
      </c>
      <c r="G119" s="218"/>
      <c r="H119" s="218">
        <f>+'F.1 - Politica Presupuestaria'!$B$13</f>
        <v>0</v>
      </c>
      <c r="I119" s="413">
        <v>1</v>
      </c>
      <c r="J119" s="413">
        <v>0</v>
      </c>
      <c r="K119" s="413">
        <v>0</v>
      </c>
      <c r="L119" s="413">
        <v>1</v>
      </c>
      <c r="M119" s="496">
        <v>12</v>
      </c>
      <c r="N119" s="497"/>
      <c r="O119" s="414" t="s">
        <v>3222</v>
      </c>
      <c r="P119" s="218">
        <f>+VLOOKUP($O119,'Tablas IPP'!$A$1:$N$489,3,FALSE)</f>
        <v>1</v>
      </c>
      <c r="Q119" s="218">
        <f>+VLOOKUP($O119,'Tablas IPP'!$A$1:$N$489,5,FALSE)</f>
        <v>1</v>
      </c>
      <c r="R119" s="218" t="str">
        <f>+VLOOKUP($O119,'Tablas IPP'!$A$1:$N$489,7,FALSE)</f>
        <v>1</v>
      </c>
      <c r="S119" s="281">
        <f>+VLOOKUP($O119,'Tablas IPP'!$A$1:$N$489,9,FALSE)</f>
        <v>0</v>
      </c>
      <c r="T119" s="348"/>
      <c r="U119" s="350">
        <f t="shared" si="1"/>
        <v>0</v>
      </c>
      <c r="V119" s="416"/>
      <c r="W119" s="418"/>
      <c r="X119" s="418"/>
      <c r="Y119" s="418"/>
      <c r="Z119" s="418"/>
      <c r="AA119" s="418"/>
      <c r="AB119" s="418"/>
      <c r="AC119" s="418"/>
      <c r="AD119" s="418"/>
      <c r="AE119" s="418"/>
      <c r="AF119" s="418"/>
      <c r="AG119" s="419"/>
      <c r="AH119" s="98"/>
    </row>
    <row r="120" spans="1:34" ht="15.75" customHeight="1" thickBot="1">
      <c r="A120" s="97"/>
      <c r="B120" s="316">
        <f>+'F.1 - Politica Presupuestaria'!$B$8</f>
        <v>1</v>
      </c>
      <c r="C120" s="218">
        <f>+'F.1 - Politica Presupuestaria'!$B$9</f>
        <v>1</v>
      </c>
      <c r="D120" s="218">
        <f>+'F.1 - Politica Presupuestaria'!$B$10</f>
        <v>0</v>
      </c>
      <c r="E120" s="218" t="e">
        <f>+'F.1 - Politica Presupuestaria'!$B$11</f>
        <v>#N/A</v>
      </c>
      <c r="F120" s="218">
        <f>+'F.1 - Politica Presupuestaria'!$B$12</f>
        <v>0</v>
      </c>
      <c r="G120" s="218"/>
      <c r="H120" s="218">
        <f>+'F.1 - Politica Presupuestaria'!$B$13</f>
        <v>0</v>
      </c>
      <c r="I120" s="413">
        <v>1</v>
      </c>
      <c r="J120" s="413">
        <v>0</v>
      </c>
      <c r="K120" s="413">
        <v>0</v>
      </c>
      <c r="L120" s="413">
        <v>1</v>
      </c>
      <c r="M120" s="496">
        <v>12</v>
      </c>
      <c r="N120" s="497"/>
      <c r="O120" s="414" t="s">
        <v>3222</v>
      </c>
      <c r="P120" s="218">
        <f>+VLOOKUP($O120,'Tablas IPP'!$A$1:$N$489,3,FALSE)</f>
        <v>1</v>
      </c>
      <c r="Q120" s="218">
        <f>+VLOOKUP($O120,'Tablas IPP'!$A$1:$N$489,5,FALSE)</f>
        <v>1</v>
      </c>
      <c r="R120" s="218" t="str">
        <f>+VLOOKUP($O120,'Tablas IPP'!$A$1:$N$489,7,FALSE)</f>
        <v>1</v>
      </c>
      <c r="S120" s="281">
        <f>+VLOOKUP($O120,'Tablas IPP'!$A$1:$N$489,9,FALSE)</f>
        <v>0</v>
      </c>
      <c r="T120" s="348"/>
      <c r="U120" s="350">
        <f t="shared" si="1"/>
        <v>0</v>
      </c>
      <c r="V120" s="416"/>
      <c r="W120" s="418"/>
      <c r="X120" s="418"/>
      <c r="Y120" s="418"/>
      <c r="Z120" s="418"/>
      <c r="AA120" s="418"/>
      <c r="AB120" s="418"/>
      <c r="AC120" s="418"/>
      <c r="AD120" s="418"/>
      <c r="AE120" s="418"/>
      <c r="AF120" s="418"/>
      <c r="AG120" s="419"/>
      <c r="AH120" s="98"/>
    </row>
    <row r="121" spans="1:34" ht="15.75" customHeight="1" thickBot="1">
      <c r="A121" s="97"/>
      <c r="B121" s="316">
        <f>+'F.1 - Politica Presupuestaria'!$B$8</f>
        <v>1</v>
      </c>
      <c r="C121" s="218">
        <f>+'F.1 - Politica Presupuestaria'!$B$9</f>
        <v>1</v>
      </c>
      <c r="D121" s="218">
        <f>+'F.1 - Politica Presupuestaria'!$B$10</f>
        <v>0</v>
      </c>
      <c r="E121" s="218" t="e">
        <f>+'F.1 - Politica Presupuestaria'!$B$11</f>
        <v>#N/A</v>
      </c>
      <c r="F121" s="218">
        <f>+'F.1 - Politica Presupuestaria'!$B$12</f>
        <v>0</v>
      </c>
      <c r="G121" s="218"/>
      <c r="H121" s="218">
        <f>+'F.1 - Politica Presupuestaria'!$B$13</f>
        <v>0</v>
      </c>
      <c r="I121" s="413">
        <v>1</v>
      </c>
      <c r="J121" s="413">
        <v>0</v>
      </c>
      <c r="K121" s="413">
        <v>0</v>
      </c>
      <c r="L121" s="413">
        <v>1</v>
      </c>
      <c r="M121" s="496">
        <v>12</v>
      </c>
      <c r="N121" s="497"/>
      <c r="O121" s="414" t="s">
        <v>3222</v>
      </c>
      <c r="P121" s="218">
        <f>+VLOOKUP($O121,'Tablas IPP'!$A$1:$N$489,3,FALSE)</f>
        <v>1</v>
      </c>
      <c r="Q121" s="218">
        <f>+VLOOKUP($O121,'Tablas IPP'!$A$1:$N$489,5,FALSE)</f>
        <v>1</v>
      </c>
      <c r="R121" s="218" t="str">
        <f>+VLOOKUP($O121,'Tablas IPP'!$A$1:$N$489,7,FALSE)</f>
        <v>1</v>
      </c>
      <c r="S121" s="281">
        <f>+VLOOKUP($O121,'Tablas IPP'!$A$1:$N$489,9,FALSE)</f>
        <v>0</v>
      </c>
      <c r="T121" s="348"/>
      <c r="U121" s="350">
        <f t="shared" si="1"/>
        <v>0</v>
      </c>
      <c r="V121" s="416"/>
      <c r="W121" s="418"/>
      <c r="X121" s="418"/>
      <c r="Y121" s="418"/>
      <c r="Z121" s="418"/>
      <c r="AA121" s="418"/>
      <c r="AB121" s="418"/>
      <c r="AC121" s="418"/>
      <c r="AD121" s="418"/>
      <c r="AE121" s="418"/>
      <c r="AF121" s="418"/>
      <c r="AG121" s="419"/>
      <c r="AH121" s="98"/>
    </row>
    <row r="122" spans="1:34" ht="15.75" customHeight="1" thickBot="1">
      <c r="A122" s="97"/>
      <c r="B122" s="316">
        <f>+'F.1 - Politica Presupuestaria'!$B$8</f>
        <v>1</v>
      </c>
      <c r="C122" s="218">
        <f>+'F.1 - Politica Presupuestaria'!$B$9</f>
        <v>1</v>
      </c>
      <c r="D122" s="218">
        <f>+'F.1 - Politica Presupuestaria'!$B$10</f>
        <v>0</v>
      </c>
      <c r="E122" s="218" t="e">
        <f>+'F.1 - Politica Presupuestaria'!$B$11</f>
        <v>#N/A</v>
      </c>
      <c r="F122" s="218">
        <f>+'F.1 - Politica Presupuestaria'!$B$12</f>
        <v>0</v>
      </c>
      <c r="G122" s="218"/>
      <c r="H122" s="218">
        <f>+'F.1 - Politica Presupuestaria'!$B$13</f>
        <v>0</v>
      </c>
      <c r="I122" s="413">
        <v>1</v>
      </c>
      <c r="J122" s="413">
        <v>0</v>
      </c>
      <c r="K122" s="413">
        <v>0</v>
      </c>
      <c r="L122" s="413">
        <v>1</v>
      </c>
      <c r="M122" s="496">
        <v>12</v>
      </c>
      <c r="N122" s="497"/>
      <c r="O122" s="414" t="s">
        <v>3222</v>
      </c>
      <c r="P122" s="218">
        <f>+VLOOKUP($O122,'Tablas IPP'!$A$1:$N$489,3,FALSE)</f>
        <v>1</v>
      </c>
      <c r="Q122" s="218">
        <f>+VLOOKUP($O122,'Tablas IPP'!$A$1:$N$489,5,FALSE)</f>
        <v>1</v>
      </c>
      <c r="R122" s="218" t="str">
        <f>+VLOOKUP($O122,'Tablas IPP'!$A$1:$N$489,7,FALSE)</f>
        <v>1</v>
      </c>
      <c r="S122" s="281">
        <f>+VLOOKUP($O122,'Tablas IPP'!$A$1:$N$489,9,FALSE)</f>
        <v>0</v>
      </c>
      <c r="T122" s="348"/>
      <c r="U122" s="350">
        <f t="shared" si="1"/>
        <v>0</v>
      </c>
      <c r="V122" s="416"/>
      <c r="W122" s="418"/>
      <c r="X122" s="418"/>
      <c r="Y122" s="418"/>
      <c r="Z122" s="418"/>
      <c r="AA122" s="418"/>
      <c r="AB122" s="418"/>
      <c r="AC122" s="418"/>
      <c r="AD122" s="418"/>
      <c r="AE122" s="418"/>
      <c r="AF122" s="418"/>
      <c r="AG122" s="419"/>
      <c r="AH122" s="98"/>
    </row>
    <row r="123" spans="1:34" ht="15.75" customHeight="1" thickBot="1">
      <c r="A123" s="97"/>
      <c r="B123" s="316">
        <f>+'F.1 - Politica Presupuestaria'!$B$8</f>
        <v>1</v>
      </c>
      <c r="C123" s="218">
        <f>+'F.1 - Politica Presupuestaria'!$B$9</f>
        <v>1</v>
      </c>
      <c r="D123" s="218">
        <f>+'F.1 - Politica Presupuestaria'!$B$10</f>
        <v>0</v>
      </c>
      <c r="E123" s="218" t="e">
        <f>+'F.1 - Politica Presupuestaria'!$B$11</f>
        <v>#N/A</v>
      </c>
      <c r="F123" s="218">
        <f>+'F.1 - Politica Presupuestaria'!$B$12</f>
        <v>0</v>
      </c>
      <c r="G123" s="218"/>
      <c r="H123" s="218">
        <f>+'F.1 - Politica Presupuestaria'!$B$13</f>
        <v>0</v>
      </c>
      <c r="I123" s="413">
        <v>1</v>
      </c>
      <c r="J123" s="413">
        <v>0</v>
      </c>
      <c r="K123" s="413">
        <v>0</v>
      </c>
      <c r="L123" s="413">
        <v>1</v>
      </c>
      <c r="M123" s="496">
        <v>12</v>
      </c>
      <c r="N123" s="497"/>
      <c r="O123" s="414" t="s">
        <v>3222</v>
      </c>
      <c r="P123" s="218">
        <f>+VLOOKUP($O123,'Tablas IPP'!$A$1:$N$489,3,FALSE)</f>
        <v>1</v>
      </c>
      <c r="Q123" s="218">
        <f>+VLOOKUP($O123,'Tablas IPP'!$A$1:$N$489,5,FALSE)</f>
        <v>1</v>
      </c>
      <c r="R123" s="218" t="str">
        <f>+VLOOKUP($O123,'Tablas IPP'!$A$1:$N$489,7,FALSE)</f>
        <v>1</v>
      </c>
      <c r="S123" s="281">
        <f>+VLOOKUP($O123,'Tablas IPP'!$A$1:$N$489,9,FALSE)</f>
        <v>0</v>
      </c>
      <c r="T123" s="348"/>
      <c r="U123" s="350">
        <f t="shared" si="1"/>
        <v>0</v>
      </c>
      <c r="V123" s="416"/>
      <c r="W123" s="418"/>
      <c r="X123" s="418"/>
      <c r="Y123" s="418"/>
      <c r="Z123" s="418"/>
      <c r="AA123" s="418"/>
      <c r="AB123" s="418"/>
      <c r="AC123" s="418"/>
      <c r="AD123" s="418"/>
      <c r="AE123" s="418"/>
      <c r="AF123" s="418"/>
      <c r="AG123" s="419"/>
      <c r="AH123" s="98"/>
    </row>
    <row r="124" spans="1:34" ht="15.75" customHeight="1" thickBot="1">
      <c r="A124" s="97"/>
      <c r="B124" s="316">
        <f>+'F.1 - Politica Presupuestaria'!$B$8</f>
        <v>1</v>
      </c>
      <c r="C124" s="218">
        <f>+'F.1 - Politica Presupuestaria'!$B$9</f>
        <v>1</v>
      </c>
      <c r="D124" s="218">
        <f>+'F.1 - Politica Presupuestaria'!$B$10</f>
        <v>0</v>
      </c>
      <c r="E124" s="218" t="e">
        <f>+'F.1 - Politica Presupuestaria'!$B$11</f>
        <v>#N/A</v>
      </c>
      <c r="F124" s="218">
        <f>+'F.1 - Politica Presupuestaria'!$B$12</f>
        <v>0</v>
      </c>
      <c r="G124" s="218"/>
      <c r="H124" s="218">
        <f>+'F.1 - Politica Presupuestaria'!$B$13</f>
        <v>0</v>
      </c>
      <c r="I124" s="413">
        <v>1</v>
      </c>
      <c r="J124" s="413">
        <v>0</v>
      </c>
      <c r="K124" s="413">
        <v>0</v>
      </c>
      <c r="L124" s="413">
        <v>1</v>
      </c>
      <c r="M124" s="496">
        <v>12</v>
      </c>
      <c r="N124" s="497"/>
      <c r="O124" s="414" t="s">
        <v>3222</v>
      </c>
      <c r="P124" s="218">
        <f>+VLOOKUP($O124,'Tablas IPP'!$A$1:$N$489,3,FALSE)</f>
        <v>1</v>
      </c>
      <c r="Q124" s="218">
        <f>+VLOOKUP($O124,'Tablas IPP'!$A$1:$N$489,5,FALSE)</f>
        <v>1</v>
      </c>
      <c r="R124" s="218" t="str">
        <f>+VLOOKUP($O124,'Tablas IPP'!$A$1:$N$489,7,FALSE)</f>
        <v>1</v>
      </c>
      <c r="S124" s="281">
        <f>+VLOOKUP($O124,'Tablas IPP'!$A$1:$N$489,9,FALSE)</f>
        <v>0</v>
      </c>
      <c r="T124" s="348"/>
      <c r="U124" s="350">
        <f t="shared" si="1"/>
        <v>0</v>
      </c>
      <c r="V124" s="416"/>
      <c r="W124" s="418"/>
      <c r="X124" s="418"/>
      <c r="Y124" s="418"/>
      <c r="Z124" s="418"/>
      <c r="AA124" s="418"/>
      <c r="AB124" s="418"/>
      <c r="AC124" s="418"/>
      <c r="AD124" s="418"/>
      <c r="AE124" s="418"/>
      <c r="AF124" s="418"/>
      <c r="AG124" s="419"/>
      <c r="AH124" s="98"/>
    </row>
    <row r="125" spans="1:34" ht="15.75" customHeight="1" thickBot="1">
      <c r="A125" s="97"/>
      <c r="B125" s="316">
        <f>+'F.1 - Politica Presupuestaria'!$B$8</f>
        <v>1</v>
      </c>
      <c r="C125" s="218">
        <f>+'F.1 - Politica Presupuestaria'!$B$9</f>
        <v>1</v>
      </c>
      <c r="D125" s="218">
        <f>+'F.1 - Politica Presupuestaria'!$B$10</f>
        <v>0</v>
      </c>
      <c r="E125" s="218" t="e">
        <f>+'F.1 - Politica Presupuestaria'!$B$11</f>
        <v>#N/A</v>
      </c>
      <c r="F125" s="218">
        <f>+'F.1 - Politica Presupuestaria'!$B$12</f>
        <v>0</v>
      </c>
      <c r="G125" s="218"/>
      <c r="H125" s="218">
        <f>+'F.1 - Politica Presupuestaria'!$B$13</f>
        <v>0</v>
      </c>
      <c r="I125" s="413">
        <v>1</v>
      </c>
      <c r="J125" s="413">
        <v>0</v>
      </c>
      <c r="K125" s="413">
        <v>0</v>
      </c>
      <c r="L125" s="413">
        <v>1</v>
      </c>
      <c r="M125" s="496">
        <v>12</v>
      </c>
      <c r="N125" s="497"/>
      <c r="O125" s="414" t="s">
        <v>3222</v>
      </c>
      <c r="P125" s="218">
        <f>+VLOOKUP($O125,'Tablas IPP'!$A$1:$N$489,3,FALSE)</f>
        <v>1</v>
      </c>
      <c r="Q125" s="218">
        <f>+VLOOKUP($O125,'Tablas IPP'!$A$1:$N$489,5,FALSE)</f>
        <v>1</v>
      </c>
      <c r="R125" s="218" t="str">
        <f>+VLOOKUP($O125,'Tablas IPP'!$A$1:$N$489,7,FALSE)</f>
        <v>1</v>
      </c>
      <c r="S125" s="281">
        <f>+VLOOKUP($O125,'Tablas IPP'!$A$1:$N$489,9,FALSE)</f>
        <v>0</v>
      </c>
      <c r="T125" s="348"/>
      <c r="U125" s="350">
        <f t="shared" si="1"/>
        <v>0</v>
      </c>
      <c r="V125" s="416"/>
      <c r="W125" s="418"/>
      <c r="X125" s="418"/>
      <c r="Y125" s="418"/>
      <c r="Z125" s="418"/>
      <c r="AA125" s="418"/>
      <c r="AB125" s="418"/>
      <c r="AC125" s="418"/>
      <c r="AD125" s="418"/>
      <c r="AE125" s="418"/>
      <c r="AF125" s="418"/>
      <c r="AG125" s="419"/>
      <c r="AH125" s="98"/>
    </row>
    <row r="126" spans="1:34" ht="15.75" customHeight="1" thickBot="1">
      <c r="A126" s="97"/>
      <c r="B126" s="316">
        <f>+'F.1 - Politica Presupuestaria'!$B$8</f>
        <v>1</v>
      </c>
      <c r="C126" s="218">
        <f>+'F.1 - Politica Presupuestaria'!$B$9</f>
        <v>1</v>
      </c>
      <c r="D126" s="218">
        <f>+'F.1 - Politica Presupuestaria'!$B$10</f>
        <v>0</v>
      </c>
      <c r="E126" s="218" t="e">
        <f>+'F.1 - Politica Presupuestaria'!$B$11</f>
        <v>#N/A</v>
      </c>
      <c r="F126" s="218">
        <f>+'F.1 - Politica Presupuestaria'!$B$12</f>
        <v>0</v>
      </c>
      <c r="G126" s="218"/>
      <c r="H126" s="218">
        <f>+'F.1 - Politica Presupuestaria'!$B$13</f>
        <v>0</v>
      </c>
      <c r="I126" s="413">
        <v>1</v>
      </c>
      <c r="J126" s="413">
        <v>0</v>
      </c>
      <c r="K126" s="413">
        <v>0</v>
      </c>
      <c r="L126" s="413">
        <v>1</v>
      </c>
      <c r="M126" s="496">
        <v>12</v>
      </c>
      <c r="N126" s="497"/>
      <c r="O126" s="414" t="s">
        <v>3222</v>
      </c>
      <c r="P126" s="218">
        <f>+VLOOKUP($O126,'Tablas IPP'!$A$1:$N$489,3,FALSE)</f>
        <v>1</v>
      </c>
      <c r="Q126" s="218">
        <f>+VLOOKUP($O126,'Tablas IPP'!$A$1:$N$489,5,FALSE)</f>
        <v>1</v>
      </c>
      <c r="R126" s="218" t="str">
        <f>+VLOOKUP($O126,'Tablas IPP'!$A$1:$N$489,7,FALSE)</f>
        <v>1</v>
      </c>
      <c r="S126" s="281">
        <f>+VLOOKUP($O126,'Tablas IPP'!$A$1:$N$489,9,FALSE)</f>
        <v>0</v>
      </c>
      <c r="T126" s="348"/>
      <c r="U126" s="350">
        <f t="shared" si="1"/>
        <v>0</v>
      </c>
      <c r="V126" s="416"/>
      <c r="W126" s="418"/>
      <c r="X126" s="418"/>
      <c r="Y126" s="418"/>
      <c r="Z126" s="418"/>
      <c r="AA126" s="418"/>
      <c r="AB126" s="418"/>
      <c r="AC126" s="418"/>
      <c r="AD126" s="418"/>
      <c r="AE126" s="418"/>
      <c r="AF126" s="418"/>
      <c r="AG126" s="419"/>
      <c r="AH126" s="98"/>
    </row>
    <row r="127" spans="1:34" ht="14.4" thickBot="1">
      <c r="A127" s="97"/>
      <c r="B127" s="316">
        <f>+'F.1 - Politica Presupuestaria'!$B$8</f>
        <v>1</v>
      </c>
      <c r="C127" s="218">
        <f>+'F.1 - Politica Presupuestaria'!$B$9</f>
        <v>1</v>
      </c>
      <c r="D127" s="218">
        <f>+'F.1 - Politica Presupuestaria'!$B$10</f>
        <v>0</v>
      </c>
      <c r="E127" s="218" t="e">
        <f>+'F.1 - Politica Presupuestaria'!$B$11</f>
        <v>#N/A</v>
      </c>
      <c r="F127" s="218">
        <f>+'F.1 - Politica Presupuestaria'!$B$12</f>
        <v>0</v>
      </c>
      <c r="G127" s="218"/>
      <c r="H127" s="218">
        <f>+'F.1 - Politica Presupuestaria'!$B$13</f>
        <v>0</v>
      </c>
      <c r="I127" s="413">
        <v>1</v>
      </c>
      <c r="J127" s="413">
        <v>0</v>
      </c>
      <c r="K127" s="413">
        <v>0</v>
      </c>
      <c r="L127" s="413">
        <v>1</v>
      </c>
      <c r="M127" s="496">
        <v>12</v>
      </c>
      <c r="N127" s="497"/>
      <c r="O127" s="414" t="s">
        <v>3222</v>
      </c>
      <c r="P127" s="218">
        <f>+VLOOKUP($O127,'Tablas IPP'!$A$1:$N$489,3,FALSE)</f>
        <v>1</v>
      </c>
      <c r="Q127" s="218">
        <f>+VLOOKUP($O127,'Tablas IPP'!$A$1:$N$489,5,FALSE)</f>
        <v>1</v>
      </c>
      <c r="R127" s="218" t="str">
        <f>+VLOOKUP($O127,'Tablas IPP'!$A$1:$N$489,7,FALSE)</f>
        <v>1</v>
      </c>
      <c r="S127" s="281">
        <f>+VLOOKUP($O127,'Tablas IPP'!$A$1:$N$489,9,FALSE)</f>
        <v>0</v>
      </c>
      <c r="T127" s="348"/>
      <c r="U127" s="350">
        <f t="shared" si="1"/>
        <v>0</v>
      </c>
      <c r="V127" s="416"/>
      <c r="W127" s="418"/>
      <c r="X127" s="418"/>
      <c r="Y127" s="418"/>
      <c r="Z127" s="418"/>
      <c r="AA127" s="418"/>
      <c r="AB127" s="418"/>
      <c r="AC127" s="418"/>
      <c r="AD127" s="418"/>
      <c r="AE127" s="418"/>
      <c r="AF127" s="418"/>
      <c r="AG127" s="419"/>
      <c r="AH127" s="98"/>
    </row>
    <row r="128" spans="1:34" ht="14.4" thickBot="1">
      <c r="A128" s="97"/>
      <c r="B128" s="316">
        <f>+'F.1 - Politica Presupuestaria'!$B$8</f>
        <v>1</v>
      </c>
      <c r="C128" s="218">
        <f>+'F.1 - Politica Presupuestaria'!$B$9</f>
        <v>1</v>
      </c>
      <c r="D128" s="218">
        <f>+'F.1 - Politica Presupuestaria'!$B$10</f>
        <v>0</v>
      </c>
      <c r="E128" s="218" t="e">
        <f>+'F.1 - Politica Presupuestaria'!$B$11</f>
        <v>#N/A</v>
      </c>
      <c r="F128" s="218">
        <f>+'F.1 - Politica Presupuestaria'!$B$12</f>
        <v>0</v>
      </c>
      <c r="G128" s="218"/>
      <c r="H128" s="218">
        <f>+'F.1 - Politica Presupuestaria'!$B$13</f>
        <v>0</v>
      </c>
      <c r="I128" s="413">
        <v>1</v>
      </c>
      <c r="J128" s="413">
        <v>0</v>
      </c>
      <c r="K128" s="413">
        <v>0</v>
      </c>
      <c r="L128" s="413">
        <v>1</v>
      </c>
      <c r="M128" s="496">
        <v>12</v>
      </c>
      <c r="N128" s="497"/>
      <c r="O128" s="414" t="s">
        <v>3222</v>
      </c>
      <c r="P128" s="218">
        <f>+VLOOKUP($O128,'Tablas IPP'!$A$1:$N$489,3,FALSE)</f>
        <v>1</v>
      </c>
      <c r="Q128" s="218">
        <f>+VLOOKUP($O128,'Tablas IPP'!$A$1:$N$489,5,FALSE)</f>
        <v>1</v>
      </c>
      <c r="R128" s="218" t="str">
        <f>+VLOOKUP($O128,'Tablas IPP'!$A$1:$N$489,7,FALSE)</f>
        <v>1</v>
      </c>
      <c r="S128" s="281">
        <f>+VLOOKUP($O128,'Tablas IPP'!$A$1:$N$489,9,FALSE)</f>
        <v>0</v>
      </c>
      <c r="T128" s="348"/>
      <c r="U128" s="350">
        <f t="shared" si="1"/>
        <v>0</v>
      </c>
      <c r="V128" s="416"/>
      <c r="W128" s="418"/>
      <c r="X128" s="418"/>
      <c r="Y128" s="418"/>
      <c r="Z128" s="418"/>
      <c r="AA128" s="418"/>
      <c r="AB128" s="418"/>
      <c r="AC128" s="418"/>
      <c r="AD128" s="418"/>
      <c r="AE128" s="418"/>
      <c r="AF128" s="418"/>
      <c r="AG128" s="419"/>
      <c r="AH128" s="98"/>
    </row>
    <row r="129" spans="1:34" ht="14.4" thickBot="1">
      <c r="A129" s="97"/>
      <c r="B129" s="316">
        <f>+'F.1 - Politica Presupuestaria'!$B$8</f>
        <v>1</v>
      </c>
      <c r="C129" s="218">
        <f>+'F.1 - Politica Presupuestaria'!$B$9</f>
        <v>1</v>
      </c>
      <c r="D129" s="218">
        <f>+'F.1 - Politica Presupuestaria'!$B$10</f>
        <v>0</v>
      </c>
      <c r="E129" s="218" t="e">
        <f>+'F.1 - Politica Presupuestaria'!$B$11</f>
        <v>#N/A</v>
      </c>
      <c r="F129" s="218">
        <f>+'F.1 - Politica Presupuestaria'!$B$12</f>
        <v>0</v>
      </c>
      <c r="G129" s="218"/>
      <c r="H129" s="218">
        <f>+'F.1 - Politica Presupuestaria'!$B$13</f>
        <v>0</v>
      </c>
      <c r="I129" s="413">
        <v>1</v>
      </c>
      <c r="J129" s="413">
        <v>0</v>
      </c>
      <c r="K129" s="413">
        <v>0</v>
      </c>
      <c r="L129" s="413">
        <v>1</v>
      </c>
      <c r="M129" s="496">
        <v>12</v>
      </c>
      <c r="N129" s="497"/>
      <c r="O129" s="414" t="s">
        <v>3222</v>
      </c>
      <c r="P129" s="218">
        <f>+VLOOKUP($O129,'Tablas IPP'!$A$1:$N$489,3,FALSE)</f>
        <v>1</v>
      </c>
      <c r="Q129" s="218">
        <f>+VLOOKUP($O129,'Tablas IPP'!$A$1:$N$489,5,FALSE)</f>
        <v>1</v>
      </c>
      <c r="R129" s="218" t="str">
        <f>+VLOOKUP($O129,'Tablas IPP'!$A$1:$N$489,7,FALSE)</f>
        <v>1</v>
      </c>
      <c r="S129" s="281">
        <f>+VLOOKUP($O129,'Tablas IPP'!$A$1:$N$489,9,FALSE)</f>
        <v>0</v>
      </c>
      <c r="T129" s="348"/>
      <c r="U129" s="350">
        <f t="shared" si="1"/>
        <v>0</v>
      </c>
      <c r="V129" s="416"/>
      <c r="W129" s="418"/>
      <c r="X129" s="418"/>
      <c r="Y129" s="418"/>
      <c r="Z129" s="418"/>
      <c r="AA129" s="418"/>
      <c r="AB129" s="418"/>
      <c r="AC129" s="418"/>
      <c r="AD129" s="418"/>
      <c r="AE129" s="418"/>
      <c r="AF129" s="418"/>
      <c r="AG129" s="419"/>
      <c r="AH129" s="98"/>
    </row>
    <row r="130" spans="1:34" ht="14.4" thickBot="1">
      <c r="A130" s="97"/>
      <c r="B130" s="316">
        <f>+'F.1 - Politica Presupuestaria'!$B$8</f>
        <v>1</v>
      </c>
      <c r="C130" s="218">
        <f>+'F.1 - Politica Presupuestaria'!$B$9</f>
        <v>1</v>
      </c>
      <c r="D130" s="218">
        <f>+'F.1 - Politica Presupuestaria'!$B$10</f>
        <v>0</v>
      </c>
      <c r="E130" s="218" t="e">
        <f>+'F.1 - Politica Presupuestaria'!$B$11</f>
        <v>#N/A</v>
      </c>
      <c r="F130" s="218">
        <f>+'F.1 - Politica Presupuestaria'!$B$12</f>
        <v>0</v>
      </c>
      <c r="G130" s="218"/>
      <c r="H130" s="218">
        <f>+'F.1 - Politica Presupuestaria'!$B$13</f>
        <v>0</v>
      </c>
      <c r="I130" s="413">
        <v>1</v>
      </c>
      <c r="J130" s="413">
        <v>0</v>
      </c>
      <c r="K130" s="413">
        <v>0</v>
      </c>
      <c r="L130" s="413">
        <v>1</v>
      </c>
      <c r="M130" s="496">
        <v>12</v>
      </c>
      <c r="N130" s="497"/>
      <c r="O130" s="414" t="s">
        <v>3222</v>
      </c>
      <c r="P130" s="218">
        <f>+VLOOKUP($O130,'Tablas IPP'!$A$1:$N$489,3,FALSE)</f>
        <v>1</v>
      </c>
      <c r="Q130" s="218">
        <f>+VLOOKUP($O130,'Tablas IPP'!$A$1:$N$489,5,FALSE)</f>
        <v>1</v>
      </c>
      <c r="R130" s="218" t="str">
        <f>+VLOOKUP($O130,'Tablas IPP'!$A$1:$N$489,7,FALSE)</f>
        <v>1</v>
      </c>
      <c r="S130" s="281">
        <f>+VLOOKUP($O130,'Tablas IPP'!$A$1:$N$489,9,FALSE)</f>
        <v>0</v>
      </c>
      <c r="T130" s="348"/>
      <c r="U130" s="350">
        <f t="shared" si="1"/>
        <v>0</v>
      </c>
      <c r="V130" s="416"/>
      <c r="W130" s="418"/>
      <c r="X130" s="418"/>
      <c r="Y130" s="418"/>
      <c r="Z130" s="418"/>
      <c r="AA130" s="418"/>
      <c r="AB130" s="418"/>
      <c r="AC130" s="418"/>
      <c r="AD130" s="418"/>
      <c r="AE130" s="418"/>
      <c r="AF130" s="418"/>
      <c r="AG130" s="419"/>
      <c r="AH130" s="98"/>
    </row>
    <row r="131" spans="1:34" ht="14.4" thickBot="1">
      <c r="A131" s="97"/>
      <c r="B131" s="316">
        <f>+'F.1 - Politica Presupuestaria'!$B$8</f>
        <v>1</v>
      </c>
      <c r="C131" s="218">
        <f>+'F.1 - Politica Presupuestaria'!$B$9</f>
        <v>1</v>
      </c>
      <c r="D131" s="218">
        <f>+'F.1 - Politica Presupuestaria'!$B$10</f>
        <v>0</v>
      </c>
      <c r="E131" s="218" t="e">
        <f>+'F.1 - Politica Presupuestaria'!$B$11</f>
        <v>#N/A</v>
      </c>
      <c r="F131" s="218">
        <f>+'F.1 - Politica Presupuestaria'!$B$12</f>
        <v>0</v>
      </c>
      <c r="G131" s="218"/>
      <c r="H131" s="218">
        <f>+'F.1 - Politica Presupuestaria'!$B$13</f>
        <v>0</v>
      </c>
      <c r="I131" s="413">
        <v>1</v>
      </c>
      <c r="J131" s="413">
        <v>0</v>
      </c>
      <c r="K131" s="413">
        <v>0</v>
      </c>
      <c r="L131" s="413">
        <v>1</v>
      </c>
      <c r="M131" s="496">
        <v>12</v>
      </c>
      <c r="N131" s="497"/>
      <c r="O131" s="414" t="s">
        <v>3222</v>
      </c>
      <c r="P131" s="218">
        <f>+VLOOKUP($O131,'Tablas IPP'!$A$1:$N$489,3,FALSE)</f>
        <v>1</v>
      </c>
      <c r="Q131" s="218">
        <f>+VLOOKUP($O131,'Tablas IPP'!$A$1:$N$489,5,FALSE)</f>
        <v>1</v>
      </c>
      <c r="R131" s="218" t="str">
        <f>+VLOOKUP($O131,'Tablas IPP'!$A$1:$N$489,7,FALSE)</f>
        <v>1</v>
      </c>
      <c r="S131" s="281">
        <f>+VLOOKUP($O131,'Tablas IPP'!$A$1:$N$489,9,FALSE)</f>
        <v>0</v>
      </c>
      <c r="T131" s="348"/>
      <c r="U131" s="350">
        <f t="shared" si="1"/>
        <v>0</v>
      </c>
      <c r="V131" s="416"/>
      <c r="W131" s="418"/>
      <c r="X131" s="418"/>
      <c r="Y131" s="418"/>
      <c r="Z131" s="418"/>
      <c r="AA131" s="418"/>
      <c r="AB131" s="418"/>
      <c r="AC131" s="418"/>
      <c r="AD131" s="418"/>
      <c r="AE131" s="418"/>
      <c r="AF131" s="418"/>
      <c r="AG131" s="419"/>
      <c r="AH131" s="98"/>
    </row>
    <row r="132" spans="1:34" ht="14.4" thickBot="1">
      <c r="A132" s="97"/>
      <c r="B132" s="316">
        <f>+'F.1 - Politica Presupuestaria'!$B$8</f>
        <v>1</v>
      </c>
      <c r="C132" s="218">
        <f>+'F.1 - Politica Presupuestaria'!$B$9</f>
        <v>1</v>
      </c>
      <c r="D132" s="218">
        <f>+'F.1 - Politica Presupuestaria'!$B$10</f>
        <v>0</v>
      </c>
      <c r="E132" s="218" t="e">
        <f>+'F.1 - Politica Presupuestaria'!$B$11</f>
        <v>#N/A</v>
      </c>
      <c r="F132" s="218">
        <f>+'F.1 - Politica Presupuestaria'!$B$12</f>
        <v>0</v>
      </c>
      <c r="G132" s="218"/>
      <c r="H132" s="218">
        <f>+'F.1 - Politica Presupuestaria'!$B$13</f>
        <v>0</v>
      </c>
      <c r="I132" s="413">
        <v>1</v>
      </c>
      <c r="J132" s="413">
        <v>0</v>
      </c>
      <c r="K132" s="413">
        <v>0</v>
      </c>
      <c r="L132" s="413">
        <v>1</v>
      </c>
      <c r="M132" s="496">
        <v>12</v>
      </c>
      <c r="N132" s="497"/>
      <c r="O132" s="414" t="s">
        <v>3222</v>
      </c>
      <c r="P132" s="218">
        <f>+VLOOKUP($O132,'Tablas IPP'!$A$1:$N$489,3,FALSE)</f>
        <v>1</v>
      </c>
      <c r="Q132" s="218">
        <f>+VLOOKUP($O132,'Tablas IPP'!$A$1:$N$489,5,FALSE)</f>
        <v>1</v>
      </c>
      <c r="R132" s="218" t="str">
        <f>+VLOOKUP($O132,'Tablas IPP'!$A$1:$N$489,7,FALSE)</f>
        <v>1</v>
      </c>
      <c r="S132" s="281">
        <f>+VLOOKUP($O132,'Tablas IPP'!$A$1:$N$489,9,FALSE)</f>
        <v>0</v>
      </c>
      <c r="T132" s="348"/>
      <c r="U132" s="350">
        <f t="shared" si="1"/>
        <v>0</v>
      </c>
      <c r="V132" s="416"/>
      <c r="W132" s="418"/>
      <c r="X132" s="418"/>
      <c r="Y132" s="418"/>
      <c r="Z132" s="418"/>
      <c r="AA132" s="418"/>
      <c r="AB132" s="418"/>
      <c r="AC132" s="418"/>
      <c r="AD132" s="418"/>
      <c r="AE132" s="418"/>
      <c r="AF132" s="418"/>
      <c r="AG132" s="419"/>
      <c r="AH132" s="98"/>
    </row>
    <row r="133" spans="1:34" ht="14.4" thickBot="1">
      <c r="A133" s="97"/>
      <c r="B133" s="316">
        <f>+'F.1 - Politica Presupuestaria'!$B$8</f>
        <v>1</v>
      </c>
      <c r="C133" s="218">
        <f>+'F.1 - Politica Presupuestaria'!$B$9</f>
        <v>1</v>
      </c>
      <c r="D133" s="218">
        <f>+'F.1 - Politica Presupuestaria'!$B$10</f>
        <v>0</v>
      </c>
      <c r="E133" s="218" t="e">
        <f>+'F.1 - Politica Presupuestaria'!$B$11</f>
        <v>#N/A</v>
      </c>
      <c r="F133" s="218">
        <f>+'F.1 - Politica Presupuestaria'!$B$12</f>
        <v>0</v>
      </c>
      <c r="G133" s="218"/>
      <c r="H133" s="218">
        <f>+'F.1 - Politica Presupuestaria'!$B$13</f>
        <v>0</v>
      </c>
      <c r="I133" s="413">
        <v>1</v>
      </c>
      <c r="J133" s="413">
        <v>0</v>
      </c>
      <c r="K133" s="413">
        <v>0</v>
      </c>
      <c r="L133" s="413">
        <v>1</v>
      </c>
      <c r="M133" s="496">
        <v>12</v>
      </c>
      <c r="N133" s="497"/>
      <c r="O133" s="414" t="s">
        <v>3222</v>
      </c>
      <c r="P133" s="218">
        <f>+VLOOKUP($O133,'Tablas IPP'!$A$1:$N$489,3,FALSE)</f>
        <v>1</v>
      </c>
      <c r="Q133" s="218">
        <f>+VLOOKUP($O133,'Tablas IPP'!$A$1:$N$489,5,FALSE)</f>
        <v>1</v>
      </c>
      <c r="R133" s="218" t="str">
        <f>+VLOOKUP($O133,'Tablas IPP'!$A$1:$N$489,7,FALSE)</f>
        <v>1</v>
      </c>
      <c r="S133" s="281">
        <f>+VLOOKUP($O133,'Tablas IPP'!$A$1:$N$489,9,FALSE)</f>
        <v>0</v>
      </c>
      <c r="T133" s="348"/>
      <c r="U133" s="350">
        <f t="shared" si="1"/>
        <v>0</v>
      </c>
      <c r="V133" s="416"/>
      <c r="W133" s="418"/>
      <c r="X133" s="418"/>
      <c r="Y133" s="418"/>
      <c r="Z133" s="418"/>
      <c r="AA133" s="418"/>
      <c r="AB133" s="418"/>
      <c r="AC133" s="418"/>
      <c r="AD133" s="418"/>
      <c r="AE133" s="418"/>
      <c r="AF133" s="418"/>
      <c r="AG133" s="419"/>
      <c r="AH133" s="98"/>
    </row>
    <row r="134" spans="1:34" ht="14.4" thickBot="1">
      <c r="A134" s="97"/>
      <c r="B134" s="316">
        <f>+'F.1 - Politica Presupuestaria'!$B$8</f>
        <v>1</v>
      </c>
      <c r="C134" s="218">
        <f>+'F.1 - Politica Presupuestaria'!$B$9</f>
        <v>1</v>
      </c>
      <c r="D134" s="218">
        <f>+'F.1 - Politica Presupuestaria'!$B$10</f>
        <v>0</v>
      </c>
      <c r="E134" s="218" t="e">
        <f>+'F.1 - Politica Presupuestaria'!$B$11</f>
        <v>#N/A</v>
      </c>
      <c r="F134" s="218">
        <f>+'F.1 - Politica Presupuestaria'!$B$12</f>
        <v>0</v>
      </c>
      <c r="G134" s="218"/>
      <c r="H134" s="218">
        <f>+'F.1 - Politica Presupuestaria'!$B$13</f>
        <v>0</v>
      </c>
      <c r="I134" s="413">
        <v>1</v>
      </c>
      <c r="J134" s="413">
        <v>0</v>
      </c>
      <c r="K134" s="413">
        <v>0</v>
      </c>
      <c r="L134" s="413">
        <v>1</v>
      </c>
      <c r="M134" s="496">
        <v>12</v>
      </c>
      <c r="N134" s="497"/>
      <c r="O134" s="414" t="s">
        <v>3222</v>
      </c>
      <c r="P134" s="218">
        <f>+VLOOKUP($O134,'Tablas IPP'!$A$1:$N$489,3,FALSE)</f>
        <v>1</v>
      </c>
      <c r="Q134" s="218">
        <f>+VLOOKUP($O134,'Tablas IPP'!$A$1:$N$489,5,FALSE)</f>
        <v>1</v>
      </c>
      <c r="R134" s="218" t="str">
        <f>+VLOOKUP($O134,'Tablas IPP'!$A$1:$N$489,7,FALSE)</f>
        <v>1</v>
      </c>
      <c r="S134" s="281">
        <f>+VLOOKUP($O134,'Tablas IPP'!$A$1:$N$489,9,FALSE)</f>
        <v>0</v>
      </c>
      <c r="T134" s="348"/>
      <c r="U134" s="350">
        <f t="shared" si="1"/>
        <v>0</v>
      </c>
      <c r="V134" s="416"/>
      <c r="W134" s="418"/>
      <c r="X134" s="418"/>
      <c r="Y134" s="418"/>
      <c r="Z134" s="418"/>
      <c r="AA134" s="418"/>
      <c r="AB134" s="418"/>
      <c r="AC134" s="418"/>
      <c r="AD134" s="418"/>
      <c r="AE134" s="418"/>
      <c r="AF134" s="418"/>
      <c r="AG134" s="419"/>
      <c r="AH134" s="98"/>
    </row>
    <row r="135" spans="1:34" ht="14.4" thickBot="1">
      <c r="A135" s="97"/>
      <c r="B135" s="316">
        <f>+'F.1 - Politica Presupuestaria'!$B$8</f>
        <v>1</v>
      </c>
      <c r="C135" s="218">
        <f>+'F.1 - Politica Presupuestaria'!$B$9</f>
        <v>1</v>
      </c>
      <c r="D135" s="218">
        <f>+'F.1 - Politica Presupuestaria'!$B$10</f>
        <v>0</v>
      </c>
      <c r="E135" s="218" t="e">
        <f>+'F.1 - Politica Presupuestaria'!$B$11</f>
        <v>#N/A</v>
      </c>
      <c r="F135" s="218">
        <f>+'F.1 - Politica Presupuestaria'!$B$12</f>
        <v>0</v>
      </c>
      <c r="G135" s="218"/>
      <c r="H135" s="218">
        <f>+'F.1 - Politica Presupuestaria'!$B$13</f>
        <v>0</v>
      </c>
      <c r="I135" s="413">
        <v>1</v>
      </c>
      <c r="J135" s="413">
        <v>0</v>
      </c>
      <c r="K135" s="413">
        <v>0</v>
      </c>
      <c r="L135" s="413">
        <v>1</v>
      </c>
      <c r="M135" s="496">
        <v>12</v>
      </c>
      <c r="N135" s="497"/>
      <c r="O135" s="414" t="s">
        <v>3222</v>
      </c>
      <c r="P135" s="218">
        <f>+VLOOKUP($O135,'Tablas IPP'!$A$1:$N$489,3,FALSE)</f>
        <v>1</v>
      </c>
      <c r="Q135" s="218">
        <f>+VLOOKUP($O135,'Tablas IPP'!$A$1:$N$489,5,FALSE)</f>
        <v>1</v>
      </c>
      <c r="R135" s="218" t="str">
        <f>+VLOOKUP($O135,'Tablas IPP'!$A$1:$N$489,7,FALSE)</f>
        <v>1</v>
      </c>
      <c r="S135" s="281">
        <f>+VLOOKUP($O135,'Tablas IPP'!$A$1:$N$489,9,FALSE)</f>
        <v>0</v>
      </c>
      <c r="T135" s="348"/>
      <c r="U135" s="350">
        <f t="shared" si="1"/>
        <v>0</v>
      </c>
      <c r="V135" s="416"/>
      <c r="W135" s="418"/>
      <c r="X135" s="418"/>
      <c r="Y135" s="418"/>
      <c r="Z135" s="418"/>
      <c r="AA135" s="418"/>
      <c r="AB135" s="418"/>
      <c r="AC135" s="418"/>
      <c r="AD135" s="418"/>
      <c r="AE135" s="418"/>
      <c r="AF135" s="418"/>
      <c r="AG135" s="419"/>
      <c r="AH135" s="98"/>
    </row>
    <row r="136" spans="1:34" ht="14.4" thickBot="1">
      <c r="A136" s="97"/>
      <c r="B136" s="316">
        <f>+'F.1 - Politica Presupuestaria'!$B$8</f>
        <v>1</v>
      </c>
      <c r="C136" s="218">
        <f>+'F.1 - Politica Presupuestaria'!$B$9</f>
        <v>1</v>
      </c>
      <c r="D136" s="218">
        <f>+'F.1 - Politica Presupuestaria'!$B$10</f>
        <v>0</v>
      </c>
      <c r="E136" s="218" t="e">
        <f>+'F.1 - Politica Presupuestaria'!$B$11</f>
        <v>#N/A</v>
      </c>
      <c r="F136" s="218">
        <f>+'F.1 - Politica Presupuestaria'!$B$12</f>
        <v>0</v>
      </c>
      <c r="G136" s="218"/>
      <c r="H136" s="218">
        <f>+'F.1 - Politica Presupuestaria'!$B$13</f>
        <v>0</v>
      </c>
      <c r="I136" s="413">
        <v>1</v>
      </c>
      <c r="J136" s="413">
        <v>0</v>
      </c>
      <c r="K136" s="413">
        <v>0</v>
      </c>
      <c r="L136" s="413">
        <v>1</v>
      </c>
      <c r="M136" s="496">
        <v>12</v>
      </c>
      <c r="N136" s="497"/>
      <c r="O136" s="414" t="s">
        <v>3222</v>
      </c>
      <c r="P136" s="218">
        <f>+VLOOKUP($O136,'Tablas IPP'!$A$1:$N$489,3,FALSE)</f>
        <v>1</v>
      </c>
      <c r="Q136" s="218">
        <f>+VLOOKUP($O136,'Tablas IPP'!$A$1:$N$489,5,FALSE)</f>
        <v>1</v>
      </c>
      <c r="R136" s="218" t="str">
        <f>+VLOOKUP($O136,'Tablas IPP'!$A$1:$N$489,7,FALSE)</f>
        <v>1</v>
      </c>
      <c r="S136" s="281">
        <f>+VLOOKUP($O136,'Tablas IPP'!$A$1:$N$489,9,FALSE)</f>
        <v>0</v>
      </c>
      <c r="T136" s="348"/>
      <c r="U136" s="350">
        <f t="shared" si="1"/>
        <v>0</v>
      </c>
      <c r="V136" s="416"/>
      <c r="W136" s="418"/>
      <c r="X136" s="418"/>
      <c r="Y136" s="418"/>
      <c r="Z136" s="418"/>
      <c r="AA136" s="418"/>
      <c r="AB136" s="418"/>
      <c r="AC136" s="418"/>
      <c r="AD136" s="418"/>
      <c r="AE136" s="418"/>
      <c r="AF136" s="418"/>
      <c r="AG136" s="419"/>
      <c r="AH136" s="98"/>
    </row>
    <row r="137" spans="1:34" ht="14.4" thickBot="1">
      <c r="A137" s="97"/>
      <c r="B137" s="316">
        <f>+'F.1 - Politica Presupuestaria'!$B$8</f>
        <v>1</v>
      </c>
      <c r="C137" s="218">
        <f>+'F.1 - Politica Presupuestaria'!$B$9</f>
        <v>1</v>
      </c>
      <c r="D137" s="218">
        <f>+'F.1 - Politica Presupuestaria'!$B$10</f>
        <v>0</v>
      </c>
      <c r="E137" s="218" t="e">
        <f>+'F.1 - Politica Presupuestaria'!$B$11</f>
        <v>#N/A</v>
      </c>
      <c r="F137" s="218">
        <f>+'F.1 - Politica Presupuestaria'!$B$12</f>
        <v>0</v>
      </c>
      <c r="G137" s="218"/>
      <c r="H137" s="218">
        <f>+'F.1 - Politica Presupuestaria'!$B$13</f>
        <v>0</v>
      </c>
      <c r="I137" s="413">
        <v>1</v>
      </c>
      <c r="J137" s="413">
        <v>0</v>
      </c>
      <c r="K137" s="413">
        <v>0</v>
      </c>
      <c r="L137" s="413">
        <v>1</v>
      </c>
      <c r="M137" s="496">
        <v>12</v>
      </c>
      <c r="N137" s="497"/>
      <c r="O137" s="414" t="s">
        <v>3222</v>
      </c>
      <c r="P137" s="218">
        <f>+VLOOKUP($O137,'Tablas IPP'!$A$1:$N$489,3,FALSE)</f>
        <v>1</v>
      </c>
      <c r="Q137" s="218">
        <f>+VLOOKUP($O137,'Tablas IPP'!$A$1:$N$489,5,FALSE)</f>
        <v>1</v>
      </c>
      <c r="R137" s="218" t="str">
        <f>+VLOOKUP($O137,'Tablas IPP'!$A$1:$N$489,7,FALSE)</f>
        <v>1</v>
      </c>
      <c r="S137" s="281">
        <f>+VLOOKUP($O137,'Tablas IPP'!$A$1:$N$489,9,FALSE)</f>
        <v>0</v>
      </c>
      <c r="T137" s="348"/>
      <c r="U137" s="350">
        <f t="shared" si="1"/>
        <v>0</v>
      </c>
      <c r="V137" s="416"/>
      <c r="W137" s="418"/>
      <c r="X137" s="418"/>
      <c r="Y137" s="418"/>
      <c r="Z137" s="418"/>
      <c r="AA137" s="418"/>
      <c r="AB137" s="418"/>
      <c r="AC137" s="418"/>
      <c r="AD137" s="418"/>
      <c r="AE137" s="418"/>
      <c r="AF137" s="418"/>
      <c r="AG137" s="419"/>
      <c r="AH137" s="98"/>
    </row>
    <row r="138" spans="1:34" ht="14.4" thickBot="1">
      <c r="A138" s="97"/>
      <c r="B138" s="316">
        <f>+'F.1 - Politica Presupuestaria'!$B$8</f>
        <v>1</v>
      </c>
      <c r="C138" s="218">
        <f>+'F.1 - Politica Presupuestaria'!$B$9</f>
        <v>1</v>
      </c>
      <c r="D138" s="218">
        <f>+'F.1 - Politica Presupuestaria'!$B$10</f>
        <v>0</v>
      </c>
      <c r="E138" s="218" t="e">
        <f>+'F.1 - Politica Presupuestaria'!$B$11</f>
        <v>#N/A</v>
      </c>
      <c r="F138" s="218">
        <f>+'F.1 - Politica Presupuestaria'!$B$12</f>
        <v>0</v>
      </c>
      <c r="G138" s="218"/>
      <c r="H138" s="218">
        <f>+'F.1 - Politica Presupuestaria'!$B$13</f>
        <v>0</v>
      </c>
      <c r="I138" s="413">
        <v>1</v>
      </c>
      <c r="J138" s="413">
        <v>0</v>
      </c>
      <c r="K138" s="413">
        <v>0</v>
      </c>
      <c r="L138" s="413">
        <v>1</v>
      </c>
      <c r="M138" s="496">
        <v>12</v>
      </c>
      <c r="N138" s="497"/>
      <c r="O138" s="414" t="s">
        <v>3222</v>
      </c>
      <c r="P138" s="218">
        <f>+VLOOKUP($O138,'Tablas IPP'!$A$1:$N$489,3,FALSE)</f>
        <v>1</v>
      </c>
      <c r="Q138" s="218">
        <f>+VLOOKUP($O138,'Tablas IPP'!$A$1:$N$489,5,FALSE)</f>
        <v>1</v>
      </c>
      <c r="R138" s="218" t="str">
        <f>+VLOOKUP($O138,'Tablas IPP'!$A$1:$N$489,7,FALSE)</f>
        <v>1</v>
      </c>
      <c r="S138" s="281">
        <f>+VLOOKUP($O138,'Tablas IPP'!$A$1:$N$489,9,FALSE)</f>
        <v>0</v>
      </c>
      <c r="T138" s="348"/>
      <c r="U138" s="350">
        <f t="shared" si="1"/>
        <v>0</v>
      </c>
      <c r="V138" s="416"/>
      <c r="W138" s="418"/>
      <c r="X138" s="418"/>
      <c r="Y138" s="418"/>
      <c r="Z138" s="418"/>
      <c r="AA138" s="418"/>
      <c r="AB138" s="418"/>
      <c r="AC138" s="418"/>
      <c r="AD138" s="418"/>
      <c r="AE138" s="418"/>
      <c r="AF138" s="418"/>
      <c r="AG138" s="419"/>
      <c r="AH138" s="98"/>
    </row>
    <row r="139" spans="1:34" ht="14.4" thickBot="1">
      <c r="A139" s="97"/>
      <c r="B139" s="316">
        <f>+'F.1 - Politica Presupuestaria'!$B$8</f>
        <v>1</v>
      </c>
      <c r="C139" s="218">
        <f>+'F.1 - Politica Presupuestaria'!$B$9</f>
        <v>1</v>
      </c>
      <c r="D139" s="218">
        <f>+'F.1 - Politica Presupuestaria'!$B$10</f>
        <v>0</v>
      </c>
      <c r="E139" s="218" t="e">
        <f>+'F.1 - Politica Presupuestaria'!$B$11</f>
        <v>#N/A</v>
      </c>
      <c r="F139" s="218">
        <f>+'F.1 - Politica Presupuestaria'!$B$12</f>
        <v>0</v>
      </c>
      <c r="G139" s="218"/>
      <c r="H139" s="218">
        <f>+'F.1 - Politica Presupuestaria'!$B$13</f>
        <v>0</v>
      </c>
      <c r="I139" s="413">
        <v>1</v>
      </c>
      <c r="J139" s="413">
        <v>0</v>
      </c>
      <c r="K139" s="413">
        <v>0</v>
      </c>
      <c r="L139" s="413">
        <v>1</v>
      </c>
      <c r="M139" s="496">
        <v>12</v>
      </c>
      <c r="N139" s="497"/>
      <c r="O139" s="414" t="s">
        <v>3222</v>
      </c>
      <c r="P139" s="218">
        <f>+VLOOKUP($O139,'Tablas IPP'!$A$1:$N$489,3,FALSE)</f>
        <v>1</v>
      </c>
      <c r="Q139" s="218">
        <f>+VLOOKUP($O139,'Tablas IPP'!$A$1:$N$489,5,FALSE)</f>
        <v>1</v>
      </c>
      <c r="R139" s="218" t="str">
        <f>+VLOOKUP($O139,'Tablas IPP'!$A$1:$N$489,7,FALSE)</f>
        <v>1</v>
      </c>
      <c r="S139" s="281">
        <f>+VLOOKUP($O139,'Tablas IPP'!$A$1:$N$489,9,FALSE)</f>
        <v>0</v>
      </c>
      <c r="T139" s="348"/>
      <c r="U139" s="350">
        <f t="shared" si="1"/>
        <v>0</v>
      </c>
      <c r="V139" s="416"/>
      <c r="W139" s="418"/>
      <c r="X139" s="418"/>
      <c r="Y139" s="418"/>
      <c r="Z139" s="418"/>
      <c r="AA139" s="418"/>
      <c r="AB139" s="418"/>
      <c r="AC139" s="418"/>
      <c r="AD139" s="418"/>
      <c r="AE139" s="418"/>
      <c r="AF139" s="418"/>
      <c r="AG139" s="419"/>
      <c r="AH139" s="98"/>
    </row>
    <row r="140" spans="1:34" ht="14.4" thickBot="1">
      <c r="A140" s="97"/>
      <c r="B140" s="316">
        <f>+'F.1 - Politica Presupuestaria'!$B$8</f>
        <v>1</v>
      </c>
      <c r="C140" s="218">
        <f>+'F.1 - Politica Presupuestaria'!$B$9</f>
        <v>1</v>
      </c>
      <c r="D140" s="218">
        <f>+'F.1 - Politica Presupuestaria'!$B$10</f>
        <v>0</v>
      </c>
      <c r="E140" s="218" t="e">
        <f>+'F.1 - Politica Presupuestaria'!$B$11</f>
        <v>#N/A</v>
      </c>
      <c r="F140" s="218">
        <f>+'F.1 - Politica Presupuestaria'!$B$12</f>
        <v>0</v>
      </c>
      <c r="G140" s="218"/>
      <c r="H140" s="218">
        <f>+'F.1 - Politica Presupuestaria'!$B$13</f>
        <v>0</v>
      </c>
      <c r="I140" s="413">
        <v>1</v>
      </c>
      <c r="J140" s="413">
        <v>0</v>
      </c>
      <c r="K140" s="413">
        <v>0</v>
      </c>
      <c r="L140" s="413">
        <v>1</v>
      </c>
      <c r="M140" s="496">
        <v>12</v>
      </c>
      <c r="N140" s="497"/>
      <c r="O140" s="414" t="s">
        <v>3222</v>
      </c>
      <c r="P140" s="218">
        <f>+VLOOKUP($O140,'Tablas IPP'!$A$1:$N$489,3,FALSE)</f>
        <v>1</v>
      </c>
      <c r="Q140" s="218">
        <f>+VLOOKUP($O140,'Tablas IPP'!$A$1:$N$489,5,FALSE)</f>
        <v>1</v>
      </c>
      <c r="R140" s="218" t="str">
        <f>+VLOOKUP($O140,'Tablas IPP'!$A$1:$N$489,7,FALSE)</f>
        <v>1</v>
      </c>
      <c r="S140" s="281">
        <f>+VLOOKUP($O140,'Tablas IPP'!$A$1:$N$489,9,FALSE)</f>
        <v>0</v>
      </c>
      <c r="T140" s="348"/>
      <c r="U140" s="350">
        <f t="shared" si="1"/>
        <v>0</v>
      </c>
      <c r="V140" s="416"/>
      <c r="W140" s="418"/>
      <c r="X140" s="418"/>
      <c r="Y140" s="418"/>
      <c r="Z140" s="418"/>
      <c r="AA140" s="418"/>
      <c r="AB140" s="418"/>
      <c r="AC140" s="418"/>
      <c r="AD140" s="418"/>
      <c r="AE140" s="418"/>
      <c r="AF140" s="418"/>
      <c r="AG140" s="419"/>
      <c r="AH140" s="98"/>
    </row>
    <row r="141" spans="1:34" ht="14.4" thickBot="1">
      <c r="A141" s="97"/>
      <c r="B141" s="316">
        <f>+'F.1 - Politica Presupuestaria'!$B$8</f>
        <v>1</v>
      </c>
      <c r="C141" s="218">
        <f>+'F.1 - Politica Presupuestaria'!$B$9</f>
        <v>1</v>
      </c>
      <c r="D141" s="218">
        <f>+'F.1 - Politica Presupuestaria'!$B$10</f>
        <v>0</v>
      </c>
      <c r="E141" s="218" t="e">
        <f>+'F.1 - Politica Presupuestaria'!$B$11</f>
        <v>#N/A</v>
      </c>
      <c r="F141" s="218">
        <f>+'F.1 - Politica Presupuestaria'!$B$12</f>
        <v>0</v>
      </c>
      <c r="G141" s="218"/>
      <c r="H141" s="218">
        <f>+'F.1 - Politica Presupuestaria'!$B$13</f>
        <v>0</v>
      </c>
      <c r="I141" s="413">
        <v>1</v>
      </c>
      <c r="J141" s="413">
        <v>0</v>
      </c>
      <c r="K141" s="413">
        <v>0</v>
      </c>
      <c r="L141" s="413">
        <v>1</v>
      </c>
      <c r="M141" s="496">
        <v>12</v>
      </c>
      <c r="N141" s="497"/>
      <c r="O141" s="414" t="s">
        <v>3222</v>
      </c>
      <c r="P141" s="218">
        <f>+VLOOKUP($O141,'Tablas IPP'!$A$1:$N$489,3,FALSE)</f>
        <v>1</v>
      </c>
      <c r="Q141" s="218">
        <f>+VLOOKUP($O141,'Tablas IPP'!$A$1:$N$489,5,FALSE)</f>
        <v>1</v>
      </c>
      <c r="R141" s="218" t="str">
        <f>+VLOOKUP($O141,'Tablas IPP'!$A$1:$N$489,7,FALSE)</f>
        <v>1</v>
      </c>
      <c r="S141" s="281">
        <f>+VLOOKUP($O141,'Tablas IPP'!$A$1:$N$489,9,FALSE)</f>
        <v>0</v>
      </c>
      <c r="T141" s="348"/>
      <c r="U141" s="350">
        <f t="shared" si="1"/>
        <v>0</v>
      </c>
      <c r="V141" s="416"/>
      <c r="W141" s="418"/>
      <c r="X141" s="418"/>
      <c r="Y141" s="418"/>
      <c r="Z141" s="418"/>
      <c r="AA141" s="418"/>
      <c r="AB141" s="418"/>
      <c r="AC141" s="418"/>
      <c r="AD141" s="418"/>
      <c r="AE141" s="418"/>
      <c r="AF141" s="418"/>
      <c r="AG141" s="419"/>
      <c r="AH141" s="98"/>
    </row>
    <row r="142" spans="1:34" ht="14.4" thickBot="1">
      <c r="A142" s="97"/>
      <c r="B142" s="316">
        <f>+'F.1 - Politica Presupuestaria'!$B$8</f>
        <v>1</v>
      </c>
      <c r="C142" s="218">
        <f>+'F.1 - Politica Presupuestaria'!$B$9</f>
        <v>1</v>
      </c>
      <c r="D142" s="218">
        <f>+'F.1 - Politica Presupuestaria'!$B$10</f>
        <v>0</v>
      </c>
      <c r="E142" s="218" t="e">
        <f>+'F.1 - Politica Presupuestaria'!$B$11</f>
        <v>#N/A</v>
      </c>
      <c r="F142" s="218">
        <f>+'F.1 - Politica Presupuestaria'!$B$12</f>
        <v>0</v>
      </c>
      <c r="G142" s="218"/>
      <c r="H142" s="218">
        <f>+'F.1 - Politica Presupuestaria'!$B$13</f>
        <v>0</v>
      </c>
      <c r="I142" s="413">
        <v>1</v>
      </c>
      <c r="J142" s="413">
        <v>0</v>
      </c>
      <c r="K142" s="413">
        <v>0</v>
      </c>
      <c r="L142" s="413">
        <v>1</v>
      </c>
      <c r="M142" s="496">
        <v>12</v>
      </c>
      <c r="N142" s="497"/>
      <c r="O142" s="414" t="s">
        <v>3222</v>
      </c>
      <c r="P142" s="218">
        <f>+VLOOKUP($O142,'Tablas IPP'!$A$1:$N$489,3,FALSE)</f>
        <v>1</v>
      </c>
      <c r="Q142" s="218">
        <f>+VLOOKUP($O142,'Tablas IPP'!$A$1:$N$489,5,FALSE)</f>
        <v>1</v>
      </c>
      <c r="R142" s="218" t="str">
        <f>+VLOOKUP($O142,'Tablas IPP'!$A$1:$N$489,7,FALSE)</f>
        <v>1</v>
      </c>
      <c r="S142" s="281">
        <f>+VLOOKUP($O142,'Tablas IPP'!$A$1:$N$489,9,FALSE)</f>
        <v>0</v>
      </c>
      <c r="T142" s="348"/>
      <c r="U142" s="350">
        <f t="shared" si="1"/>
        <v>0</v>
      </c>
      <c r="V142" s="416"/>
      <c r="W142" s="418"/>
      <c r="X142" s="418"/>
      <c r="Y142" s="418"/>
      <c r="Z142" s="418"/>
      <c r="AA142" s="418"/>
      <c r="AB142" s="418"/>
      <c r="AC142" s="418"/>
      <c r="AD142" s="418"/>
      <c r="AE142" s="418"/>
      <c r="AF142" s="418"/>
      <c r="AG142" s="419"/>
      <c r="AH142" s="98"/>
    </row>
    <row r="143" spans="1:34" ht="14.4" thickBot="1">
      <c r="A143" s="97"/>
      <c r="B143" s="316">
        <f>+'F.1 - Politica Presupuestaria'!$B$8</f>
        <v>1</v>
      </c>
      <c r="C143" s="218">
        <f>+'F.1 - Politica Presupuestaria'!$B$9</f>
        <v>1</v>
      </c>
      <c r="D143" s="218">
        <f>+'F.1 - Politica Presupuestaria'!$B$10</f>
        <v>0</v>
      </c>
      <c r="E143" s="218" t="e">
        <f>+'F.1 - Politica Presupuestaria'!$B$11</f>
        <v>#N/A</v>
      </c>
      <c r="F143" s="218">
        <f>+'F.1 - Politica Presupuestaria'!$B$12</f>
        <v>0</v>
      </c>
      <c r="G143" s="218"/>
      <c r="H143" s="218">
        <f>+'F.1 - Politica Presupuestaria'!$B$13</f>
        <v>0</v>
      </c>
      <c r="I143" s="413">
        <v>1</v>
      </c>
      <c r="J143" s="413">
        <v>0</v>
      </c>
      <c r="K143" s="413">
        <v>0</v>
      </c>
      <c r="L143" s="413">
        <v>1</v>
      </c>
      <c r="M143" s="496">
        <v>12</v>
      </c>
      <c r="N143" s="497"/>
      <c r="O143" s="414" t="s">
        <v>3222</v>
      </c>
      <c r="P143" s="218">
        <f>+VLOOKUP($O143,'Tablas IPP'!$A$1:$N$489,3,FALSE)</f>
        <v>1</v>
      </c>
      <c r="Q143" s="218">
        <f>+VLOOKUP($O143,'Tablas IPP'!$A$1:$N$489,5,FALSE)</f>
        <v>1</v>
      </c>
      <c r="R143" s="218" t="str">
        <f>+VLOOKUP($O143,'Tablas IPP'!$A$1:$N$489,7,FALSE)</f>
        <v>1</v>
      </c>
      <c r="S143" s="281">
        <f>+VLOOKUP($O143,'Tablas IPP'!$A$1:$N$489,9,FALSE)</f>
        <v>0</v>
      </c>
      <c r="T143" s="348"/>
      <c r="U143" s="350">
        <f t="shared" si="1"/>
        <v>0</v>
      </c>
      <c r="V143" s="416"/>
      <c r="W143" s="418"/>
      <c r="X143" s="418"/>
      <c r="Y143" s="418"/>
      <c r="Z143" s="418"/>
      <c r="AA143" s="418"/>
      <c r="AB143" s="418"/>
      <c r="AC143" s="418"/>
      <c r="AD143" s="418"/>
      <c r="AE143" s="418"/>
      <c r="AF143" s="418"/>
      <c r="AG143" s="419"/>
      <c r="AH143" s="98"/>
    </row>
    <row r="144" spans="1:34" ht="14.4" thickBot="1">
      <c r="A144" s="97"/>
      <c r="B144" s="316">
        <f>+'F.1 - Politica Presupuestaria'!$B$8</f>
        <v>1</v>
      </c>
      <c r="C144" s="218">
        <f>+'F.1 - Politica Presupuestaria'!$B$9</f>
        <v>1</v>
      </c>
      <c r="D144" s="218">
        <f>+'F.1 - Politica Presupuestaria'!$B$10</f>
        <v>0</v>
      </c>
      <c r="E144" s="218" t="e">
        <f>+'F.1 - Politica Presupuestaria'!$B$11</f>
        <v>#N/A</v>
      </c>
      <c r="F144" s="218">
        <f>+'F.1 - Politica Presupuestaria'!$B$12</f>
        <v>0</v>
      </c>
      <c r="G144" s="218"/>
      <c r="H144" s="218">
        <f>+'F.1 - Politica Presupuestaria'!$B$13</f>
        <v>0</v>
      </c>
      <c r="I144" s="413">
        <v>1</v>
      </c>
      <c r="J144" s="413">
        <v>0</v>
      </c>
      <c r="K144" s="413">
        <v>0</v>
      </c>
      <c r="L144" s="413">
        <v>1</v>
      </c>
      <c r="M144" s="496">
        <v>12</v>
      </c>
      <c r="N144" s="497"/>
      <c r="O144" s="414" t="s">
        <v>3222</v>
      </c>
      <c r="P144" s="218">
        <f>+VLOOKUP($O144,'Tablas IPP'!$A$1:$N$489,3,FALSE)</f>
        <v>1</v>
      </c>
      <c r="Q144" s="218">
        <f>+VLOOKUP($O144,'Tablas IPP'!$A$1:$N$489,5,FALSE)</f>
        <v>1</v>
      </c>
      <c r="R144" s="218" t="str">
        <f>+VLOOKUP($O144,'Tablas IPP'!$A$1:$N$489,7,FALSE)</f>
        <v>1</v>
      </c>
      <c r="S144" s="281">
        <f>+VLOOKUP($O144,'Tablas IPP'!$A$1:$N$489,9,FALSE)</f>
        <v>0</v>
      </c>
      <c r="T144" s="348"/>
      <c r="U144" s="350">
        <f t="shared" si="1"/>
        <v>0</v>
      </c>
      <c r="V144" s="416"/>
      <c r="W144" s="418"/>
      <c r="X144" s="418"/>
      <c r="Y144" s="418"/>
      <c r="Z144" s="418"/>
      <c r="AA144" s="418"/>
      <c r="AB144" s="418"/>
      <c r="AC144" s="418"/>
      <c r="AD144" s="418"/>
      <c r="AE144" s="418"/>
      <c r="AF144" s="418"/>
      <c r="AG144" s="419"/>
      <c r="AH144" s="98"/>
    </row>
    <row r="145" spans="1:34" ht="14.4" thickBot="1">
      <c r="A145" s="97"/>
      <c r="B145" s="316">
        <f>+'F.1 - Politica Presupuestaria'!$B$8</f>
        <v>1</v>
      </c>
      <c r="C145" s="218">
        <f>+'F.1 - Politica Presupuestaria'!$B$9</f>
        <v>1</v>
      </c>
      <c r="D145" s="218">
        <f>+'F.1 - Politica Presupuestaria'!$B$10</f>
        <v>0</v>
      </c>
      <c r="E145" s="218" t="e">
        <f>+'F.1 - Politica Presupuestaria'!$B$11</f>
        <v>#N/A</v>
      </c>
      <c r="F145" s="218">
        <f>+'F.1 - Politica Presupuestaria'!$B$12</f>
        <v>0</v>
      </c>
      <c r="G145" s="218"/>
      <c r="H145" s="218">
        <f>+'F.1 - Politica Presupuestaria'!$B$13</f>
        <v>0</v>
      </c>
      <c r="I145" s="413">
        <v>1</v>
      </c>
      <c r="J145" s="413">
        <v>0</v>
      </c>
      <c r="K145" s="413">
        <v>0</v>
      </c>
      <c r="L145" s="413">
        <v>1</v>
      </c>
      <c r="M145" s="496">
        <v>12</v>
      </c>
      <c r="N145" s="497"/>
      <c r="O145" s="414" t="s">
        <v>3222</v>
      </c>
      <c r="P145" s="218">
        <f>+VLOOKUP($O145,'Tablas IPP'!$A$1:$N$489,3,FALSE)</f>
        <v>1</v>
      </c>
      <c r="Q145" s="218">
        <f>+VLOOKUP($O145,'Tablas IPP'!$A$1:$N$489,5,FALSE)</f>
        <v>1</v>
      </c>
      <c r="R145" s="218" t="str">
        <f>+VLOOKUP($O145,'Tablas IPP'!$A$1:$N$489,7,FALSE)</f>
        <v>1</v>
      </c>
      <c r="S145" s="281">
        <f>+VLOOKUP($O145,'Tablas IPP'!$A$1:$N$489,9,FALSE)</f>
        <v>0</v>
      </c>
      <c r="T145" s="348"/>
      <c r="U145" s="350">
        <f t="shared" ref="U145:U146" si="2">SUM(V145:AG145)</f>
        <v>0</v>
      </c>
      <c r="V145" s="416"/>
      <c r="W145" s="418"/>
      <c r="X145" s="418"/>
      <c r="Y145" s="418"/>
      <c r="Z145" s="418"/>
      <c r="AA145" s="418"/>
      <c r="AB145" s="418"/>
      <c r="AC145" s="418"/>
      <c r="AD145" s="418"/>
      <c r="AE145" s="418"/>
      <c r="AF145" s="418"/>
      <c r="AG145" s="419"/>
      <c r="AH145" s="98"/>
    </row>
    <row r="146" spans="1:34" ht="14.4" thickBot="1">
      <c r="A146" s="97"/>
      <c r="B146" s="317">
        <f>+'F.1 - Politica Presupuestaria'!$B$8</f>
        <v>1</v>
      </c>
      <c r="C146" s="318">
        <f>+'F.1 - Politica Presupuestaria'!$B$9</f>
        <v>1</v>
      </c>
      <c r="D146" s="318">
        <f>+'F.1 - Politica Presupuestaria'!$B$10</f>
        <v>0</v>
      </c>
      <c r="E146" s="318" t="e">
        <f>+'F.1 - Politica Presupuestaria'!$B$11</f>
        <v>#N/A</v>
      </c>
      <c r="F146" s="318">
        <f>+'F.1 - Politica Presupuestaria'!$B$12</f>
        <v>0</v>
      </c>
      <c r="G146" s="318"/>
      <c r="H146" s="318">
        <f>+'F.1 - Politica Presupuestaria'!$B$13</f>
        <v>0</v>
      </c>
      <c r="I146" s="415">
        <v>1</v>
      </c>
      <c r="J146" s="415">
        <v>0</v>
      </c>
      <c r="K146" s="415">
        <v>0</v>
      </c>
      <c r="L146" s="415">
        <v>1</v>
      </c>
      <c r="M146" s="496">
        <v>12</v>
      </c>
      <c r="N146" s="497"/>
      <c r="O146" s="414" t="s">
        <v>3222</v>
      </c>
      <c r="P146" s="318">
        <f>+VLOOKUP($O146,'Tablas IPP'!$A$1:$N$489,3,FALSE)</f>
        <v>1</v>
      </c>
      <c r="Q146" s="318">
        <f>+VLOOKUP($O146,'Tablas IPP'!$A$1:$N$489,5,FALSE)</f>
        <v>1</v>
      </c>
      <c r="R146" s="318" t="str">
        <f>+VLOOKUP($O146,'Tablas IPP'!$A$1:$N$489,7,FALSE)</f>
        <v>1</v>
      </c>
      <c r="S146" s="219">
        <f>+VLOOKUP($O146,'Tablas IPP'!$A$1:$N$489,9,FALSE)</f>
        <v>0</v>
      </c>
      <c r="T146" s="349"/>
      <c r="U146" s="351">
        <f t="shared" si="2"/>
        <v>0</v>
      </c>
      <c r="V146" s="420"/>
      <c r="W146" s="421"/>
      <c r="X146" s="421"/>
      <c r="Y146" s="421"/>
      <c r="Z146" s="421"/>
      <c r="AA146" s="421"/>
      <c r="AB146" s="421"/>
      <c r="AC146" s="421"/>
      <c r="AD146" s="421"/>
      <c r="AE146" s="421"/>
      <c r="AF146" s="421"/>
      <c r="AG146" s="422"/>
      <c r="AH146" s="98"/>
    </row>
    <row r="147" spans="1:34" s="315" customFormat="1" ht="21.6" thickBot="1">
      <c r="B147" s="488" t="s">
        <v>10</v>
      </c>
      <c r="C147" s="488"/>
      <c r="D147" s="488"/>
      <c r="E147" s="488"/>
      <c r="F147" s="488"/>
      <c r="G147" s="488"/>
      <c r="H147" s="488"/>
      <c r="I147" s="488"/>
      <c r="J147" s="488"/>
      <c r="K147" s="488"/>
      <c r="L147" s="488"/>
      <c r="M147" s="488"/>
      <c r="N147" s="488"/>
      <c r="O147" s="488"/>
      <c r="P147" s="488"/>
      <c r="Q147" s="488"/>
      <c r="R147" s="488"/>
      <c r="S147" s="488"/>
      <c r="T147" s="347"/>
      <c r="U147" s="356">
        <f>SUM(U16:U146)</f>
        <v>0</v>
      </c>
      <c r="V147" s="357">
        <f t="shared" ref="V147:AG147" si="3">SUM(V16:V146)</f>
        <v>0</v>
      </c>
      <c r="W147" s="357">
        <f t="shared" si="3"/>
        <v>0</v>
      </c>
      <c r="X147" s="357">
        <f t="shared" si="3"/>
        <v>0</v>
      </c>
      <c r="Y147" s="357">
        <f t="shared" si="3"/>
        <v>0</v>
      </c>
      <c r="Z147" s="357">
        <f t="shared" si="3"/>
        <v>0</v>
      </c>
      <c r="AA147" s="357">
        <f t="shared" si="3"/>
        <v>0</v>
      </c>
      <c r="AB147" s="357">
        <f t="shared" si="3"/>
        <v>0</v>
      </c>
      <c r="AC147" s="357">
        <f t="shared" si="3"/>
        <v>0</v>
      </c>
      <c r="AD147" s="357">
        <f t="shared" si="3"/>
        <v>0</v>
      </c>
      <c r="AE147" s="357">
        <f t="shared" si="3"/>
        <v>0</v>
      </c>
      <c r="AF147" s="357">
        <f t="shared" si="3"/>
        <v>0</v>
      </c>
      <c r="AG147" s="357">
        <f t="shared" si="3"/>
        <v>0</v>
      </c>
    </row>
    <row r="148" spans="1:34" ht="14.4" thickTop="1"/>
  </sheetData>
  <protectedRanges>
    <protectedRange sqref="I16:O146 V16:AG146" name="DATOSF4"/>
  </protectedRanges>
  <autoFilter ref="I15:S147">
    <filterColumn colId="4" showButton="0"/>
  </autoFilter>
  <mergeCells count="167">
    <mergeCell ref="M143:N143"/>
    <mergeCell ref="M144:N144"/>
    <mergeCell ref="M145:N145"/>
    <mergeCell ref="M146:N146"/>
    <mergeCell ref="AC4:AG4"/>
    <mergeCell ref="AC5:AG5"/>
    <mergeCell ref="V14:V15"/>
    <mergeCell ref="M139:N139"/>
    <mergeCell ref="M140:N140"/>
    <mergeCell ref="M141:N141"/>
    <mergeCell ref="M142:N142"/>
    <mergeCell ref="O14:S14"/>
    <mergeCell ref="A10:AG10"/>
    <mergeCell ref="A12:AG12"/>
    <mergeCell ref="M133:N133"/>
    <mergeCell ref="M134:N134"/>
    <mergeCell ref="M135:N135"/>
    <mergeCell ref="M136:N136"/>
    <mergeCell ref="M137:N137"/>
    <mergeCell ref="M138:N138"/>
    <mergeCell ref="M127:N127"/>
    <mergeCell ref="M128:N128"/>
    <mergeCell ref="M129:N129"/>
    <mergeCell ref="M130:N130"/>
    <mergeCell ref="M131:N131"/>
    <mergeCell ref="M132:N132"/>
    <mergeCell ref="M121:N121"/>
    <mergeCell ref="M122:N122"/>
    <mergeCell ref="M123:N123"/>
    <mergeCell ref="M124:N124"/>
    <mergeCell ref="M125:N125"/>
    <mergeCell ref="M126:N126"/>
    <mergeCell ref="M115:N115"/>
    <mergeCell ref="M116:N116"/>
    <mergeCell ref="M117:N117"/>
    <mergeCell ref="M118:N118"/>
    <mergeCell ref="M119:N119"/>
    <mergeCell ref="M120:N120"/>
    <mergeCell ref="M109:N109"/>
    <mergeCell ref="M110:N110"/>
    <mergeCell ref="M111:N111"/>
    <mergeCell ref="M112:N112"/>
    <mergeCell ref="M113:N113"/>
    <mergeCell ref="M114:N114"/>
    <mergeCell ref="M103:N103"/>
    <mergeCell ref="M104:N104"/>
    <mergeCell ref="M105:N105"/>
    <mergeCell ref="M106:N106"/>
    <mergeCell ref="M107:N107"/>
    <mergeCell ref="M108:N108"/>
    <mergeCell ref="M97:N97"/>
    <mergeCell ref="M98:N98"/>
    <mergeCell ref="M99:N99"/>
    <mergeCell ref="M100:N100"/>
    <mergeCell ref="M101:N101"/>
    <mergeCell ref="M102:N102"/>
    <mergeCell ref="M91:N91"/>
    <mergeCell ref="M92:N92"/>
    <mergeCell ref="M93:N93"/>
    <mergeCell ref="M94:N94"/>
    <mergeCell ref="M95:N95"/>
    <mergeCell ref="M96:N96"/>
    <mergeCell ref="M85:N85"/>
    <mergeCell ref="M86:N86"/>
    <mergeCell ref="M87:N87"/>
    <mergeCell ref="M88:N88"/>
    <mergeCell ref="M89:N89"/>
    <mergeCell ref="M90:N90"/>
    <mergeCell ref="M79:N79"/>
    <mergeCell ref="M80:N80"/>
    <mergeCell ref="M81:N81"/>
    <mergeCell ref="M82:N82"/>
    <mergeCell ref="M83:N83"/>
    <mergeCell ref="M84:N84"/>
    <mergeCell ref="M73:N73"/>
    <mergeCell ref="M74:N74"/>
    <mergeCell ref="M75:N75"/>
    <mergeCell ref="M76:N76"/>
    <mergeCell ref="M77:N77"/>
    <mergeCell ref="M78:N78"/>
    <mergeCell ref="M67:N67"/>
    <mergeCell ref="M68:N68"/>
    <mergeCell ref="M69:N69"/>
    <mergeCell ref="M70:N70"/>
    <mergeCell ref="M71:N71"/>
    <mergeCell ref="M72:N72"/>
    <mergeCell ref="M61:N61"/>
    <mergeCell ref="M62:N62"/>
    <mergeCell ref="M63:N63"/>
    <mergeCell ref="M64:N64"/>
    <mergeCell ref="M65:N65"/>
    <mergeCell ref="M66:N66"/>
    <mergeCell ref="M55:N55"/>
    <mergeCell ref="M56:N56"/>
    <mergeCell ref="M57:N57"/>
    <mergeCell ref="M58:N58"/>
    <mergeCell ref="M59:N59"/>
    <mergeCell ref="M60:N60"/>
    <mergeCell ref="M49:N49"/>
    <mergeCell ref="M50:N50"/>
    <mergeCell ref="M51:N51"/>
    <mergeCell ref="M52:N52"/>
    <mergeCell ref="M53:N53"/>
    <mergeCell ref="M54:N54"/>
    <mergeCell ref="M43:N43"/>
    <mergeCell ref="M44:N44"/>
    <mergeCell ref="M45:N45"/>
    <mergeCell ref="M46:N46"/>
    <mergeCell ref="M47:N47"/>
    <mergeCell ref="M48:N48"/>
    <mergeCell ref="M24:N24"/>
    <mergeCell ref="M37:N37"/>
    <mergeCell ref="M38:N38"/>
    <mergeCell ref="M39:N39"/>
    <mergeCell ref="M40:N40"/>
    <mergeCell ref="M41:N41"/>
    <mergeCell ref="M42:N42"/>
    <mergeCell ref="M31:N31"/>
    <mergeCell ref="M32:N32"/>
    <mergeCell ref="M33:N33"/>
    <mergeCell ref="M34:N34"/>
    <mergeCell ref="M35:N35"/>
    <mergeCell ref="M36:N36"/>
    <mergeCell ref="AG14:AG15"/>
    <mergeCell ref="A2:M2"/>
    <mergeCell ref="I14:L14"/>
    <mergeCell ref="M15:N15"/>
    <mergeCell ref="AF3:AG3"/>
    <mergeCell ref="AA14:AA15"/>
    <mergeCell ref="AB14:AB15"/>
    <mergeCell ref="AC14:AC15"/>
    <mergeCell ref="AD14:AD15"/>
    <mergeCell ref="AE14:AE15"/>
    <mergeCell ref="AF14:AF15"/>
    <mergeCell ref="U14:U15"/>
    <mergeCell ref="W14:W15"/>
    <mergeCell ref="X14:X15"/>
    <mergeCell ref="Y14:Y15"/>
    <mergeCell ref="Z14:Z15"/>
    <mergeCell ref="A14:A15"/>
    <mergeCell ref="B14:D14"/>
    <mergeCell ref="E14:G14"/>
    <mergeCell ref="H14:H15"/>
    <mergeCell ref="B147:S147"/>
    <mergeCell ref="B4:G4"/>
    <mergeCell ref="B5:G5"/>
    <mergeCell ref="B6:G6"/>
    <mergeCell ref="B7:G7"/>
    <mergeCell ref="B8:G8"/>
    <mergeCell ref="T14:T15"/>
    <mergeCell ref="M14:N14"/>
    <mergeCell ref="B9:E9"/>
    <mergeCell ref="F9:G9"/>
    <mergeCell ref="M25:N25"/>
    <mergeCell ref="M26:N26"/>
    <mergeCell ref="M27:N27"/>
    <mergeCell ref="M28:N28"/>
    <mergeCell ref="M29:N29"/>
    <mergeCell ref="M30:N30"/>
    <mergeCell ref="M16:N16"/>
    <mergeCell ref="M17:N17"/>
    <mergeCell ref="M18:N18"/>
    <mergeCell ref="M19:N19"/>
    <mergeCell ref="M20:N20"/>
    <mergeCell ref="M21:N21"/>
    <mergeCell ref="M22:N22"/>
    <mergeCell ref="M23:N23"/>
  </mergeCells>
  <dataValidations disablePrompts="1" count="1">
    <dataValidation type="list" allowBlank="1" showInputMessage="1" showErrorMessage="1" sqref="T16">
      <formula1>$AJ$9:$AJ$11</formula1>
    </dataValidation>
  </dataValidations>
  <printOptions horizontalCentered="1"/>
  <pageMargins left="0" right="0" top="0.19685039370078741" bottom="0.19685039370078741" header="0.31496062992125984" footer="0.31496062992125984"/>
  <pageSetup paperSize="9" scale="51" orientation="landscape" r:id="rId1"/>
  <colBreaks count="1" manualBreakCount="1">
    <brk id="33" max="1048575" man="1"/>
  </colBreaks>
  <drawing r:id="rId2"/>
  <legacyDrawing r:id="rId3"/>
  <extLst>
    <ext xmlns:x14="http://schemas.microsoft.com/office/spreadsheetml/2009/9/main" uri="{CCE6A557-97BC-4b89-ADB6-D9C93CAAB3DF}">
      <x14:dataValidations xmlns:xm="http://schemas.microsoft.com/office/excel/2006/main" disablePrompts="1" count="6">
        <x14:dataValidation type="list" allowBlank="1" showInputMessage="1" showErrorMessage="1">
          <x14:formula1>
            <xm:f>'F.3 Estructura Programática'!$G$21:$G$50</xm:f>
          </x14:formula1>
          <xm:sqref>I16:I146</xm:sqref>
        </x14:dataValidation>
        <x14:dataValidation type="list" allowBlank="1" showInputMessage="1" showErrorMessage="1">
          <x14:formula1>
            <xm:f>'F.3 Estructura Programática'!$I$21:$I$50</xm:f>
          </x14:formula1>
          <xm:sqref>J16:J146</xm:sqref>
        </x14:dataValidation>
        <x14:dataValidation type="list" allowBlank="1" showInputMessage="1" showErrorMessage="1">
          <x14:formula1>
            <xm:f>'F.3 Estructura Programática'!$K$21:$K$50</xm:f>
          </x14:formula1>
          <xm:sqref>K16:K146</xm:sqref>
        </x14:dataValidation>
        <x14:dataValidation type="list" allowBlank="1" showInputMessage="1" showErrorMessage="1">
          <x14:formula1>
            <xm:f>'F.3 Estructura Programática'!$M$21:$M$50</xm:f>
          </x14:formula1>
          <xm:sqref>L16:L146</xm:sqref>
        </x14:dataValidation>
        <x14:dataValidation type="list" allowBlank="1" showInputMessage="1" showErrorMessage="1">
          <x14:formula1>
            <xm:f>base!$F$2:$F$8</xm:f>
          </x14:formula1>
          <xm:sqref>M16:N146</xm:sqref>
        </x14:dataValidation>
        <x14:dataValidation type="list" allowBlank="1" showInputMessage="1" showErrorMessage="1">
          <x14:formula1>
            <xm:f>'Tablas IPP'!$A$2:$A$489</xm:f>
          </x14:formula1>
          <xm:sqref>O16:O146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AK155"/>
  <sheetViews>
    <sheetView view="pageBreakPreview" topLeftCell="H1" zoomScale="70" zoomScaleNormal="100" zoomScaleSheetLayoutView="70" workbookViewId="0">
      <selection activeCell="AE10" sqref="AE10:AF10"/>
    </sheetView>
  </sheetViews>
  <sheetFormatPr baseColWidth="10" defaultColWidth="11.44140625" defaultRowHeight="10.199999999999999"/>
  <cols>
    <col min="1" max="1" width="4.5546875" style="221" customWidth="1"/>
    <col min="2" max="2" width="40.6640625" style="221" customWidth="1"/>
    <col min="3" max="20" width="10.6640625" style="221" customWidth="1"/>
    <col min="21" max="22" width="10.6640625" style="222" customWidth="1"/>
    <col min="23" max="31" width="11.44140625" style="221"/>
    <col min="32" max="32" width="14.6640625" style="221" customWidth="1"/>
    <col min="33" max="16384" width="11.44140625" style="221"/>
  </cols>
  <sheetData>
    <row r="4" spans="2:37" ht="15.6">
      <c r="AB4" s="517" t="s">
        <v>2131</v>
      </c>
      <c r="AC4" s="517"/>
      <c r="AD4" s="517"/>
      <c r="AE4" s="517"/>
      <c r="AF4" s="382">
        <v>2022</v>
      </c>
    </row>
    <row r="10" spans="2:37" ht="15.6">
      <c r="AE10" s="516"/>
      <c r="AF10" s="516"/>
    </row>
    <row r="11" spans="2:37" s="117" customFormat="1" ht="22.5" customHeight="1">
      <c r="B11" s="489" t="s">
        <v>1305</v>
      </c>
      <c r="C11" s="489"/>
      <c r="D11" s="489"/>
      <c r="E11" s="489"/>
      <c r="F11" s="489"/>
      <c r="G11" s="489"/>
      <c r="H11" s="319">
        <f>+'F.1 - Politica Presupuestaria'!$B$8</f>
        <v>1</v>
      </c>
      <c r="I11" s="319" t="str">
        <f>+'F.1 - Politica Presupuestaria'!$C$8</f>
        <v>Sector Publico No Financiero</v>
      </c>
      <c r="J11" s="320"/>
      <c r="K11" s="320"/>
      <c r="L11" s="319"/>
      <c r="M11" s="322"/>
      <c r="N11" s="322"/>
      <c r="O11" s="322"/>
      <c r="P11" s="322"/>
      <c r="Q11" s="322"/>
      <c r="R11" s="323"/>
      <c r="S11" s="323"/>
      <c r="T11" s="327"/>
      <c r="U11" s="323"/>
      <c r="V11" s="323"/>
      <c r="W11" s="323"/>
      <c r="X11" s="323"/>
      <c r="Y11" s="323"/>
      <c r="Z11" s="323"/>
      <c r="AA11" s="323"/>
      <c r="AB11" s="444" t="s">
        <v>1150</v>
      </c>
      <c r="AC11" s="444"/>
      <c r="AD11" s="444"/>
      <c r="AE11" s="444"/>
      <c r="AF11" s="444"/>
    </row>
    <row r="12" spans="2:37" s="117" customFormat="1" ht="22.5" customHeight="1">
      <c r="B12" s="489" t="s">
        <v>1306</v>
      </c>
      <c r="C12" s="489"/>
      <c r="D12" s="489"/>
      <c r="E12" s="489"/>
      <c r="F12" s="489"/>
      <c r="G12" s="489"/>
      <c r="H12" s="319">
        <f>+'F.1 - Politica Presupuestaria'!$B$9</f>
        <v>1</v>
      </c>
      <c r="I12" s="319" t="str">
        <f>+'F.1 - Politica Presupuestaria'!$C$9</f>
        <v>Administración Provincial</v>
      </c>
      <c r="J12" s="319"/>
      <c r="K12" s="324"/>
      <c r="L12" s="319"/>
      <c r="M12" s="322"/>
      <c r="N12" s="322"/>
      <c r="O12" s="322"/>
      <c r="P12" s="322"/>
      <c r="Q12" s="322"/>
      <c r="R12" s="323"/>
      <c r="S12" s="323"/>
      <c r="T12" s="327"/>
      <c r="U12" s="323"/>
      <c r="V12" s="323"/>
      <c r="W12" s="323"/>
      <c r="X12" s="323"/>
      <c r="Y12" s="323"/>
      <c r="Z12" s="323"/>
      <c r="AA12" s="323"/>
      <c r="AB12" s="513" t="s">
        <v>1151</v>
      </c>
      <c r="AC12" s="513"/>
      <c r="AD12" s="513"/>
      <c r="AE12" s="513"/>
      <c r="AF12" s="513"/>
    </row>
    <row r="13" spans="2:37" s="117" customFormat="1" ht="22.5" customHeight="1">
      <c r="B13" s="489" t="s">
        <v>1307</v>
      </c>
      <c r="C13" s="489"/>
      <c r="D13" s="489"/>
      <c r="E13" s="489"/>
      <c r="F13" s="489"/>
      <c r="G13" s="489"/>
      <c r="H13" s="319">
        <f>+'F.1 - Politica Presupuestaria'!$B$10</f>
        <v>0</v>
      </c>
      <c r="I13" s="319" t="e">
        <f>+'F.1 - Politica Presupuestaria'!$C$10</f>
        <v>#N/A</v>
      </c>
      <c r="J13" s="320"/>
      <c r="K13" s="320"/>
      <c r="L13" s="320"/>
      <c r="M13" s="322"/>
      <c r="N13" s="322"/>
      <c r="O13" s="322"/>
      <c r="P13" s="322"/>
      <c r="Q13" s="322"/>
      <c r="R13" s="323"/>
      <c r="S13" s="323"/>
      <c r="T13" s="327"/>
      <c r="U13" s="323"/>
      <c r="V13" s="323"/>
      <c r="W13" s="323"/>
      <c r="X13" s="323"/>
      <c r="Y13" s="323"/>
      <c r="Z13" s="323"/>
      <c r="AA13" s="323"/>
      <c r="AB13" s="325"/>
      <c r="AC13" s="323"/>
      <c r="AD13" s="323"/>
      <c r="AE13" s="291" t="s">
        <v>1154</v>
      </c>
      <c r="AF13" s="321">
        <f ca="1">+TODAY()</f>
        <v>44435</v>
      </c>
    </row>
    <row r="14" spans="2:37" s="117" customFormat="1" ht="22.5" customHeight="1">
      <c r="B14" s="490" t="s">
        <v>1152</v>
      </c>
      <c r="C14" s="490"/>
      <c r="D14" s="490"/>
      <c r="E14" s="490"/>
      <c r="F14" s="490"/>
      <c r="G14" s="490"/>
      <c r="H14" s="319" t="e">
        <f>+'F.1 - Politica Presupuestaria'!$B$11</f>
        <v>#N/A</v>
      </c>
      <c r="I14" s="319">
        <f>+'F.1 - Politica Presupuestaria'!$C$11</f>
        <v>0</v>
      </c>
      <c r="J14" s="319"/>
      <c r="K14" s="319"/>
      <c r="L14" s="319"/>
      <c r="M14" s="322"/>
      <c r="N14" s="319"/>
      <c r="O14" s="322"/>
      <c r="P14" s="322"/>
      <c r="Q14" s="322"/>
      <c r="R14" s="323"/>
      <c r="S14" s="323"/>
      <c r="T14" s="327"/>
      <c r="U14" s="323"/>
      <c r="V14" s="323"/>
      <c r="W14" s="323"/>
      <c r="X14" s="323"/>
      <c r="Y14" s="323"/>
      <c r="Z14" s="323"/>
      <c r="AA14" s="323"/>
      <c r="AB14" s="323"/>
      <c r="AC14" s="323"/>
      <c r="AD14" s="323"/>
      <c r="AE14" s="323"/>
      <c r="AF14" s="323"/>
      <c r="AG14" s="323"/>
      <c r="AH14" s="323"/>
      <c r="AI14" s="323"/>
    </row>
    <row r="15" spans="2:37" s="117" customFormat="1" ht="22.5" customHeight="1">
      <c r="B15" s="490" t="s">
        <v>2638</v>
      </c>
      <c r="C15" s="490"/>
      <c r="D15" s="490"/>
      <c r="E15" s="490"/>
      <c r="F15" s="490"/>
      <c r="G15" s="490"/>
      <c r="H15" s="319">
        <f>+'F.1 - Politica Presupuestaria'!$B$12</f>
        <v>0</v>
      </c>
      <c r="I15" s="319"/>
      <c r="J15" s="319"/>
      <c r="K15" s="319"/>
      <c r="L15" s="322"/>
      <c r="M15" s="322"/>
      <c r="N15" s="322"/>
      <c r="O15" s="322"/>
      <c r="P15" s="322"/>
      <c r="Q15" s="322"/>
      <c r="R15" s="323"/>
      <c r="S15" s="323"/>
      <c r="T15" s="327"/>
      <c r="U15" s="323"/>
      <c r="V15" s="323"/>
      <c r="W15" s="323"/>
      <c r="X15" s="323"/>
      <c r="Y15" s="323"/>
      <c r="Z15" s="323"/>
      <c r="AA15" s="323"/>
      <c r="AB15" s="323"/>
      <c r="AC15" s="323"/>
      <c r="AD15" s="323"/>
      <c r="AE15" s="323"/>
      <c r="AF15" s="323"/>
      <c r="AG15" s="323"/>
      <c r="AH15" s="323"/>
      <c r="AI15" s="323"/>
      <c r="AJ15" s="323"/>
      <c r="AK15" s="323"/>
    </row>
    <row r="16" spans="2:37" s="117" customFormat="1" ht="22.5" customHeight="1" thickBot="1">
      <c r="B16" s="495" t="s">
        <v>1303</v>
      </c>
      <c r="C16" s="495"/>
      <c r="D16" s="495"/>
      <c r="E16" s="495"/>
      <c r="F16" s="495">
        <f>+'F.1 - Politica Presupuestaria'!$B$13</f>
        <v>0</v>
      </c>
      <c r="G16" s="495"/>
      <c r="H16" s="319" t="e">
        <f>+'F.1 - Politica Presupuestaria'!$C$13</f>
        <v>#N/A</v>
      </c>
      <c r="I16" s="319"/>
      <c r="J16" s="319"/>
      <c r="K16" s="319"/>
      <c r="L16" s="322"/>
      <c r="M16" s="319"/>
      <c r="N16" s="322"/>
      <c r="O16" s="322"/>
      <c r="P16" s="323"/>
      <c r="Q16" s="323"/>
      <c r="R16" s="323"/>
      <c r="S16" s="323"/>
      <c r="T16" s="327"/>
      <c r="U16" s="323"/>
      <c r="V16" s="323"/>
      <c r="W16" s="323"/>
      <c r="X16" s="323"/>
      <c r="Y16" s="323"/>
      <c r="Z16" s="323"/>
      <c r="AA16" s="323"/>
      <c r="AB16" s="323"/>
      <c r="AC16" s="323"/>
      <c r="AD16" s="323"/>
      <c r="AE16" s="323"/>
      <c r="AF16" s="323"/>
      <c r="AG16" s="323"/>
      <c r="AH16" s="323"/>
      <c r="AI16" s="323"/>
      <c r="AJ16" s="323"/>
    </row>
    <row r="17" spans="2:34" s="3" customFormat="1" ht="31.5" customHeight="1" thickBot="1">
      <c r="B17" s="475" t="s">
        <v>3665</v>
      </c>
      <c r="C17" s="476"/>
      <c r="D17" s="476"/>
      <c r="E17" s="476"/>
      <c r="F17" s="476"/>
      <c r="G17" s="476"/>
      <c r="H17" s="476"/>
      <c r="I17" s="476"/>
      <c r="J17" s="476"/>
      <c r="K17" s="476"/>
      <c r="L17" s="476"/>
      <c r="M17" s="476"/>
      <c r="N17" s="476"/>
      <c r="O17" s="476"/>
      <c r="P17" s="476"/>
      <c r="Q17" s="476"/>
      <c r="R17" s="476"/>
      <c r="S17" s="476"/>
      <c r="T17" s="476"/>
      <c r="U17" s="476"/>
      <c r="V17" s="476"/>
      <c r="W17" s="476"/>
      <c r="X17" s="476"/>
      <c r="Y17" s="476"/>
      <c r="Z17" s="476"/>
      <c r="AA17" s="476"/>
      <c r="AB17" s="476"/>
      <c r="AC17" s="476"/>
      <c r="AD17" s="476"/>
      <c r="AE17" s="476"/>
      <c r="AF17" s="477"/>
    </row>
    <row r="18" spans="2:34" ht="24" customHeight="1" thickBot="1"/>
    <row r="19" spans="2:34" s="3" customFormat="1" ht="31.5" customHeight="1" thickBot="1">
      <c r="B19" s="475" t="s">
        <v>3780</v>
      </c>
      <c r="C19" s="476"/>
      <c r="D19" s="476"/>
      <c r="E19" s="476"/>
      <c r="F19" s="476"/>
      <c r="G19" s="476"/>
      <c r="H19" s="476"/>
      <c r="I19" s="476"/>
      <c r="J19" s="476"/>
      <c r="K19" s="476"/>
      <c r="L19" s="476"/>
      <c r="M19" s="476"/>
      <c r="N19" s="476"/>
      <c r="O19" s="476"/>
      <c r="P19" s="476"/>
      <c r="Q19" s="476"/>
      <c r="R19" s="476"/>
      <c r="S19" s="476"/>
      <c r="T19" s="476"/>
      <c r="U19" s="476"/>
      <c r="V19" s="476"/>
      <c r="W19" s="476"/>
      <c r="X19" s="476"/>
      <c r="Y19" s="476"/>
      <c r="Z19" s="476"/>
      <c r="AA19" s="476"/>
      <c r="AB19" s="476"/>
      <c r="AC19" s="476"/>
      <c r="AD19" s="476"/>
      <c r="AE19" s="476"/>
      <c r="AF19" s="477"/>
    </row>
    <row r="20" spans="2:34" ht="17.399999999999999">
      <c r="B20" s="223"/>
      <c r="C20" s="224"/>
      <c r="F20" s="224"/>
      <c r="I20" s="224"/>
      <c r="L20" s="224"/>
    </row>
    <row r="21" spans="2:34" ht="13.2">
      <c r="B21" s="225" t="s">
        <v>3666</v>
      </c>
      <c r="C21" s="224"/>
      <c r="F21" s="224"/>
      <c r="I21" s="224"/>
      <c r="L21" s="224"/>
    </row>
    <row r="22" spans="2:34" ht="13.2">
      <c r="B22" s="225" t="s">
        <v>3667</v>
      </c>
      <c r="C22" s="224"/>
      <c r="F22" s="224"/>
      <c r="I22" s="224"/>
      <c r="L22" s="224"/>
    </row>
    <row r="23" spans="2:34" s="228" customFormat="1" ht="13.2">
      <c r="B23" s="226" t="s">
        <v>1152</v>
      </c>
      <c r="C23" s="227"/>
      <c r="F23" s="227"/>
      <c r="I23" s="227"/>
      <c r="L23" s="227"/>
      <c r="U23" s="229"/>
      <c r="V23" s="229"/>
    </row>
    <row r="24" spans="2:34" ht="13.2">
      <c r="B24" s="230"/>
      <c r="C24" s="231"/>
      <c r="F24" s="231"/>
      <c r="I24" s="231"/>
      <c r="L24" s="231"/>
    </row>
    <row r="25" spans="2:34" s="228" customFormat="1" ht="13.2">
      <c r="B25" s="226" t="s">
        <v>3668</v>
      </c>
      <c r="C25" s="227"/>
      <c r="F25" s="227"/>
      <c r="I25" s="227"/>
      <c r="L25" s="227"/>
      <c r="U25" s="229"/>
      <c r="V25" s="229"/>
    </row>
    <row r="26" spans="2:34" ht="10.8" thickBot="1"/>
    <row r="27" spans="2:34" s="233" customFormat="1" ht="22.5" customHeight="1">
      <c r="B27" s="518" t="s">
        <v>3669</v>
      </c>
      <c r="C27" s="520" t="s">
        <v>3670</v>
      </c>
      <c r="D27" s="521"/>
      <c r="E27" s="522"/>
      <c r="F27" s="523" t="s">
        <v>3671</v>
      </c>
      <c r="G27" s="524"/>
      <c r="H27" s="525"/>
      <c r="I27" s="523" t="s">
        <v>22</v>
      </c>
      <c r="J27" s="524"/>
      <c r="K27" s="525"/>
      <c r="L27" s="523" t="s">
        <v>2938</v>
      </c>
      <c r="M27" s="524"/>
      <c r="N27" s="525"/>
      <c r="O27" s="523" t="s">
        <v>3672</v>
      </c>
      <c r="P27" s="524"/>
      <c r="Q27" s="525"/>
      <c r="R27" s="523" t="s">
        <v>3673</v>
      </c>
      <c r="S27" s="524"/>
      <c r="T27" s="525"/>
      <c r="U27" s="523" t="s">
        <v>3674</v>
      </c>
      <c r="V27" s="524"/>
      <c r="W27" s="525"/>
      <c r="X27" s="523" t="s">
        <v>3675</v>
      </c>
      <c r="Y27" s="524"/>
      <c r="Z27" s="525"/>
      <c r="AA27" s="523" t="s">
        <v>3676</v>
      </c>
      <c r="AB27" s="524"/>
      <c r="AC27" s="525"/>
      <c r="AD27" s="523" t="s">
        <v>3677</v>
      </c>
      <c r="AE27" s="524"/>
      <c r="AF27" s="526"/>
      <c r="AG27" s="232"/>
      <c r="AH27" s="232"/>
    </row>
    <row r="28" spans="2:34" s="233" customFormat="1" ht="49.5" customHeight="1">
      <c r="B28" s="519"/>
      <c r="C28" s="234" t="s">
        <v>3678</v>
      </c>
      <c r="D28" s="234" t="s">
        <v>3679</v>
      </c>
      <c r="E28" s="234" t="s">
        <v>3680</v>
      </c>
      <c r="F28" s="234" t="s">
        <v>3678</v>
      </c>
      <c r="G28" s="234" t="s">
        <v>3679</v>
      </c>
      <c r="H28" s="234" t="s">
        <v>3680</v>
      </c>
      <c r="I28" s="234" t="s">
        <v>3678</v>
      </c>
      <c r="J28" s="234" t="s">
        <v>3679</v>
      </c>
      <c r="K28" s="234" t="s">
        <v>3680</v>
      </c>
      <c r="L28" s="234" t="s">
        <v>3678</v>
      </c>
      <c r="M28" s="234" t="s">
        <v>3679</v>
      </c>
      <c r="N28" s="234" t="s">
        <v>3680</v>
      </c>
      <c r="O28" s="234" t="s">
        <v>3678</v>
      </c>
      <c r="P28" s="234" t="s">
        <v>3679</v>
      </c>
      <c r="Q28" s="234" t="s">
        <v>3680</v>
      </c>
      <c r="R28" s="234" t="s">
        <v>3678</v>
      </c>
      <c r="S28" s="234" t="s">
        <v>3679</v>
      </c>
      <c r="T28" s="234" t="s">
        <v>3680</v>
      </c>
      <c r="U28" s="234" t="s">
        <v>3678</v>
      </c>
      <c r="V28" s="234" t="s">
        <v>3679</v>
      </c>
      <c r="W28" s="234" t="s">
        <v>3680</v>
      </c>
      <c r="X28" s="234" t="s">
        <v>3678</v>
      </c>
      <c r="Y28" s="234" t="s">
        <v>3679</v>
      </c>
      <c r="Z28" s="234" t="s">
        <v>3680</v>
      </c>
      <c r="AA28" s="234" t="s">
        <v>3678</v>
      </c>
      <c r="AB28" s="235" t="s">
        <v>3679</v>
      </c>
      <c r="AC28" s="235" t="s">
        <v>3680</v>
      </c>
      <c r="AD28" s="235" t="s">
        <v>3678</v>
      </c>
      <c r="AE28" s="235" t="s">
        <v>3679</v>
      </c>
      <c r="AF28" s="236" t="s">
        <v>3680</v>
      </c>
      <c r="AG28" s="232"/>
      <c r="AH28" s="232"/>
    </row>
    <row r="29" spans="2:34">
      <c r="B29" s="237" t="s">
        <v>3670</v>
      </c>
      <c r="C29" s="238">
        <f t="shared" ref="C29:AF29" si="0">C30+C38</f>
        <v>0</v>
      </c>
      <c r="D29" s="238">
        <f t="shared" si="0"/>
        <v>0</v>
      </c>
      <c r="E29" s="238">
        <f t="shared" si="0"/>
        <v>0</v>
      </c>
      <c r="F29" s="238">
        <f t="shared" si="0"/>
        <v>0</v>
      </c>
      <c r="G29" s="238">
        <f t="shared" si="0"/>
        <v>0</v>
      </c>
      <c r="H29" s="238">
        <f t="shared" si="0"/>
        <v>0</v>
      </c>
      <c r="I29" s="238">
        <f t="shared" si="0"/>
        <v>0</v>
      </c>
      <c r="J29" s="238">
        <f t="shared" si="0"/>
        <v>0</v>
      </c>
      <c r="K29" s="238">
        <f t="shared" si="0"/>
        <v>0</v>
      </c>
      <c r="L29" s="238">
        <f t="shared" si="0"/>
        <v>0</v>
      </c>
      <c r="M29" s="238">
        <f t="shared" si="0"/>
        <v>0</v>
      </c>
      <c r="N29" s="238">
        <f t="shared" si="0"/>
        <v>0</v>
      </c>
      <c r="O29" s="238">
        <f t="shared" si="0"/>
        <v>0</v>
      </c>
      <c r="P29" s="238">
        <f t="shared" si="0"/>
        <v>0</v>
      </c>
      <c r="Q29" s="238">
        <f t="shared" si="0"/>
        <v>0</v>
      </c>
      <c r="R29" s="238">
        <f t="shared" si="0"/>
        <v>0</v>
      </c>
      <c r="S29" s="238">
        <f t="shared" si="0"/>
        <v>0</v>
      </c>
      <c r="T29" s="238">
        <f t="shared" si="0"/>
        <v>0</v>
      </c>
      <c r="U29" s="238">
        <f t="shared" si="0"/>
        <v>0</v>
      </c>
      <c r="V29" s="238">
        <f t="shared" si="0"/>
        <v>0</v>
      </c>
      <c r="W29" s="238">
        <f t="shared" si="0"/>
        <v>0</v>
      </c>
      <c r="X29" s="238">
        <f t="shared" si="0"/>
        <v>0</v>
      </c>
      <c r="Y29" s="238">
        <f t="shared" si="0"/>
        <v>0</v>
      </c>
      <c r="Z29" s="238">
        <f t="shared" si="0"/>
        <v>0</v>
      </c>
      <c r="AA29" s="238">
        <f t="shared" si="0"/>
        <v>0</v>
      </c>
      <c r="AB29" s="238">
        <f t="shared" si="0"/>
        <v>0</v>
      </c>
      <c r="AC29" s="238">
        <f t="shared" si="0"/>
        <v>0</v>
      </c>
      <c r="AD29" s="239">
        <f t="shared" si="0"/>
        <v>0</v>
      </c>
      <c r="AE29" s="239">
        <f t="shared" si="0"/>
        <v>0</v>
      </c>
      <c r="AF29" s="240">
        <f t="shared" si="0"/>
        <v>0</v>
      </c>
      <c r="AG29" s="241"/>
      <c r="AH29" s="241"/>
    </row>
    <row r="30" spans="2:34">
      <c r="B30" s="242" t="s">
        <v>3681</v>
      </c>
      <c r="C30" s="243">
        <f t="shared" ref="C30:AF30" si="1">SUM(C31:C37)</f>
        <v>0</v>
      </c>
      <c r="D30" s="243">
        <f t="shared" si="1"/>
        <v>0</v>
      </c>
      <c r="E30" s="243">
        <f t="shared" si="1"/>
        <v>0</v>
      </c>
      <c r="F30" s="243">
        <f t="shared" si="1"/>
        <v>0</v>
      </c>
      <c r="G30" s="243">
        <f t="shared" si="1"/>
        <v>0</v>
      </c>
      <c r="H30" s="243">
        <f t="shared" si="1"/>
        <v>0</v>
      </c>
      <c r="I30" s="243">
        <f t="shared" si="1"/>
        <v>0</v>
      </c>
      <c r="J30" s="243">
        <f t="shared" si="1"/>
        <v>0</v>
      </c>
      <c r="K30" s="243">
        <f t="shared" si="1"/>
        <v>0</v>
      </c>
      <c r="L30" s="243">
        <f t="shared" si="1"/>
        <v>0</v>
      </c>
      <c r="M30" s="243">
        <f t="shared" si="1"/>
        <v>0</v>
      </c>
      <c r="N30" s="243">
        <f t="shared" si="1"/>
        <v>0</v>
      </c>
      <c r="O30" s="243">
        <f t="shared" si="1"/>
        <v>0</v>
      </c>
      <c r="P30" s="243">
        <f t="shared" si="1"/>
        <v>0</v>
      </c>
      <c r="Q30" s="243">
        <f t="shared" si="1"/>
        <v>0</v>
      </c>
      <c r="R30" s="243">
        <f t="shared" si="1"/>
        <v>0</v>
      </c>
      <c r="S30" s="243">
        <f t="shared" si="1"/>
        <v>0</v>
      </c>
      <c r="T30" s="243">
        <f t="shared" si="1"/>
        <v>0</v>
      </c>
      <c r="U30" s="243">
        <f t="shared" si="1"/>
        <v>0</v>
      </c>
      <c r="V30" s="243">
        <f t="shared" si="1"/>
        <v>0</v>
      </c>
      <c r="W30" s="243">
        <f t="shared" si="1"/>
        <v>0</v>
      </c>
      <c r="X30" s="243">
        <f t="shared" si="1"/>
        <v>0</v>
      </c>
      <c r="Y30" s="243">
        <f t="shared" si="1"/>
        <v>0</v>
      </c>
      <c r="Z30" s="243">
        <f t="shared" si="1"/>
        <v>0</v>
      </c>
      <c r="AA30" s="243">
        <f t="shared" si="1"/>
        <v>0</v>
      </c>
      <c r="AB30" s="243">
        <f t="shared" si="1"/>
        <v>0</v>
      </c>
      <c r="AC30" s="243">
        <f t="shared" si="1"/>
        <v>0</v>
      </c>
      <c r="AD30" s="239">
        <f t="shared" si="1"/>
        <v>0</v>
      </c>
      <c r="AE30" s="239">
        <f t="shared" si="1"/>
        <v>0</v>
      </c>
      <c r="AF30" s="240">
        <f t="shared" si="1"/>
        <v>0</v>
      </c>
      <c r="AG30" s="241"/>
      <c r="AH30" s="241"/>
    </row>
    <row r="31" spans="2:34">
      <c r="B31" s="244" t="s">
        <v>3682</v>
      </c>
      <c r="C31" s="245">
        <f>F31+I31+L31+O31+R31+U31+X31+AA31+AD31</f>
        <v>0</v>
      </c>
      <c r="D31" s="245">
        <f t="shared" ref="D31:E37" si="2">G31+J31+M31+P31+S31+V31+Y31+AB31+AE31</f>
        <v>0</v>
      </c>
      <c r="E31" s="245">
        <f t="shared" si="2"/>
        <v>0</v>
      </c>
      <c r="F31" s="246"/>
      <c r="G31" s="247"/>
      <c r="H31" s="247"/>
      <c r="I31" s="246"/>
      <c r="J31" s="247"/>
      <c r="K31" s="247"/>
      <c r="L31" s="246"/>
      <c r="M31" s="247"/>
      <c r="N31" s="247"/>
      <c r="O31" s="247"/>
      <c r="P31" s="247"/>
      <c r="Q31" s="247"/>
      <c r="R31" s="247"/>
      <c r="S31" s="247"/>
      <c r="T31" s="247"/>
      <c r="U31" s="247"/>
      <c r="V31" s="247"/>
      <c r="W31" s="247"/>
      <c r="X31" s="247"/>
      <c r="Y31" s="247"/>
      <c r="Z31" s="247"/>
      <c r="AA31" s="247"/>
      <c r="AB31" s="248"/>
      <c r="AC31" s="248"/>
      <c r="AD31" s="248"/>
      <c r="AE31" s="248"/>
      <c r="AF31" s="249"/>
      <c r="AG31" s="222"/>
      <c r="AH31" s="222"/>
    </row>
    <row r="32" spans="2:34">
      <c r="B32" s="244" t="s">
        <v>3683</v>
      </c>
      <c r="C32" s="245">
        <f t="shared" ref="C32:C37" si="3">F32+I32+L32+O32+R32+U32+X32+AA32+AD32</f>
        <v>0</v>
      </c>
      <c r="D32" s="245">
        <f t="shared" si="2"/>
        <v>0</v>
      </c>
      <c r="E32" s="245">
        <f t="shared" si="2"/>
        <v>0</v>
      </c>
      <c r="F32" s="246"/>
      <c r="G32" s="247"/>
      <c r="H32" s="247"/>
      <c r="I32" s="246"/>
      <c r="J32" s="247"/>
      <c r="K32" s="247"/>
      <c r="L32" s="246"/>
      <c r="M32" s="247"/>
      <c r="N32" s="247"/>
      <c r="O32" s="247"/>
      <c r="P32" s="247"/>
      <c r="Q32" s="247"/>
      <c r="R32" s="247"/>
      <c r="S32" s="247"/>
      <c r="T32" s="247"/>
      <c r="U32" s="247"/>
      <c r="V32" s="247"/>
      <c r="W32" s="247"/>
      <c r="X32" s="247"/>
      <c r="Y32" s="247"/>
      <c r="Z32" s="247"/>
      <c r="AA32" s="247"/>
      <c r="AB32" s="248"/>
      <c r="AC32" s="248"/>
      <c r="AD32" s="248"/>
      <c r="AE32" s="248"/>
      <c r="AF32" s="249"/>
      <c r="AG32" s="222"/>
      <c r="AH32" s="222"/>
    </row>
    <row r="33" spans="2:34">
      <c r="B33" s="244" t="s">
        <v>3684</v>
      </c>
      <c r="C33" s="245">
        <f t="shared" si="3"/>
        <v>0</v>
      </c>
      <c r="D33" s="245">
        <f t="shared" si="2"/>
        <v>0</v>
      </c>
      <c r="E33" s="245">
        <f t="shared" si="2"/>
        <v>0</v>
      </c>
      <c r="F33" s="246"/>
      <c r="G33" s="247"/>
      <c r="H33" s="247"/>
      <c r="I33" s="246"/>
      <c r="J33" s="247"/>
      <c r="K33" s="247"/>
      <c r="L33" s="246"/>
      <c r="M33" s="247"/>
      <c r="N33" s="247"/>
      <c r="O33" s="247"/>
      <c r="P33" s="247"/>
      <c r="Q33" s="247"/>
      <c r="R33" s="247"/>
      <c r="S33" s="247"/>
      <c r="T33" s="247"/>
      <c r="U33" s="247"/>
      <c r="V33" s="247"/>
      <c r="W33" s="247"/>
      <c r="X33" s="247"/>
      <c r="Y33" s="247"/>
      <c r="Z33" s="247"/>
      <c r="AA33" s="247"/>
      <c r="AB33" s="248"/>
      <c r="AC33" s="248"/>
      <c r="AD33" s="248"/>
      <c r="AE33" s="248"/>
      <c r="AF33" s="249"/>
      <c r="AG33" s="222"/>
      <c r="AH33" s="222"/>
    </row>
    <row r="34" spans="2:34">
      <c r="B34" s="244" t="s">
        <v>3685</v>
      </c>
      <c r="C34" s="245">
        <f t="shared" si="3"/>
        <v>0</v>
      </c>
      <c r="D34" s="245">
        <f t="shared" si="2"/>
        <v>0</v>
      </c>
      <c r="E34" s="245">
        <f t="shared" si="2"/>
        <v>0</v>
      </c>
      <c r="F34" s="246"/>
      <c r="G34" s="247"/>
      <c r="H34" s="247"/>
      <c r="I34" s="246"/>
      <c r="J34" s="247"/>
      <c r="K34" s="247"/>
      <c r="L34" s="246"/>
      <c r="M34" s="247"/>
      <c r="N34" s="247"/>
      <c r="O34" s="247"/>
      <c r="P34" s="247"/>
      <c r="Q34" s="247"/>
      <c r="R34" s="247"/>
      <c r="S34" s="247"/>
      <c r="T34" s="247"/>
      <c r="U34" s="247"/>
      <c r="V34" s="247"/>
      <c r="W34" s="247"/>
      <c r="X34" s="247"/>
      <c r="Y34" s="247"/>
      <c r="Z34" s="247"/>
      <c r="AA34" s="247"/>
      <c r="AB34" s="248"/>
      <c r="AC34" s="248"/>
      <c r="AD34" s="248"/>
      <c r="AE34" s="248"/>
      <c r="AF34" s="249"/>
      <c r="AG34" s="222"/>
      <c r="AH34" s="222"/>
    </row>
    <row r="35" spans="2:34">
      <c r="B35" s="244" t="s">
        <v>3686</v>
      </c>
      <c r="C35" s="245">
        <f t="shared" si="3"/>
        <v>0</v>
      </c>
      <c r="D35" s="245">
        <f t="shared" si="2"/>
        <v>0</v>
      </c>
      <c r="E35" s="245">
        <f t="shared" si="2"/>
        <v>0</v>
      </c>
      <c r="F35" s="246"/>
      <c r="G35" s="247"/>
      <c r="H35" s="247"/>
      <c r="I35" s="246"/>
      <c r="J35" s="247"/>
      <c r="K35" s="247"/>
      <c r="L35" s="246"/>
      <c r="M35" s="247"/>
      <c r="N35" s="247"/>
      <c r="O35" s="247"/>
      <c r="P35" s="247"/>
      <c r="Q35" s="247"/>
      <c r="R35" s="247"/>
      <c r="S35" s="247"/>
      <c r="T35" s="247"/>
      <c r="U35" s="247"/>
      <c r="V35" s="247"/>
      <c r="W35" s="247"/>
      <c r="X35" s="247"/>
      <c r="Y35" s="247"/>
      <c r="Z35" s="247"/>
      <c r="AA35" s="247"/>
      <c r="AB35" s="248"/>
      <c r="AC35" s="248"/>
      <c r="AD35" s="248"/>
      <c r="AE35" s="248"/>
      <c r="AF35" s="249"/>
      <c r="AG35" s="222"/>
      <c r="AH35" s="222"/>
    </row>
    <row r="36" spans="2:34">
      <c r="B36" s="244" t="s">
        <v>3687</v>
      </c>
      <c r="C36" s="245">
        <f t="shared" si="3"/>
        <v>0</v>
      </c>
      <c r="D36" s="245">
        <f t="shared" si="2"/>
        <v>0</v>
      </c>
      <c r="E36" s="245">
        <f t="shared" si="2"/>
        <v>0</v>
      </c>
      <c r="F36" s="246"/>
      <c r="G36" s="247"/>
      <c r="H36" s="247"/>
      <c r="I36" s="246"/>
      <c r="J36" s="247"/>
      <c r="K36" s="247"/>
      <c r="L36" s="246"/>
      <c r="M36" s="247"/>
      <c r="N36" s="247"/>
      <c r="O36" s="247"/>
      <c r="P36" s="247"/>
      <c r="Q36" s="247"/>
      <c r="R36" s="247"/>
      <c r="S36" s="247"/>
      <c r="T36" s="247"/>
      <c r="U36" s="247"/>
      <c r="V36" s="247"/>
      <c r="W36" s="247"/>
      <c r="X36" s="247"/>
      <c r="Y36" s="247"/>
      <c r="Z36" s="247"/>
      <c r="AA36" s="247"/>
      <c r="AB36" s="248"/>
      <c r="AC36" s="248"/>
      <c r="AD36" s="248"/>
      <c r="AE36" s="248"/>
      <c r="AF36" s="249"/>
      <c r="AG36" s="222"/>
      <c r="AH36" s="222"/>
    </row>
    <row r="37" spans="2:34">
      <c r="B37" s="244" t="s">
        <v>3688</v>
      </c>
      <c r="C37" s="245">
        <f t="shared" si="3"/>
        <v>0</v>
      </c>
      <c r="D37" s="245">
        <f t="shared" si="2"/>
        <v>0</v>
      </c>
      <c r="E37" s="245">
        <f t="shared" si="2"/>
        <v>0</v>
      </c>
      <c r="F37" s="246"/>
      <c r="G37" s="247"/>
      <c r="H37" s="247"/>
      <c r="I37" s="246"/>
      <c r="J37" s="247"/>
      <c r="K37" s="247"/>
      <c r="L37" s="246"/>
      <c r="M37" s="247"/>
      <c r="N37" s="247"/>
      <c r="O37" s="247"/>
      <c r="P37" s="247"/>
      <c r="Q37" s="247"/>
      <c r="R37" s="247"/>
      <c r="S37" s="247"/>
      <c r="T37" s="247"/>
      <c r="U37" s="247"/>
      <c r="V37" s="247"/>
      <c r="W37" s="247"/>
      <c r="X37" s="247"/>
      <c r="Y37" s="247"/>
      <c r="Z37" s="247"/>
      <c r="AA37" s="247"/>
      <c r="AB37" s="248"/>
      <c r="AC37" s="248"/>
      <c r="AD37" s="248"/>
      <c r="AE37" s="248"/>
      <c r="AF37" s="249"/>
      <c r="AG37" s="222"/>
      <c r="AH37" s="222"/>
    </row>
    <row r="38" spans="2:34">
      <c r="B38" s="250" t="s">
        <v>3689</v>
      </c>
      <c r="C38" s="251">
        <f t="shared" ref="C38:AF38" si="4">SUM(C39:C45)</f>
        <v>0</v>
      </c>
      <c r="D38" s="251">
        <f t="shared" si="4"/>
        <v>0</v>
      </c>
      <c r="E38" s="251">
        <f t="shared" si="4"/>
        <v>0</v>
      </c>
      <c r="F38" s="251">
        <f t="shared" si="4"/>
        <v>0</v>
      </c>
      <c r="G38" s="251">
        <f t="shared" si="4"/>
        <v>0</v>
      </c>
      <c r="H38" s="251">
        <f t="shared" si="4"/>
        <v>0</v>
      </c>
      <c r="I38" s="251">
        <f t="shared" si="4"/>
        <v>0</v>
      </c>
      <c r="J38" s="251">
        <f t="shared" si="4"/>
        <v>0</v>
      </c>
      <c r="K38" s="251">
        <f t="shared" si="4"/>
        <v>0</v>
      </c>
      <c r="L38" s="251">
        <f t="shared" si="4"/>
        <v>0</v>
      </c>
      <c r="M38" s="251">
        <f t="shared" si="4"/>
        <v>0</v>
      </c>
      <c r="N38" s="251">
        <f t="shared" si="4"/>
        <v>0</v>
      </c>
      <c r="O38" s="251">
        <f t="shared" si="4"/>
        <v>0</v>
      </c>
      <c r="P38" s="251">
        <f t="shared" si="4"/>
        <v>0</v>
      </c>
      <c r="Q38" s="251">
        <f t="shared" si="4"/>
        <v>0</v>
      </c>
      <c r="R38" s="251">
        <f t="shared" si="4"/>
        <v>0</v>
      </c>
      <c r="S38" s="251">
        <f t="shared" si="4"/>
        <v>0</v>
      </c>
      <c r="T38" s="251">
        <f t="shared" si="4"/>
        <v>0</v>
      </c>
      <c r="U38" s="251">
        <f t="shared" si="4"/>
        <v>0</v>
      </c>
      <c r="V38" s="251">
        <f t="shared" si="4"/>
        <v>0</v>
      </c>
      <c r="W38" s="251">
        <f t="shared" si="4"/>
        <v>0</v>
      </c>
      <c r="X38" s="251">
        <f t="shared" si="4"/>
        <v>0</v>
      </c>
      <c r="Y38" s="251">
        <f t="shared" si="4"/>
        <v>0</v>
      </c>
      <c r="Z38" s="251">
        <f t="shared" si="4"/>
        <v>0</v>
      </c>
      <c r="AA38" s="251">
        <f t="shared" si="4"/>
        <v>0</v>
      </c>
      <c r="AB38" s="251">
        <f t="shared" si="4"/>
        <v>0</v>
      </c>
      <c r="AC38" s="251">
        <f t="shared" si="4"/>
        <v>0</v>
      </c>
      <c r="AD38" s="251">
        <f t="shared" si="4"/>
        <v>0</v>
      </c>
      <c r="AE38" s="251">
        <f t="shared" si="4"/>
        <v>0</v>
      </c>
      <c r="AF38" s="251">
        <f t="shared" si="4"/>
        <v>0</v>
      </c>
      <c r="AG38" s="241"/>
      <c r="AH38" s="241"/>
    </row>
    <row r="39" spans="2:34">
      <c r="B39" s="244" t="s">
        <v>3682</v>
      </c>
      <c r="C39" s="245">
        <f>F39+I39+L39+O39+R39+U39+X39+AA39+AD39</f>
        <v>0</v>
      </c>
      <c r="D39" s="252">
        <f t="shared" ref="D39:E45" si="5">G39+J39+M39+P39+S39+V39+Y39+AB39+AE39</f>
        <v>0</v>
      </c>
      <c r="E39" s="252">
        <f t="shared" si="5"/>
        <v>0</v>
      </c>
      <c r="F39" s="246"/>
      <c r="G39" s="247"/>
      <c r="H39" s="247"/>
      <c r="I39" s="246"/>
      <c r="J39" s="247"/>
      <c r="K39" s="247"/>
      <c r="L39" s="246"/>
      <c r="M39" s="247"/>
      <c r="N39" s="247"/>
      <c r="O39" s="247"/>
      <c r="P39" s="247"/>
      <c r="Q39" s="247"/>
      <c r="R39" s="247"/>
      <c r="S39" s="247"/>
      <c r="T39" s="247"/>
      <c r="U39" s="247"/>
      <c r="V39" s="247"/>
      <c r="W39" s="247"/>
      <c r="X39" s="247"/>
      <c r="Y39" s="247"/>
      <c r="Z39" s="247"/>
      <c r="AA39" s="247"/>
      <c r="AB39" s="248"/>
      <c r="AC39" s="248"/>
      <c r="AD39" s="248"/>
      <c r="AE39" s="248"/>
      <c r="AF39" s="249"/>
      <c r="AG39" s="222"/>
      <c r="AH39" s="222"/>
    </row>
    <row r="40" spans="2:34">
      <c r="B40" s="244" t="s">
        <v>3683</v>
      </c>
      <c r="C40" s="245">
        <f t="shared" ref="C40:C45" si="6">F40+I40+L40+O40+R40+U40+X40+AA40+AD40</f>
        <v>0</v>
      </c>
      <c r="D40" s="252">
        <f t="shared" si="5"/>
        <v>0</v>
      </c>
      <c r="E40" s="252">
        <f t="shared" si="5"/>
        <v>0</v>
      </c>
      <c r="F40" s="246"/>
      <c r="G40" s="247"/>
      <c r="H40" s="247"/>
      <c r="I40" s="246"/>
      <c r="J40" s="247"/>
      <c r="K40" s="247"/>
      <c r="L40" s="246"/>
      <c r="M40" s="247"/>
      <c r="N40" s="247"/>
      <c r="O40" s="247"/>
      <c r="P40" s="247"/>
      <c r="Q40" s="247"/>
      <c r="R40" s="247"/>
      <c r="S40" s="247"/>
      <c r="T40" s="247"/>
      <c r="U40" s="247"/>
      <c r="V40" s="247"/>
      <c r="W40" s="247"/>
      <c r="X40" s="247"/>
      <c r="Y40" s="247"/>
      <c r="Z40" s="247"/>
      <c r="AA40" s="247"/>
      <c r="AB40" s="248"/>
      <c r="AC40" s="248"/>
      <c r="AD40" s="248"/>
      <c r="AE40" s="248"/>
      <c r="AF40" s="249"/>
      <c r="AG40" s="222"/>
      <c r="AH40" s="222"/>
    </row>
    <row r="41" spans="2:34">
      <c r="B41" s="244" t="s">
        <v>3684</v>
      </c>
      <c r="C41" s="245">
        <f t="shared" si="6"/>
        <v>0</v>
      </c>
      <c r="D41" s="252">
        <f t="shared" si="5"/>
        <v>0</v>
      </c>
      <c r="E41" s="252">
        <f t="shared" si="5"/>
        <v>0</v>
      </c>
      <c r="F41" s="246"/>
      <c r="G41" s="247"/>
      <c r="H41" s="247"/>
      <c r="I41" s="246"/>
      <c r="J41" s="247"/>
      <c r="K41" s="247"/>
      <c r="L41" s="246"/>
      <c r="M41" s="247"/>
      <c r="N41" s="247"/>
      <c r="O41" s="247"/>
      <c r="P41" s="247"/>
      <c r="Q41" s="247"/>
      <c r="R41" s="247"/>
      <c r="S41" s="247"/>
      <c r="T41" s="247"/>
      <c r="U41" s="247"/>
      <c r="V41" s="247"/>
      <c r="W41" s="247"/>
      <c r="X41" s="247"/>
      <c r="Y41" s="247"/>
      <c r="Z41" s="247"/>
      <c r="AA41" s="247"/>
      <c r="AB41" s="248"/>
      <c r="AC41" s="248"/>
      <c r="AD41" s="248"/>
      <c r="AE41" s="248"/>
      <c r="AF41" s="249"/>
      <c r="AG41" s="222"/>
      <c r="AH41" s="222"/>
    </row>
    <row r="42" spans="2:34">
      <c r="B42" s="244" t="s">
        <v>3685</v>
      </c>
      <c r="C42" s="253">
        <f t="shared" si="6"/>
        <v>0</v>
      </c>
      <c r="D42" s="254">
        <f t="shared" si="5"/>
        <v>0</v>
      </c>
      <c r="E42" s="254">
        <f t="shared" si="5"/>
        <v>0</v>
      </c>
      <c r="F42" s="255"/>
      <c r="G42" s="256"/>
      <c r="H42" s="256"/>
      <c r="I42" s="255"/>
      <c r="J42" s="256"/>
      <c r="K42" s="256"/>
      <c r="L42" s="255"/>
      <c r="M42" s="256"/>
      <c r="N42" s="256"/>
      <c r="O42" s="256"/>
      <c r="P42" s="256"/>
      <c r="Q42" s="256"/>
      <c r="R42" s="256"/>
      <c r="S42" s="256"/>
      <c r="T42" s="256"/>
      <c r="U42" s="256"/>
      <c r="V42" s="256"/>
      <c r="W42" s="256"/>
      <c r="X42" s="256"/>
      <c r="Y42" s="256"/>
      <c r="Z42" s="256"/>
      <c r="AA42" s="256"/>
      <c r="AB42" s="257"/>
      <c r="AC42" s="257"/>
      <c r="AD42" s="257"/>
      <c r="AE42" s="257"/>
      <c r="AF42" s="258"/>
      <c r="AG42" s="222"/>
      <c r="AH42" s="222"/>
    </row>
    <row r="43" spans="2:34">
      <c r="B43" s="244" t="s">
        <v>3686</v>
      </c>
      <c r="C43" s="253">
        <f t="shared" si="6"/>
        <v>0</v>
      </c>
      <c r="D43" s="254">
        <f t="shared" si="5"/>
        <v>0</v>
      </c>
      <c r="E43" s="254">
        <f t="shared" si="5"/>
        <v>0</v>
      </c>
      <c r="F43" s="255"/>
      <c r="G43" s="256"/>
      <c r="H43" s="256"/>
      <c r="I43" s="255"/>
      <c r="J43" s="256"/>
      <c r="K43" s="256"/>
      <c r="L43" s="255"/>
      <c r="M43" s="256"/>
      <c r="N43" s="256"/>
      <c r="O43" s="256"/>
      <c r="P43" s="256"/>
      <c r="Q43" s="256"/>
      <c r="R43" s="256"/>
      <c r="S43" s="256"/>
      <c r="T43" s="256"/>
      <c r="U43" s="256"/>
      <c r="V43" s="256"/>
      <c r="W43" s="256"/>
      <c r="X43" s="256"/>
      <c r="Y43" s="256"/>
      <c r="Z43" s="256"/>
      <c r="AA43" s="256"/>
      <c r="AB43" s="257"/>
      <c r="AC43" s="257"/>
      <c r="AD43" s="257"/>
      <c r="AE43" s="257"/>
      <c r="AF43" s="258"/>
      <c r="AG43" s="222"/>
      <c r="AH43" s="222"/>
    </row>
    <row r="44" spans="2:34">
      <c r="B44" s="244" t="s">
        <v>3687</v>
      </c>
      <c r="C44" s="253">
        <f t="shared" si="6"/>
        <v>0</v>
      </c>
      <c r="D44" s="254">
        <f t="shared" si="5"/>
        <v>0</v>
      </c>
      <c r="E44" s="254">
        <f t="shared" si="5"/>
        <v>0</v>
      </c>
      <c r="F44" s="255"/>
      <c r="G44" s="256"/>
      <c r="H44" s="256"/>
      <c r="I44" s="255"/>
      <c r="J44" s="256"/>
      <c r="K44" s="256"/>
      <c r="L44" s="255"/>
      <c r="M44" s="256"/>
      <c r="N44" s="256"/>
      <c r="O44" s="256"/>
      <c r="P44" s="256"/>
      <c r="Q44" s="256"/>
      <c r="R44" s="256"/>
      <c r="S44" s="256"/>
      <c r="T44" s="256"/>
      <c r="U44" s="256"/>
      <c r="V44" s="256"/>
      <c r="W44" s="256"/>
      <c r="X44" s="256"/>
      <c r="Y44" s="256"/>
      <c r="Z44" s="256"/>
      <c r="AA44" s="256"/>
      <c r="AB44" s="257"/>
      <c r="AC44" s="257"/>
      <c r="AD44" s="257"/>
      <c r="AE44" s="257"/>
      <c r="AF44" s="258"/>
      <c r="AG44" s="222"/>
      <c r="AH44" s="222"/>
    </row>
    <row r="45" spans="2:34" ht="10.8" thickBot="1">
      <c r="B45" s="259" t="s">
        <v>3688</v>
      </c>
      <c r="C45" s="260">
        <f t="shared" si="6"/>
        <v>0</v>
      </c>
      <c r="D45" s="261">
        <f t="shared" si="5"/>
        <v>0</v>
      </c>
      <c r="E45" s="261">
        <f t="shared" si="5"/>
        <v>0</v>
      </c>
      <c r="F45" s="262"/>
      <c r="G45" s="263"/>
      <c r="H45" s="263"/>
      <c r="I45" s="262"/>
      <c r="J45" s="263"/>
      <c r="K45" s="263"/>
      <c r="L45" s="262"/>
      <c r="M45" s="263"/>
      <c r="N45" s="263"/>
      <c r="O45" s="263"/>
      <c r="P45" s="263"/>
      <c r="Q45" s="263"/>
      <c r="R45" s="263"/>
      <c r="S45" s="263"/>
      <c r="T45" s="263"/>
      <c r="U45" s="263"/>
      <c r="V45" s="263"/>
      <c r="W45" s="263"/>
      <c r="X45" s="263"/>
      <c r="Y45" s="263"/>
      <c r="Z45" s="263"/>
      <c r="AA45" s="263"/>
      <c r="AB45" s="264"/>
      <c r="AC45" s="264"/>
      <c r="AD45" s="264"/>
      <c r="AE45" s="264"/>
      <c r="AF45" s="265"/>
      <c r="AG45" s="222"/>
      <c r="AH45" s="222"/>
    </row>
    <row r="46" spans="2:34" ht="10.8" thickBot="1">
      <c r="U46" s="221"/>
      <c r="V46" s="221"/>
      <c r="AG46" s="222"/>
      <c r="AH46" s="222"/>
    </row>
    <row r="47" spans="2:34" s="233" customFormat="1" ht="28.5" customHeight="1">
      <c r="B47" s="518" t="s">
        <v>3690</v>
      </c>
      <c r="C47" s="520" t="s">
        <v>3670</v>
      </c>
      <c r="D47" s="521"/>
      <c r="E47" s="522"/>
      <c r="F47" s="523" t="s">
        <v>3671</v>
      </c>
      <c r="G47" s="524"/>
      <c r="H47" s="525"/>
      <c r="I47" s="523" t="s">
        <v>22</v>
      </c>
      <c r="J47" s="524"/>
      <c r="K47" s="525"/>
      <c r="L47" s="523" t="s">
        <v>2938</v>
      </c>
      <c r="M47" s="524"/>
      <c r="N47" s="525"/>
      <c r="O47" s="523" t="s">
        <v>3672</v>
      </c>
      <c r="P47" s="524"/>
      <c r="Q47" s="525"/>
      <c r="R47" s="523" t="s">
        <v>3673</v>
      </c>
      <c r="S47" s="524"/>
      <c r="T47" s="525"/>
      <c r="U47" s="523" t="s">
        <v>3674</v>
      </c>
      <c r="V47" s="524"/>
      <c r="W47" s="525"/>
      <c r="X47" s="523" t="s">
        <v>3675</v>
      </c>
      <c r="Y47" s="524"/>
      <c r="Z47" s="525"/>
      <c r="AA47" s="523" t="s">
        <v>3676</v>
      </c>
      <c r="AB47" s="524"/>
      <c r="AC47" s="525"/>
      <c r="AD47" s="523" t="s">
        <v>3677</v>
      </c>
      <c r="AE47" s="524"/>
      <c r="AF47" s="526"/>
      <c r="AG47" s="232"/>
      <c r="AH47" s="232"/>
    </row>
    <row r="48" spans="2:34" s="233" customFormat="1" ht="46.5" customHeight="1">
      <c r="B48" s="519"/>
      <c r="C48" s="234" t="s">
        <v>3691</v>
      </c>
      <c r="D48" s="234" t="s">
        <v>3692</v>
      </c>
      <c r="E48" s="234" t="s">
        <v>3693</v>
      </c>
      <c r="F48" s="234" t="s">
        <v>3691</v>
      </c>
      <c r="G48" s="234" t="s">
        <v>3692</v>
      </c>
      <c r="H48" s="234" t="s">
        <v>3693</v>
      </c>
      <c r="I48" s="234" t="s">
        <v>3691</v>
      </c>
      <c r="J48" s="234" t="s">
        <v>3692</v>
      </c>
      <c r="K48" s="234" t="s">
        <v>3693</v>
      </c>
      <c r="L48" s="234" t="s">
        <v>3691</v>
      </c>
      <c r="M48" s="234" t="s">
        <v>3692</v>
      </c>
      <c r="N48" s="234" t="s">
        <v>3693</v>
      </c>
      <c r="O48" s="234" t="s">
        <v>3691</v>
      </c>
      <c r="P48" s="234" t="s">
        <v>3692</v>
      </c>
      <c r="Q48" s="234" t="s">
        <v>3693</v>
      </c>
      <c r="R48" s="234" t="s">
        <v>3691</v>
      </c>
      <c r="S48" s="234" t="s">
        <v>3692</v>
      </c>
      <c r="T48" s="234" t="s">
        <v>3693</v>
      </c>
      <c r="U48" s="234" t="s">
        <v>3691</v>
      </c>
      <c r="V48" s="234" t="s">
        <v>3692</v>
      </c>
      <c r="W48" s="234" t="s">
        <v>3693</v>
      </c>
      <c r="X48" s="234" t="s">
        <v>3691</v>
      </c>
      <c r="Y48" s="234" t="s">
        <v>3692</v>
      </c>
      <c r="Z48" s="234" t="s">
        <v>3693</v>
      </c>
      <c r="AA48" s="234" t="s">
        <v>3691</v>
      </c>
      <c r="AB48" s="235" t="s">
        <v>3692</v>
      </c>
      <c r="AC48" s="235" t="s">
        <v>3693</v>
      </c>
      <c r="AD48" s="235" t="s">
        <v>3691</v>
      </c>
      <c r="AE48" s="235" t="s">
        <v>3692</v>
      </c>
      <c r="AF48" s="236" t="s">
        <v>3693</v>
      </c>
      <c r="AG48" s="232"/>
      <c r="AH48" s="232"/>
    </row>
    <row r="49" spans="2:34">
      <c r="B49" s="237" t="s">
        <v>3670</v>
      </c>
      <c r="C49" s="238">
        <f t="shared" ref="C49:AF49" si="7">C50+C58</f>
        <v>0</v>
      </c>
      <c r="D49" s="238">
        <f t="shared" si="7"/>
        <v>0</v>
      </c>
      <c r="E49" s="238">
        <f t="shared" si="7"/>
        <v>0</v>
      </c>
      <c r="F49" s="238">
        <f t="shared" si="7"/>
        <v>0</v>
      </c>
      <c r="G49" s="238">
        <f t="shared" si="7"/>
        <v>0</v>
      </c>
      <c r="H49" s="238">
        <f t="shared" si="7"/>
        <v>0</v>
      </c>
      <c r="I49" s="238">
        <f t="shared" si="7"/>
        <v>0</v>
      </c>
      <c r="J49" s="238">
        <f t="shared" si="7"/>
        <v>0</v>
      </c>
      <c r="K49" s="238">
        <f t="shared" si="7"/>
        <v>0</v>
      </c>
      <c r="L49" s="238">
        <f t="shared" si="7"/>
        <v>0</v>
      </c>
      <c r="M49" s="238">
        <f t="shared" si="7"/>
        <v>0</v>
      </c>
      <c r="N49" s="238">
        <f t="shared" si="7"/>
        <v>0</v>
      </c>
      <c r="O49" s="238">
        <f t="shared" si="7"/>
        <v>0</v>
      </c>
      <c r="P49" s="238">
        <f t="shared" si="7"/>
        <v>0</v>
      </c>
      <c r="Q49" s="238">
        <f t="shared" si="7"/>
        <v>0</v>
      </c>
      <c r="R49" s="238">
        <f t="shared" si="7"/>
        <v>0</v>
      </c>
      <c r="S49" s="238">
        <f t="shared" si="7"/>
        <v>0</v>
      </c>
      <c r="T49" s="238">
        <f t="shared" si="7"/>
        <v>0</v>
      </c>
      <c r="U49" s="238">
        <f t="shared" si="7"/>
        <v>0</v>
      </c>
      <c r="V49" s="238">
        <f t="shared" si="7"/>
        <v>0</v>
      </c>
      <c r="W49" s="238">
        <f t="shared" si="7"/>
        <v>0</v>
      </c>
      <c r="X49" s="238">
        <f t="shared" si="7"/>
        <v>0</v>
      </c>
      <c r="Y49" s="238">
        <f t="shared" si="7"/>
        <v>0</v>
      </c>
      <c r="Z49" s="238">
        <f t="shared" si="7"/>
        <v>0</v>
      </c>
      <c r="AA49" s="238">
        <f t="shared" si="7"/>
        <v>0</v>
      </c>
      <c r="AB49" s="238">
        <f t="shared" si="7"/>
        <v>0</v>
      </c>
      <c r="AC49" s="238">
        <f t="shared" si="7"/>
        <v>0</v>
      </c>
      <c r="AD49" s="239">
        <f t="shared" si="7"/>
        <v>0</v>
      </c>
      <c r="AE49" s="239">
        <f t="shared" si="7"/>
        <v>0</v>
      </c>
      <c r="AF49" s="240">
        <f t="shared" si="7"/>
        <v>0</v>
      </c>
      <c r="AG49" s="241"/>
      <c r="AH49" s="241"/>
    </row>
    <row r="50" spans="2:34">
      <c r="B50" s="242" t="s">
        <v>3681</v>
      </c>
      <c r="C50" s="243">
        <f t="shared" ref="C50:AF50" si="8">SUM(C51:C57)</f>
        <v>0</v>
      </c>
      <c r="D50" s="243">
        <f t="shared" si="8"/>
        <v>0</v>
      </c>
      <c r="E50" s="243">
        <f t="shared" si="8"/>
        <v>0</v>
      </c>
      <c r="F50" s="243">
        <f t="shared" si="8"/>
        <v>0</v>
      </c>
      <c r="G50" s="243">
        <f t="shared" si="8"/>
        <v>0</v>
      </c>
      <c r="H50" s="243">
        <f t="shared" si="8"/>
        <v>0</v>
      </c>
      <c r="I50" s="243">
        <f t="shared" si="8"/>
        <v>0</v>
      </c>
      <c r="J50" s="243">
        <f t="shared" si="8"/>
        <v>0</v>
      </c>
      <c r="K50" s="243">
        <f t="shared" si="8"/>
        <v>0</v>
      </c>
      <c r="L50" s="243">
        <f t="shared" si="8"/>
        <v>0</v>
      </c>
      <c r="M50" s="243">
        <f t="shared" si="8"/>
        <v>0</v>
      </c>
      <c r="N50" s="243">
        <f t="shared" si="8"/>
        <v>0</v>
      </c>
      <c r="O50" s="243">
        <f t="shared" si="8"/>
        <v>0</v>
      </c>
      <c r="P50" s="243">
        <f t="shared" si="8"/>
        <v>0</v>
      </c>
      <c r="Q50" s="243">
        <f t="shared" si="8"/>
        <v>0</v>
      </c>
      <c r="R50" s="243">
        <f t="shared" si="8"/>
        <v>0</v>
      </c>
      <c r="S50" s="243">
        <f t="shared" si="8"/>
        <v>0</v>
      </c>
      <c r="T50" s="243">
        <f t="shared" si="8"/>
        <v>0</v>
      </c>
      <c r="U50" s="243">
        <f t="shared" si="8"/>
        <v>0</v>
      </c>
      <c r="V50" s="243">
        <f t="shared" si="8"/>
        <v>0</v>
      </c>
      <c r="W50" s="243">
        <f t="shared" si="8"/>
        <v>0</v>
      </c>
      <c r="X50" s="243">
        <f t="shared" si="8"/>
        <v>0</v>
      </c>
      <c r="Y50" s="243">
        <f t="shared" si="8"/>
        <v>0</v>
      </c>
      <c r="Z50" s="243">
        <f t="shared" si="8"/>
        <v>0</v>
      </c>
      <c r="AA50" s="243">
        <f t="shared" si="8"/>
        <v>0</v>
      </c>
      <c r="AB50" s="243">
        <f t="shared" si="8"/>
        <v>0</v>
      </c>
      <c r="AC50" s="243">
        <f t="shared" si="8"/>
        <v>0</v>
      </c>
      <c r="AD50" s="239">
        <f t="shared" si="8"/>
        <v>0</v>
      </c>
      <c r="AE50" s="239">
        <f t="shared" si="8"/>
        <v>0</v>
      </c>
      <c r="AF50" s="240">
        <f t="shared" si="8"/>
        <v>0</v>
      </c>
      <c r="AG50" s="241"/>
      <c r="AH50" s="241"/>
    </row>
    <row r="51" spans="2:34">
      <c r="B51" s="244" t="s">
        <v>3682</v>
      </c>
      <c r="C51" s="245">
        <f>F51+I51+L51+O51+R51+U51+X51+AA51+AD51</f>
        <v>0</v>
      </c>
      <c r="D51" s="245">
        <f t="shared" ref="D51:E57" si="9">G51+J51+M51+P51+S51+V51+Y51+AB51+AE51</f>
        <v>0</v>
      </c>
      <c r="E51" s="245">
        <f t="shared" si="9"/>
        <v>0</v>
      </c>
      <c r="F51" s="246"/>
      <c r="G51" s="247"/>
      <c r="H51" s="247"/>
      <c r="I51" s="246"/>
      <c r="J51" s="247"/>
      <c r="K51" s="247"/>
      <c r="L51" s="246"/>
      <c r="M51" s="247"/>
      <c r="N51" s="247"/>
      <c r="O51" s="247"/>
      <c r="P51" s="247"/>
      <c r="Q51" s="247"/>
      <c r="R51" s="247"/>
      <c r="S51" s="247"/>
      <c r="T51" s="247"/>
      <c r="U51" s="247"/>
      <c r="V51" s="247"/>
      <c r="W51" s="247"/>
      <c r="X51" s="247"/>
      <c r="Y51" s="247"/>
      <c r="Z51" s="247"/>
      <c r="AA51" s="247"/>
      <c r="AB51" s="248"/>
      <c r="AC51" s="248"/>
      <c r="AD51" s="248"/>
      <c r="AE51" s="248"/>
      <c r="AF51" s="249"/>
      <c r="AG51" s="222"/>
      <c r="AH51" s="222"/>
    </row>
    <row r="52" spans="2:34">
      <c r="B52" s="244" t="s">
        <v>3683</v>
      </c>
      <c r="C52" s="245">
        <f t="shared" ref="C52:C57" si="10">F52+I52+L52+O52+R52+U52+X52+AA52+AD52</f>
        <v>0</v>
      </c>
      <c r="D52" s="245">
        <f t="shared" si="9"/>
        <v>0</v>
      </c>
      <c r="E52" s="245">
        <f t="shared" si="9"/>
        <v>0</v>
      </c>
      <c r="F52" s="246"/>
      <c r="G52" s="247"/>
      <c r="H52" s="247"/>
      <c r="I52" s="246"/>
      <c r="J52" s="247"/>
      <c r="K52" s="247"/>
      <c r="L52" s="246"/>
      <c r="M52" s="247"/>
      <c r="N52" s="247"/>
      <c r="O52" s="247"/>
      <c r="P52" s="247"/>
      <c r="Q52" s="247"/>
      <c r="R52" s="247"/>
      <c r="S52" s="247"/>
      <c r="T52" s="247"/>
      <c r="U52" s="247"/>
      <c r="V52" s="247"/>
      <c r="W52" s="247"/>
      <c r="X52" s="247"/>
      <c r="Y52" s="247"/>
      <c r="Z52" s="247"/>
      <c r="AA52" s="247"/>
      <c r="AB52" s="248"/>
      <c r="AC52" s="248"/>
      <c r="AD52" s="248"/>
      <c r="AE52" s="248"/>
      <c r="AF52" s="249"/>
      <c r="AG52" s="222"/>
      <c r="AH52" s="222"/>
    </row>
    <row r="53" spans="2:34">
      <c r="B53" s="244" t="s">
        <v>3684</v>
      </c>
      <c r="C53" s="245">
        <f t="shared" si="10"/>
        <v>0</v>
      </c>
      <c r="D53" s="245">
        <f t="shared" si="9"/>
        <v>0</v>
      </c>
      <c r="E53" s="245">
        <f t="shared" si="9"/>
        <v>0</v>
      </c>
      <c r="F53" s="246"/>
      <c r="G53" s="247"/>
      <c r="H53" s="247"/>
      <c r="I53" s="246"/>
      <c r="J53" s="247"/>
      <c r="K53" s="247"/>
      <c r="L53" s="246"/>
      <c r="M53" s="247"/>
      <c r="N53" s="247"/>
      <c r="O53" s="247"/>
      <c r="P53" s="247"/>
      <c r="Q53" s="247"/>
      <c r="R53" s="247"/>
      <c r="S53" s="247"/>
      <c r="T53" s="247"/>
      <c r="U53" s="247"/>
      <c r="V53" s="247"/>
      <c r="W53" s="247"/>
      <c r="X53" s="247"/>
      <c r="Y53" s="247"/>
      <c r="Z53" s="247"/>
      <c r="AA53" s="247"/>
      <c r="AB53" s="248"/>
      <c r="AC53" s="248"/>
      <c r="AD53" s="248"/>
      <c r="AE53" s="248"/>
      <c r="AF53" s="249"/>
      <c r="AG53" s="222"/>
      <c r="AH53" s="222"/>
    </row>
    <row r="54" spans="2:34">
      <c r="B54" s="244" t="s">
        <v>3685</v>
      </c>
      <c r="C54" s="245">
        <f t="shared" si="10"/>
        <v>0</v>
      </c>
      <c r="D54" s="245">
        <f t="shared" si="9"/>
        <v>0</v>
      </c>
      <c r="E54" s="245">
        <f t="shared" si="9"/>
        <v>0</v>
      </c>
      <c r="F54" s="246"/>
      <c r="G54" s="247"/>
      <c r="H54" s="247"/>
      <c r="I54" s="246"/>
      <c r="J54" s="247"/>
      <c r="K54" s="247"/>
      <c r="L54" s="246"/>
      <c r="M54" s="247"/>
      <c r="N54" s="247"/>
      <c r="O54" s="247"/>
      <c r="P54" s="247"/>
      <c r="Q54" s="247"/>
      <c r="R54" s="247"/>
      <c r="S54" s="247"/>
      <c r="T54" s="247"/>
      <c r="U54" s="247"/>
      <c r="V54" s="247"/>
      <c r="W54" s="247"/>
      <c r="X54" s="247"/>
      <c r="Y54" s="247"/>
      <c r="Z54" s="247"/>
      <c r="AA54" s="247"/>
      <c r="AB54" s="248"/>
      <c r="AC54" s="248"/>
      <c r="AD54" s="248"/>
      <c r="AE54" s="248"/>
      <c r="AF54" s="249"/>
      <c r="AG54" s="222"/>
      <c r="AH54" s="222"/>
    </row>
    <row r="55" spans="2:34">
      <c r="B55" s="244" t="s">
        <v>3686</v>
      </c>
      <c r="C55" s="245">
        <f t="shared" si="10"/>
        <v>0</v>
      </c>
      <c r="D55" s="245">
        <f t="shared" si="9"/>
        <v>0</v>
      </c>
      <c r="E55" s="245">
        <f t="shared" si="9"/>
        <v>0</v>
      </c>
      <c r="F55" s="246"/>
      <c r="G55" s="247"/>
      <c r="H55" s="247"/>
      <c r="I55" s="246"/>
      <c r="J55" s="247"/>
      <c r="K55" s="247"/>
      <c r="L55" s="246"/>
      <c r="M55" s="247"/>
      <c r="N55" s="247"/>
      <c r="O55" s="247"/>
      <c r="P55" s="247"/>
      <c r="Q55" s="247"/>
      <c r="R55" s="247"/>
      <c r="S55" s="247"/>
      <c r="T55" s="247"/>
      <c r="U55" s="247"/>
      <c r="V55" s="247"/>
      <c r="W55" s="247"/>
      <c r="X55" s="247"/>
      <c r="Y55" s="247"/>
      <c r="Z55" s="247"/>
      <c r="AA55" s="247"/>
      <c r="AB55" s="248"/>
      <c r="AC55" s="248"/>
      <c r="AD55" s="248"/>
      <c r="AE55" s="248"/>
      <c r="AF55" s="249"/>
      <c r="AG55" s="222"/>
      <c r="AH55" s="222"/>
    </row>
    <row r="56" spans="2:34">
      <c r="B56" s="244" t="s">
        <v>3687</v>
      </c>
      <c r="C56" s="245">
        <f t="shared" si="10"/>
        <v>0</v>
      </c>
      <c r="D56" s="245">
        <f t="shared" si="9"/>
        <v>0</v>
      </c>
      <c r="E56" s="245">
        <f t="shared" si="9"/>
        <v>0</v>
      </c>
      <c r="F56" s="246"/>
      <c r="G56" s="247"/>
      <c r="H56" s="247"/>
      <c r="I56" s="246"/>
      <c r="J56" s="247"/>
      <c r="K56" s="247"/>
      <c r="L56" s="246"/>
      <c r="M56" s="247"/>
      <c r="N56" s="247"/>
      <c r="O56" s="247"/>
      <c r="P56" s="247"/>
      <c r="Q56" s="247"/>
      <c r="R56" s="247"/>
      <c r="S56" s="247"/>
      <c r="T56" s="247"/>
      <c r="U56" s="247"/>
      <c r="V56" s="247"/>
      <c r="W56" s="247"/>
      <c r="X56" s="247"/>
      <c r="Y56" s="247"/>
      <c r="Z56" s="247"/>
      <c r="AA56" s="247"/>
      <c r="AB56" s="248"/>
      <c r="AC56" s="248"/>
      <c r="AD56" s="248"/>
      <c r="AE56" s="248"/>
      <c r="AF56" s="249"/>
      <c r="AG56" s="222"/>
      <c r="AH56" s="222"/>
    </row>
    <row r="57" spans="2:34">
      <c r="B57" s="244" t="s">
        <v>3688</v>
      </c>
      <c r="C57" s="245">
        <f t="shared" si="10"/>
        <v>0</v>
      </c>
      <c r="D57" s="245">
        <f t="shared" si="9"/>
        <v>0</v>
      </c>
      <c r="E57" s="245">
        <f t="shared" si="9"/>
        <v>0</v>
      </c>
      <c r="F57" s="246"/>
      <c r="G57" s="247"/>
      <c r="H57" s="247"/>
      <c r="I57" s="246"/>
      <c r="J57" s="247"/>
      <c r="K57" s="247"/>
      <c r="L57" s="246"/>
      <c r="M57" s="247"/>
      <c r="N57" s="247"/>
      <c r="O57" s="247"/>
      <c r="P57" s="247"/>
      <c r="Q57" s="247"/>
      <c r="R57" s="247"/>
      <c r="S57" s="247"/>
      <c r="T57" s="247"/>
      <c r="U57" s="247"/>
      <c r="V57" s="247"/>
      <c r="W57" s="247"/>
      <c r="X57" s="247"/>
      <c r="Y57" s="247"/>
      <c r="Z57" s="247"/>
      <c r="AA57" s="247"/>
      <c r="AB57" s="248"/>
      <c r="AC57" s="248"/>
      <c r="AD57" s="248"/>
      <c r="AE57" s="248"/>
      <c r="AF57" s="249"/>
      <c r="AG57" s="222"/>
      <c r="AH57" s="222"/>
    </row>
    <row r="58" spans="2:34">
      <c r="B58" s="250" t="s">
        <v>3689</v>
      </c>
      <c r="C58" s="251">
        <f t="shared" ref="C58:AF58" si="11">SUM(C59:C65)</f>
        <v>0</v>
      </c>
      <c r="D58" s="251">
        <f t="shared" si="11"/>
        <v>0</v>
      </c>
      <c r="E58" s="251">
        <f t="shared" si="11"/>
        <v>0</v>
      </c>
      <c r="F58" s="251">
        <f t="shared" si="11"/>
        <v>0</v>
      </c>
      <c r="G58" s="251">
        <f t="shared" si="11"/>
        <v>0</v>
      </c>
      <c r="H58" s="251">
        <f t="shared" si="11"/>
        <v>0</v>
      </c>
      <c r="I58" s="251">
        <f t="shared" si="11"/>
        <v>0</v>
      </c>
      <c r="J58" s="251">
        <f t="shared" si="11"/>
        <v>0</v>
      </c>
      <c r="K58" s="251">
        <f t="shared" si="11"/>
        <v>0</v>
      </c>
      <c r="L58" s="251">
        <f t="shared" si="11"/>
        <v>0</v>
      </c>
      <c r="M58" s="251">
        <f t="shared" si="11"/>
        <v>0</v>
      </c>
      <c r="N58" s="251">
        <f t="shared" si="11"/>
        <v>0</v>
      </c>
      <c r="O58" s="251">
        <f t="shared" si="11"/>
        <v>0</v>
      </c>
      <c r="P58" s="251">
        <f t="shared" si="11"/>
        <v>0</v>
      </c>
      <c r="Q58" s="251">
        <f t="shared" si="11"/>
        <v>0</v>
      </c>
      <c r="R58" s="251">
        <f t="shared" si="11"/>
        <v>0</v>
      </c>
      <c r="S58" s="251">
        <f t="shared" si="11"/>
        <v>0</v>
      </c>
      <c r="T58" s="251">
        <f t="shared" si="11"/>
        <v>0</v>
      </c>
      <c r="U58" s="251">
        <f t="shared" si="11"/>
        <v>0</v>
      </c>
      <c r="V58" s="251">
        <f t="shared" si="11"/>
        <v>0</v>
      </c>
      <c r="W58" s="251">
        <f t="shared" si="11"/>
        <v>0</v>
      </c>
      <c r="X58" s="251">
        <f t="shared" si="11"/>
        <v>0</v>
      </c>
      <c r="Y58" s="251">
        <f t="shared" si="11"/>
        <v>0</v>
      </c>
      <c r="Z58" s="251">
        <f t="shared" si="11"/>
        <v>0</v>
      </c>
      <c r="AA58" s="251">
        <f t="shared" si="11"/>
        <v>0</v>
      </c>
      <c r="AB58" s="251">
        <f t="shared" si="11"/>
        <v>0</v>
      </c>
      <c r="AC58" s="251">
        <f t="shared" si="11"/>
        <v>0</v>
      </c>
      <c r="AD58" s="251">
        <f t="shared" si="11"/>
        <v>0</v>
      </c>
      <c r="AE58" s="251">
        <f t="shared" si="11"/>
        <v>0</v>
      </c>
      <c r="AF58" s="251">
        <f t="shared" si="11"/>
        <v>0</v>
      </c>
      <c r="AG58" s="241"/>
      <c r="AH58" s="241"/>
    </row>
    <row r="59" spans="2:34">
      <c r="B59" s="244" t="s">
        <v>3682</v>
      </c>
      <c r="C59" s="245">
        <f>F59+I59+L59+O59+R59+U59+X59+AA59+AD59</f>
        <v>0</v>
      </c>
      <c r="D59" s="252">
        <f t="shared" ref="D59:E65" si="12">G59+J59+M59+P59+S59+V59+Y59+AB59+AE59</f>
        <v>0</v>
      </c>
      <c r="E59" s="252">
        <f t="shared" si="12"/>
        <v>0</v>
      </c>
      <c r="F59" s="246"/>
      <c r="G59" s="247"/>
      <c r="H59" s="247"/>
      <c r="I59" s="246"/>
      <c r="J59" s="247"/>
      <c r="K59" s="247"/>
      <c r="L59" s="246"/>
      <c r="M59" s="247"/>
      <c r="N59" s="247"/>
      <c r="O59" s="247"/>
      <c r="P59" s="247"/>
      <c r="Q59" s="247"/>
      <c r="R59" s="247"/>
      <c r="S59" s="247"/>
      <c r="T59" s="247"/>
      <c r="U59" s="247"/>
      <c r="V59" s="247"/>
      <c r="W59" s="247"/>
      <c r="X59" s="247"/>
      <c r="Y59" s="247"/>
      <c r="Z59" s="247"/>
      <c r="AA59" s="247"/>
      <c r="AB59" s="248"/>
      <c r="AC59" s="248"/>
      <c r="AD59" s="248"/>
      <c r="AE59" s="248"/>
      <c r="AF59" s="249"/>
      <c r="AG59" s="222"/>
      <c r="AH59" s="222"/>
    </row>
    <row r="60" spans="2:34">
      <c r="B60" s="244" t="s">
        <v>3683</v>
      </c>
      <c r="C60" s="245">
        <f t="shared" ref="C60:C65" si="13">F60+I60+L60+O60+R60+U60+X60+AA60+AD60</f>
        <v>0</v>
      </c>
      <c r="D60" s="252">
        <f t="shared" si="12"/>
        <v>0</v>
      </c>
      <c r="E60" s="252">
        <f t="shared" si="12"/>
        <v>0</v>
      </c>
      <c r="F60" s="246"/>
      <c r="G60" s="247"/>
      <c r="H60" s="247"/>
      <c r="I60" s="246"/>
      <c r="J60" s="247"/>
      <c r="K60" s="247"/>
      <c r="L60" s="246"/>
      <c r="M60" s="247"/>
      <c r="N60" s="247"/>
      <c r="O60" s="247"/>
      <c r="P60" s="247"/>
      <c r="Q60" s="247"/>
      <c r="R60" s="247"/>
      <c r="S60" s="247"/>
      <c r="T60" s="247"/>
      <c r="U60" s="247"/>
      <c r="V60" s="247"/>
      <c r="W60" s="247"/>
      <c r="X60" s="247"/>
      <c r="Y60" s="247"/>
      <c r="Z60" s="247"/>
      <c r="AA60" s="247"/>
      <c r="AB60" s="248"/>
      <c r="AC60" s="248"/>
      <c r="AD60" s="248"/>
      <c r="AE60" s="248"/>
      <c r="AF60" s="249"/>
      <c r="AG60" s="222"/>
      <c r="AH60" s="222"/>
    </row>
    <row r="61" spans="2:34">
      <c r="B61" s="244" t="s">
        <v>3684</v>
      </c>
      <c r="C61" s="245">
        <f t="shared" si="13"/>
        <v>0</v>
      </c>
      <c r="D61" s="252">
        <f t="shared" si="12"/>
        <v>0</v>
      </c>
      <c r="E61" s="252">
        <f t="shared" si="12"/>
        <v>0</v>
      </c>
      <c r="F61" s="246"/>
      <c r="G61" s="247"/>
      <c r="H61" s="247"/>
      <c r="I61" s="246"/>
      <c r="J61" s="247"/>
      <c r="K61" s="247"/>
      <c r="L61" s="246"/>
      <c r="M61" s="247"/>
      <c r="N61" s="247"/>
      <c r="O61" s="247"/>
      <c r="P61" s="247"/>
      <c r="Q61" s="247"/>
      <c r="R61" s="247"/>
      <c r="S61" s="247"/>
      <c r="T61" s="247"/>
      <c r="U61" s="247"/>
      <c r="V61" s="247"/>
      <c r="W61" s="247"/>
      <c r="X61" s="247"/>
      <c r="Y61" s="247"/>
      <c r="Z61" s="247"/>
      <c r="AA61" s="247"/>
      <c r="AB61" s="248"/>
      <c r="AC61" s="248"/>
      <c r="AD61" s="248"/>
      <c r="AE61" s="248"/>
      <c r="AF61" s="249"/>
      <c r="AG61" s="222"/>
      <c r="AH61" s="222"/>
    </row>
    <row r="62" spans="2:34">
      <c r="B62" s="244" t="s">
        <v>3685</v>
      </c>
      <c r="C62" s="253">
        <f t="shared" si="13"/>
        <v>0</v>
      </c>
      <c r="D62" s="254">
        <f t="shared" si="12"/>
        <v>0</v>
      </c>
      <c r="E62" s="254">
        <f t="shared" si="12"/>
        <v>0</v>
      </c>
      <c r="F62" s="255"/>
      <c r="G62" s="256"/>
      <c r="H62" s="256"/>
      <c r="I62" s="255"/>
      <c r="J62" s="256"/>
      <c r="K62" s="256"/>
      <c r="L62" s="255"/>
      <c r="M62" s="256"/>
      <c r="N62" s="256"/>
      <c r="O62" s="256"/>
      <c r="P62" s="256"/>
      <c r="Q62" s="256"/>
      <c r="R62" s="256"/>
      <c r="S62" s="256"/>
      <c r="T62" s="256"/>
      <c r="U62" s="256"/>
      <c r="V62" s="256"/>
      <c r="W62" s="256"/>
      <c r="X62" s="256"/>
      <c r="Y62" s="256"/>
      <c r="Z62" s="256"/>
      <c r="AA62" s="256"/>
      <c r="AB62" s="257"/>
      <c r="AC62" s="257"/>
      <c r="AD62" s="257"/>
      <c r="AE62" s="257"/>
      <c r="AF62" s="258"/>
      <c r="AG62" s="222"/>
      <c r="AH62" s="222"/>
    </row>
    <row r="63" spans="2:34">
      <c r="B63" s="244" t="s">
        <v>3686</v>
      </c>
      <c r="C63" s="253">
        <f t="shared" si="13"/>
        <v>0</v>
      </c>
      <c r="D63" s="254">
        <f t="shared" si="12"/>
        <v>0</v>
      </c>
      <c r="E63" s="254">
        <f t="shared" si="12"/>
        <v>0</v>
      </c>
      <c r="F63" s="255"/>
      <c r="G63" s="256"/>
      <c r="H63" s="256"/>
      <c r="I63" s="255"/>
      <c r="J63" s="256"/>
      <c r="K63" s="256"/>
      <c r="L63" s="255"/>
      <c r="M63" s="256"/>
      <c r="N63" s="256"/>
      <c r="O63" s="256"/>
      <c r="P63" s="256"/>
      <c r="Q63" s="256"/>
      <c r="R63" s="256"/>
      <c r="S63" s="256"/>
      <c r="T63" s="256"/>
      <c r="U63" s="256"/>
      <c r="V63" s="256"/>
      <c r="W63" s="256"/>
      <c r="X63" s="256"/>
      <c r="Y63" s="256"/>
      <c r="Z63" s="256"/>
      <c r="AA63" s="256"/>
      <c r="AB63" s="257"/>
      <c r="AC63" s="257"/>
      <c r="AD63" s="257"/>
      <c r="AE63" s="257"/>
      <c r="AF63" s="258"/>
      <c r="AG63" s="222"/>
      <c r="AH63" s="222"/>
    </row>
    <row r="64" spans="2:34">
      <c r="B64" s="244" t="s">
        <v>3687</v>
      </c>
      <c r="C64" s="253">
        <f t="shared" si="13"/>
        <v>0</v>
      </c>
      <c r="D64" s="254">
        <f t="shared" si="12"/>
        <v>0</v>
      </c>
      <c r="E64" s="254">
        <f t="shared" si="12"/>
        <v>0</v>
      </c>
      <c r="F64" s="255"/>
      <c r="G64" s="256"/>
      <c r="H64" s="256"/>
      <c r="I64" s="255"/>
      <c r="J64" s="256"/>
      <c r="K64" s="256"/>
      <c r="L64" s="255"/>
      <c r="M64" s="256"/>
      <c r="N64" s="256"/>
      <c r="O64" s="256"/>
      <c r="P64" s="256"/>
      <c r="Q64" s="256"/>
      <c r="R64" s="256"/>
      <c r="S64" s="256"/>
      <c r="T64" s="256"/>
      <c r="U64" s="256"/>
      <c r="V64" s="256"/>
      <c r="W64" s="256"/>
      <c r="X64" s="256"/>
      <c r="Y64" s="256"/>
      <c r="Z64" s="256"/>
      <c r="AA64" s="256"/>
      <c r="AB64" s="257"/>
      <c r="AC64" s="257"/>
      <c r="AD64" s="257"/>
      <c r="AE64" s="257"/>
      <c r="AF64" s="258"/>
      <c r="AG64" s="222"/>
      <c r="AH64" s="222"/>
    </row>
    <row r="65" spans="2:34" ht="10.8" thickBot="1">
      <c r="B65" s="259" t="s">
        <v>3688</v>
      </c>
      <c r="C65" s="260">
        <f t="shared" si="13"/>
        <v>0</v>
      </c>
      <c r="D65" s="261">
        <f t="shared" si="12"/>
        <v>0</v>
      </c>
      <c r="E65" s="261">
        <f t="shared" si="12"/>
        <v>0</v>
      </c>
      <c r="F65" s="262"/>
      <c r="G65" s="263"/>
      <c r="H65" s="263"/>
      <c r="I65" s="262"/>
      <c r="J65" s="263"/>
      <c r="K65" s="263"/>
      <c r="L65" s="262"/>
      <c r="M65" s="263"/>
      <c r="N65" s="263"/>
      <c r="O65" s="263"/>
      <c r="P65" s="263"/>
      <c r="Q65" s="263"/>
      <c r="R65" s="263"/>
      <c r="S65" s="263"/>
      <c r="T65" s="263"/>
      <c r="U65" s="263"/>
      <c r="V65" s="263"/>
      <c r="W65" s="263"/>
      <c r="X65" s="263"/>
      <c r="Y65" s="263"/>
      <c r="Z65" s="263"/>
      <c r="AA65" s="263"/>
      <c r="AB65" s="264"/>
      <c r="AC65" s="264"/>
      <c r="AD65" s="264"/>
      <c r="AE65" s="264"/>
      <c r="AF65" s="265"/>
      <c r="AG65" s="222"/>
      <c r="AH65" s="222"/>
    </row>
    <row r="66" spans="2:34" ht="10.8" thickBot="1">
      <c r="B66" s="222"/>
      <c r="C66" s="222"/>
      <c r="D66" s="222"/>
      <c r="E66" s="222"/>
      <c r="F66" s="222"/>
      <c r="G66" s="222"/>
      <c r="H66" s="222"/>
      <c r="I66" s="222"/>
      <c r="J66" s="222"/>
      <c r="K66" s="222"/>
      <c r="L66" s="222"/>
      <c r="M66" s="222"/>
      <c r="N66" s="222"/>
      <c r="O66" s="222"/>
      <c r="P66" s="222"/>
      <c r="Q66" s="222"/>
      <c r="R66" s="222"/>
      <c r="S66" s="222"/>
      <c r="T66" s="222"/>
      <c r="W66" s="222"/>
      <c r="X66" s="222"/>
      <c r="Y66" s="222"/>
      <c r="Z66" s="222"/>
      <c r="AA66" s="222"/>
      <c r="AB66" s="222"/>
      <c r="AC66" s="222"/>
      <c r="AD66" s="222"/>
      <c r="AE66" s="222"/>
      <c r="AF66" s="222"/>
      <c r="AG66" s="222"/>
      <c r="AH66" s="222"/>
    </row>
    <row r="67" spans="2:34" s="233" customFormat="1" ht="28.5" customHeight="1">
      <c r="B67" s="518" t="s">
        <v>3694</v>
      </c>
      <c r="C67" s="520" t="s">
        <v>3670</v>
      </c>
      <c r="D67" s="521"/>
      <c r="E67" s="522"/>
      <c r="F67" s="523" t="s">
        <v>3671</v>
      </c>
      <c r="G67" s="524"/>
      <c r="H67" s="525"/>
      <c r="I67" s="523" t="s">
        <v>22</v>
      </c>
      <c r="J67" s="524"/>
      <c r="K67" s="525"/>
      <c r="L67" s="523" t="s">
        <v>2938</v>
      </c>
      <c r="M67" s="524"/>
      <c r="N67" s="525"/>
      <c r="O67" s="523" t="s">
        <v>3672</v>
      </c>
      <c r="P67" s="524"/>
      <c r="Q67" s="525"/>
      <c r="R67" s="523" t="s">
        <v>3673</v>
      </c>
      <c r="S67" s="524"/>
      <c r="T67" s="525"/>
      <c r="U67" s="523" t="s">
        <v>3674</v>
      </c>
      <c r="V67" s="524"/>
      <c r="W67" s="525"/>
      <c r="X67" s="523" t="s">
        <v>3675</v>
      </c>
      <c r="Y67" s="524"/>
      <c r="Z67" s="525"/>
      <c r="AA67" s="523" t="s">
        <v>3676</v>
      </c>
      <c r="AB67" s="524"/>
      <c r="AC67" s="525"/>
      <c r="AD67" s="523" t="s">
        <v>3677</v>
      </c>
      <c r="AE67" s="524"/>
      <c r="AF67" s="526"/>
      <c r="AG67" s="232"/>
      <c r="AH67" s="232"/>
    </row>
    <row r="68" spans="2:34" s="233" customFormat="1" ht="46.5" customHeight="1">
      <c r="B68" s="519"/>
      <c r="C68" s="234" t="s">
        <v>3678</v>
      </c>
      <c r="D68" s="234" t="s">
        <v>3679</v>
      </c>
      <c r="E68" s="234" t="s">
        <v>3680</v>
      </c>
      <c r="F68" s="234" t="s">
        <v>3678</v>
      </c>
      <c r="G68" s="234" t="s">
        <v>3679</v>
      </c>
      <c r="H68" s="234" t="s">
        <v>3680</v>
      </c>
      <c r="I68" s="234" t="s">
        <v>3678</v>
      </c>
      <c r="J68" s="234" t="s">
        <v>3679</v>
      </c>
      <c r="K68" s="234" t="s">
        <v>3680</v>
      </c>
      <c r="L68" s="234" t="s">
        <v>3678</v>
      </c>
      <c r="M68" s="234" t="s">
        <v>3679</v>
      </c>
      <c r="N68" s="234" t="s">
        <v>3680</v>
      </c>
      <c r="O68" s="234" t="s">
        <v>3678</v>
      </c>
      <c r="P68" s="234" t="s">
        <v>3679</v>
      </c>
      <c r="Q68" s="234" t="s">
        <v>3680</v>
      </c>
      <c r="R68" s="234" t="s">
        <v>3678</v>
      </c>
      <c r="S68" s="234" t="s">
        <v>3679</v>
      </c>
      <c r="T68" s="234" t="s">
        <v>3680</v>
      </c>
      <c r="U68" s="234" t="s">
        <v>3678</v>
      </c>
      <c r="V68" s="234" t="s">
        <v>3679</v>
      </c>
      <c r="W68" s="234" t="s">
        <v>3680</v>
      </c>
      <c r="X68" s="234" t="s">
        <v>3678</v>
      </c>
      <c r="Y68" s="234" t="s">
        <v>3679</v>
      </c>
      <c r="Z68" s="234" t="s">
        <v>3680</v>
      </c>
      <c r="AA68" s="234" t="s">
        <v>3678</v>
      </c>
      <c r="AB68" s="235" t="s">
        <v>3679</v>
      </c>
      <c r="AC68" s="235" t="s">
        <v>3680</v>
      </c>
      <c r="AD68" s="235" t="s">
        <v>3678</v>
      </c>
      <c r="AE68" s="235" t="s">
        <v>3679</v>
      </c>
      <c r="AF68" s="236" t="s">
        <v>3680</v>
      </c>
      <c r="AG68" s="232"/>
      <c r="AH68" s="232"/>
    </row>
    <row r="69" spans="2:34">
      <c r="B69" s="237" t="s">
        <v>3670</v>
      </c>
      <c r="C69" s="238">
        <f t="shared" ref="C69:AF69" si="14">C70+C78</f>
        <v>0</v>
      </c>
      <c r="D69" s="238">
        <f t="shared" si="14"/>
        <v>0</v>
      </c>
      <c r="E69" s="238">
        <f t="shared" si="14"/>
        <v>0</v>
      </c>
      <c r="F69" s="238">
        <f t="shared" si="14"/>
        <v>0</v>
      </c>
      <c r="G69" s="238">
        <f t="shared" si="14"/>
        <v>0</v>
      </c>
      <c r="H69" s="238">
        <f t="shared" si="14"/>
        <v>0</v>
      </c>
      <c r="I69" s="238">
        <f t="shared" si="14"/>
        <v>0</v>
      </c>
      <c r="J69" s="238">
        <f t="shared" si="14"/>
        <v>0</v>
      </c>
      <c r="K69" s="238">
        <f t="shared" si="14"/>
        <v>0</v>
      </c>
      <c r="L69" s="238">
        <f t="shared" si="14"/>
        <v>0</v>
      </c>
      <c r="M69" s="238">
        <f t="shared" si="14"/>
        <v>0</v>
      </c>
      <c r="N69" s="238">
        <f t="shared" si="14"/>
        <v>0</v>
      </c>
      <c r="O69" s="238">
        <f t="shared" si="14"/>
        <v>0</v>
      </c>
      <c r="P69" s="238">
        <f t="shared" si="14"/>
        <v>0</v>
      </c>
      <c r="Q69" s="238">
        <f t="shared" si="14"/>
        <v>0</v>
      </c>
      <c r="R69" s="238">
        <f t="shared" si="14"/>
        <v>0</v>
      </c>
      <c r="S69" s="238">
        <f t="shared" si="14"/>
        <v>0</v>
      </c>
      <c r="T69" s="238">
        <f t="shared" si="14"/>
        <v>0</v>
      </c>
      <c r="U69" s="238">
        <f t="shared" si="14"/>
        <v>0</v>
      </c>
      <c r="V69" s="238">
        <f t="shared" si="14"/>
        <v>0</v>
      </c>
      <c r="W69" s="238">
        <f t="shared" si="14"/>
        <v>0</v>
      </c>
      <c r="X69" s="238">
        <f t="shared" si="14"/>
        <v>0</v>
      </c>
      <c r="Y69" s="238">
        <f t="shared" si="14"/>
        <v>0</v>
      </c>
      <c r="Z69" s="238">
        <f t="shared" si="14"/>
        <v>0</v>
      </c>
      <c r="AA69" s="238">
        <f t="shared" si="14"/>
        <v>0</v>
      </c>
      <c r="AB69" s="238">
        <f t="shared" si="14"/>
        <v>0</v>
      </c>
      <c r="AC69" s="238">
        <f t="shared" si="14"/>
        <v>0</v>
      </c>
      <c r="AD69" s="239">
        <f t="shared" si="14"/>
        <v>0</v>
      </c>
      <c r="AE69" s="239">
        <f t="shared" si="14"/>
        <v>0</v>
      </c>
      <c r="AF69" s="240">
        <f t="shared" si="14"/>
        <v>0</v>
      </c>
      <c r="AG69" s="241"/>
      <c r="AH69" s="241"/>
    </row>
    <row r="70" spans="2:34">
      <c r="B70" s="242" t="s">
        <v>3681</v>
      </c>
      <c r="C70" s="243">
        <f t="shared" ref="C70:AF70" si="15">SUM(C71:C77)</f>
        <v>0</v>
      </c>
      <c r="D70" s="243">
        <f t="shared" si="15"/>
        <v>0</v>
      </c>
      <c r="E70" s="243">
        <f t="shared" si="15"/>
        <v>0</v>
      </c>
      <c r="F70" s="243">
        <f t="shared" si="15"/>
        <v>0</v>
      </c>
      <c r="G70" s="243">
        <f t="shared" si="15"/>
        <v>0</v>
      </c>
      <c r="H70" s="243">
        <f t="shared" si="15"/>
        <v>0</v>
      </c>
      <c r="I70" s="243">
        <f t="shared" si="15"/>
        <v>0</v>
      </c>
      <c r="J70" s="243">
        <f t="shared" si="15"/>
        <v>0</v>
      </c>
      <c r="K70" s="243">
        <f t="shared" si="15"/>
        <v>0</v>
      </c>
      <c r="L70" s="243">
        <f t="shared" si="15"/>
        <v>0</v>
      </c>
      <c r="M70" s="243">
        <f t="shared" si="15"/>
        <v>0</v>
      </c>
      <c r="N70" s="243">
        <f t="shared" si="15"/>
        <v>0</v>
      </c>
      <c r="O70" s="243">
        <f t="shared" si="15"/>
        <v>0</v>
      </c>
      <c r="P70" s="243">
        <f t="shared" si="15"/>
        <v>0</v>
      </c>
      <c r="Q70" s="243">
        <f t="shared" si="15"/>
        <v>0</v>
      </c>
      <c r="R70" s="243">
        <f t="shared" si="15"/>
        <v>0</v>
      </c>
      <c r="S70" s="243">
        <f t="shared" si="15"/>
        <v>0</v>
      </c>
      <c r="T70" s="243">
        <f t="shared" si="15"/>
        <v>0</v>
      </c>
      <c r="U70" s="243">
        <f t="shared" si="15"/>
        <v>0</v>
      </c>
      <c r="V70" s="243">
        <f t="shared" si="15"/>
        <v>0</v>
      </c>
      <c r="W70" s="243">
        <f t="shared" si="15"/>
        <v>0</v>
      </c>
      <c r="X70" s="243">
        <f t="shared" si="15"/>
        <v>0</v>
      </c>
      <c r="Y70" s="243">
        <f t="shared" si="15"/>
        <v>0</v>
      </c>
      <c r="Z70" s="243">
        <f t="shared" si="15"/>
        <v>0</v>
      </c>
      <c r="AA70" s="243">
        <f t="shared" si="15"/>
        <v>0</v>
      </c>
      <c r="AB70" s="243">
        <f t="shared" si="15"/>
        <v>0</v>
      </c>
      <c r="AC70" s="243">
        <f t="shared" si="15"/>
        <v>0</v>
      </c>
      <c r="AD70" s="239">
        <f t="shared" si="15"/>
        <v>0</v>
      </c>
      <c r="AE70" s="239">
        <f t="shared" si="15"/>
        <v>0</v>
      </c>
      <c r="AF70" s="240">
        <f t="shared" si="15"/>
        <v>0</v>
      </c>
      <c r="AG70" s="241"/>
      <c r="AH70" s="241"/>
    </row>
    <row r="71" spans="2:34">
      <c r="B71" s="244" t="s">
        <v>3682</v>
      </c>
      <c r="C71" s="245">
        <f>F71+I71+L71+O71+R71+U71+X71+AA71+AD71</f>
        <v>0</v>
      </c>
      <c r="D71" s="245">
        <f t="shared" ref="D71:E77" si="16">G71+J71+M71+P71+S71+V71+Y71+AB71+AE71</f>
        <v>0</v>
      </c>
      <c r="E71" s="245">
        <f t="shared" si="16"/>
        <v>0</v>
      </c>
      <c r="F71" s="246"/>
      <c r="G71" s="247"/>
      <c r="H71" s="247"/>
      <c r="I71" s="246"/>
      <c r="J71" s="247"/>
      <c r="K71" s="247"/>
      <c r="L71" s="246"/>
      <c r="M71" s="247"/>
      <c r="N71" s="247"/>
      <c r="O71" s="247"/>
      <c r="P71" s="247"/>
      <c r="Q71" s="247"/>
      <c r="R71" s="247"/>
      <c r="S71" s="247"/>
      <c r="T71" s="247"/>
      <c r="U71" s="247"/>
      <c r="V71" s="247"/>
      <c r="W71" s="247"/>
      <c r="X71" s="247"/>
      <c r="Y71" s="247"/>
      <c r="Z71" s="247"/>
      <c r="AA71" s="247"/>
      <c r="AB71" s="248"/>
      <c r="AC71" s="248"/>
      <c r="AD71" s="248"/>
      <c r="AE71" s="248"/>
      <c r="AF71" s="249"/>
      <c r="AG71" s="222"/>
      <c r="AH71" s="222"/>
    </row>
    <row r="72" spans="2:34">
      <c r="B72" s="244" t="s">
        <v>3683</v>
      </c>
      <c r="C72" s="245">
        <f t="shared" ref="C72:C77" si="17">F72+I72+L72+O72+R72+U72+X72+AA72+AD72</f>
        <v>0</v>
      </c>
      <c r="D72" s="245">
        <f t="shared" si="16"/>
        <v>0</v>
      </c>
      <c r="E72" s="245">
        <f t="shared" si="16"/>
        <v>0</v>
      </c>
      <c r="F72" s="246"/>
      <c r="G72" s="247"/>
      <c r="H72" s="247"/>
      <c r="I72" s="246"/>
      <c r="J72" s="247"/>
      <c r="K72" s="247"/>
      <c r="L72" s="246"/>
      <c r="M72" s="247"/>
      <c r="N72" s="247"/>
      <c r="O72" s="247"/>
      <c r="P72" s="247"/>
      <c r="Q72" s="247"/>
      <c r="R72" s="247"/>
      <c r="S72" s="247"/>
      <c r="T72" s="247"/>
      <c r="U72" s="247"/>
      <c r="V72" s="247"/>
      <c r="W72" s="247"/>
      <c r="X72" s="247"/>
      <c r="Y72" s="247"/>
      <c r="Z72" s="247"/>
      <c r="AA72" s="247"/>
      <c r="AB72" s="248"/>
      <c r="AC72" s="248"/>
      <c r="AD72" s="248"/>
      <c r="AE72" s="248"/>
      <c r="AF72" s="249"/>
      <c r="AG72" s="222"/>
      <c r="AH72" s="222"/>
    </row>
    <row r="73" spans="2:34">
      <c r="B73" s="244" t="s">
        <v>3684</v>
      </c>
      <c r="C73" s="245">
        <f t="shared" si="17"/>
        <v>0</v>
      </c>
      <c r="D73" s="245">
        <f t="shared" si="16"/>
        <v>0</v>
      </c>
      <c r="E73" s="245">
        <f t="shared" si="16"/>
        <v>0</v>
      </c>
      <c r="F73" s="246"/>
      <c r="G73" s="247"/>
      <c r="H73" s="247"/>
      <c r="I73" s="246"/>
      <c r="J73" s="247"/>
      <c r="K73" s="247"/>
      <c r="L73" s="246"/>
      <c r="M73" s="247"/>
      <c r="N73" s="247"/>
      <c r="O73" s="247"/>
      <c r="P73" s="247"/>
      <c r="Q73" s="247"/>
      <c r="R73" s="247"/>
      <c r="S73" s="247"/>
      <c r="T73" s="247"/>
      <c r="U73" s="247"/>
      <c r="V73" s="247"/>
      <c r="W73" s="247"/>
      <c r="X73" s="247"/>
      <c r="Y73" s="247"/>
      <c r="Z73" s="247"/>
      <c r="AA73" s="247"/>
      <c r="AB73" s="248"/>
      <c r="AC73" s="248"/>
      <c r="AD73" s="248"/>
      <c r="AE73" s="248"/>
      <c r="AF73" s="249"/>
      <c r="AG73" s="222"/>
      <c r="AH73" s="222"/>
    </row>
    <row r="74" spans="2:34">
      <c r="B74" s="244" t="s">
        <v>3685</v>
      </c>
      <c r="C74" s="245">
        <f t="shared" si="17"/>
        <v>0</v>
      </c>
      <c r="D74" s="245">
        <f t="shared" si="16"/>
        <v>0</v>
      </c>
      <c r="E74" s="245">
        <f t="shared" si="16"/>
        <v>0</v>
      </c>
      <c r="F74" s="246"/>
      <c r="G74" s="247"/>
      <c r="H74" s="247"/>
      <c r="I74" s="246"/>
      <c r="J74" s="247"/>
      <c r="K74" s="247"/>
      <c r="L74" s="246"/>
      <c r="M74" s="247"/>
      <c r="N74" s="247"/>
      <c r="O74" s="247"/>
      <c r="P74" s="247"/>
      <c r="Q74" s="247"/>
      <c r="R74" s="247"/>
      <c r="S74" s="247"/>
      <c r="T74" s="247"/>
      <c r="U74" s="247"/>
      <c r="V74" s="247"/>
      <c r="W74" s="247"/>
      <c r="X74" s="247"/>
      <c r="Y74" s="247"/>
      <c r="Z74" s="247"/>
      <c r="AA74" s="247"/>
      <c r="AB74" s="248"/>
      <c r="AC74" s="248"/>
      <c r="AD74" s="248"/>
      <c r="AE74" s="248"/>
      <c r="AF74" s="249"/>
      <c r="AG74" s="222"/>
      <c r="AH74" s="222"/>
    </row>
    <row r="75" spans="2:34">
      <c r="B75" s="244" t="s">
        <v>3686</v>
      </c>
      <c r="C75" s="245">
        <f t="shared" si="17"/>
        <v>0</v>
      </c>
      <c r="D75" s="245">
        <f t="shared" si="16"/>
        <v>0</v>
      </c>
      <c r="E75" s="245">
        <f t="shared" si="16"/>
        <v>0</v>
      </c>
      <c r="F75" s="246"/>
      <c r="G75" s="247"/>
      <c r="H75" s="247"/>
      <c r="I75" s="246"/>
      <c r="J75" s="247"/>
      <c r="K75" s="247"/>
      <c r="L75" s="246"/>
      <c r="M75" s="247"/>
      <c r="N75" s="247"/>
      <c r="O75" s="247"/>
      <c r="P75" s="247"/>
      <c r="Q75" s="247"/>
      <c r="R75" s="247"/>
      <c r="S75" s="247"/>
      <c r="T75" s="247"/>
      <c r="U75" s="247"/>
      <c r="V75" s="247"/>
      <c r="W75" s="247"/>
      <c r="X75" s="247"/>
      <c r="Y75" s="247"/>
      <c r="Z75" s="247"/>
      <c r="AA75" s="247"/>
      <c r="AB75" s="248"/>
      <c r="AC75" s="248"/>
      <c r="AD75" s="248"/>
      <c r="AE75" s="248"/>
      <c r="AF75" s="249"/>
      <c r="AG75" s="222"/>
      <c r="AH75" s="222"/>
    </row>
    <row r="76" spans="2:34">
      <c r="B76" s="244" t="s">
        <v>3687</v>
      </c>
      <c r="C76" s="245">
        <f t="shared" si="17"/>
        <v>0</v>
      </c>
      <c r="D76" s="245">
        <f t="shared" si="16"/>
        <v>0</v>
      </c>
      <c r="E76" s="245">
        <f t="shared" si="16"/>
        <v>0</v>
      </c>
      <c r="F76" s="246"/>
      <c r="G76" s="247"/>
      <c r="H76" s="247"/>
      <c r="I76" s="246"/>
      <c r="J76" s="247"/>
      <c r="K76" s="247"/>
      <c r="L76" s="246"/>
      <c r="M76" s="247"/>
      <c r="N76" s="247"/>
      <c r="O76" s="247"/>
      <c r="P76" s="247"/>
      <c r="Q76" s="247"/>
      <c r="R76" s="247"/>
      <c r="S76" s="247"/>
      <c r="T76" s="247"/>
      <c r="U76" s="247"/>
      <c r="V76" s="247"/>
      <c r="W76" s="247"/>
      <c r="X76" s="247"/>
      <c r="Y76" s="247"/>
      <c r="Z76" s="247"/>
      <c r="AA76" s="247"/>
      <c r="AB76" s="248"/>
      <c r="AC76" s="248"/>
      <c r="AD76" s="248"/>
      <c r="AE76" s="248"/>
      <c r="AF76" s="249"/>
      <c r="AG76" s="222"/>
      <c r="AH76" s="222"/>
    </row>
    <row r="77" spans="2:34">
      <c r="B77" s="244" t="s">
        <v>3688</v>
      </c>
      <c r="C77" s="245">
        <f t="shared" si="17"/>
        <v>0</v>
      </c>
      <c r="D77" s="245">
        <f t="shared" si="16"/>
        <v>0</v>
      </c>
      <c r="E77" s="245">
        <f t="shared" si="16"/>
        <v>0</v>
      </c>
      <c r="F77" s="246"/>
      <c r="G77" s="247"/>
      <c r="H77" s="247"/>
      <c r="I77" s="246"/>
      <c r="J77" s="247"/>
      <c r="K77" s="247"/>
      <c r="L77" s="246"/>
      <c r="M77" s="247"/>
      <c r="N77" s="247"/>
      <c r="O77" s="247"/>
      <c r="P77" s="247"/>
      <c r="Q77" s="247"/>
      <c r="R77" s="247"/>
      <c r="S77" s="247"/>
      <c r="T77" s="247"/>
      <c r="U77" s="247"/>
      <c r="V77" s="247"/>
      <c r="W77" s="247"/>
      <c r="X77" s="247"/>
      <c r="Y77" s="247"/>
      <c r="Z77" s="247"/>
      <c r="AA77" s="247"/>
      <c r="AB77" s="248"/>
      <c r="AC77" s="248"/>
      <c r="AD77" s="248"/>
      <c r="AE77" s="248"/>
      <c r="AF77" s="249"/>
      <c r="AG77" s="222"/>
      <c r="AH77" s="222"/>
    </row>
    <row r="78" spans="2:34">
      <c r="B78" s="250" t="s">
        <v>3689</v>
      </c>
      <c r="C78" s="251">
        <f t="shared" ref="C78:AF78" si="18">SUM(C79:C85)</f>
        <v>0</v>
      </c>
      <c r="D78" s="251">
        <f t="shared" si="18"/>
        <v>0</v>
      </c>
      <c r="E78" s="251">
        <f t="shared" si="18"/>
        <v>0</v>
      </c>
      <c r="F78" s="251">
        <f t="shared" si="18"/>
        <v>0</v>
      </c>
      <c r="G78" s="251">
        <f t="shared" si="18"/>
        <v>0</v>
      </c>
      <c r="H78" s="251">
        <f t="shared" si="18"/>
        <v>0</v>
      </c>
      <c r="I78" s="251">
        <f t="shared" si="18"/>
        <v>0</v>
      </c>
      <c r="J78" s="251">
        <f t="shared" si="18"/>
        <v>0</v>
      </c>
      <c r="K78" s="251">
        <f t="shared" si="18"/>
        <v>0</v>
      </c>
      <c r="L78" s="251">
        <f t="shared" si="18"/>
        <v>0</v>
      </c>
      <c r="M78" s="251">
        <f t="shared" si="18"/>
        <v>0</v>
      </c>
      <c r="N78" s="251">
        <f t="shared" si="18"/>
        <v>0</v>
      </c>
      <c r="O78" s="251">
        <f t="shared" si="18"/>
        <v>0</v>
      </c>
      <c r="P78" s="251">
        <f t="shared" si="18"/>
        <v>0</v>
      </c>
      <c r="Q78" s="251">
        <f t="shared" si="18"/>
        <v>0</v>
      </c>
      <c r="R78" s="251">
        <f t="shared" si="18"/>
        <v>0</v>
      </c>
      <c r="S78" s="251">
        <f t="shared" si="18"/>
        <v>0</v>
      </c>
      <c r="T78" s="251">
        <f t="shared" si="18"/>
        <v>0</v>
      </c>
      <c r="U78" s="251">
        <f t="shared" si="18"/>
        <v>0</v>
      </c>
      <c r="V78" s="251">
        <f t="shared" si="18"/>
        <v>0</v>
      </c>
      <c r="W78" s="251">
        <f t="shared" si="18"/>
        <v>0</v>
      </c>
      <c r="X78" s="251">
        <f t="shared" si="18"/>
        <v>0</v>
      </c>
      <c r="Y78" s="251">
        <f t="shared" si="18"/>
        <v>0</v>
      </c>
      <c r="Z78" s="251">
        <f t="shared" si="18"/>
        <v>0</v>
      </c>
      <c r="AA78" s="251">
        <f t="shared" si="18"/>
        <v>0</v>
      </c>
      <c r="AB78" s="251">
        <f t="shared" si="18"/>
        <v>0</v>
      </c>
      <c r="AC78" s="251">
        <f t="shared" si="18"/>
        <v>0</v>
      </c>
      <c r="AD78" s="251">
        <f t="shared" si="18"/>
        <v>0</v>
      </c>
      <c r="AE78" s="251">
        <f t="shared" si="18"/>
        <v>0</v>
      </c>
      <c r="AF78" s="251">
        <f t="shared" si="18"/>
        <v>0</v>
      </c>
      <c r="AG78" s="241"/>
      <c r="AH78" s="241"/>
    </row>
    <row r="79" spans="2:34">
      <c r="B79" s="244" t="s">
        <v>3682</v>
      </c>
      <c r="C79" s="245">
        <f>F79+I79+L79+O79+R79+U79+X79+AA79+AD79</f>
        <v>0</v>
      </c>
      <c r="D79" s="252">
        <f t="shared" ref="D79:E85" si="19">G79+J79+M79+P79+S79+V79+Y79+AB79+AE79</f>
        <v>0</v>
      </c>
      <c r="E79" s="252">
        <f t="shared" si="19"/>
        <v>0</v>
      </c>
      <c r="F79" s="246"/>
      <c r="G79" s="247"/>
      <c r="H79" s="247"/>
      <c r="I79" s="246"/>
      <c r="J79" s="247"/>
      <c r="K79" s="247"/>
      <c r="L79" s="246"/>
      <c r="M79" s="247"/>
      <c r="N79" s="247"/>
      <c r="O79" s="247"/>
      <c r="P79" s="247"/>
      <c r="Q79" s="247"/>
      <c r="R79" s="247"/>
      <c r="S79" s="247"/>
      <c r="T79" s="247"/>
      <c r="U79" s="247"/>
      <c r="V79" s="247"/>
      <c r="W79" s="247"/>
      <c r="X79" s="247"/>
      <c r="Y79" s="247"/>
      <c r="Z79" s="247"/>
      <c r="AA79" s="247"/>
      <c r="AB79" s="248"/>
      <c r="AC79" s="248"/>
      <c r="AD79" s="248"/>
      <c r="AE79" s="248"/>
      <c r="AF79" s="249"/>
      <c r="AG79" s="222"/>
      <c r="AH79" s="222"/>
    </row>
    <row r="80" spans="2:34">
      <c r="B80" s="244" t="s">
        <v>3683</v>
      </c>
      <c r="C80" s="245">
        <f t="shared" ref="C80:C85" si="20">F80+I80+L80+O80+R80+U80+X80+AA80+AD80</f>
        <v>0</v>
      </c>
      <c r="D80" s="252">
        <f t="shared" si="19"/>
        <v>0</v>
      </c>
      <c r="E80" s="252">
        <f t="shared" si="19"/>
        <v>0</v>
      </c>
      <c r="F80" s="246"/>
      <c r="G80" s="247"/>
      <c r="H80" s="247"/>
      <c r="I80" s="246"/>
      <c r="J80" s="247"/>
      <c r="K80" s="247"/>
      <c r="L80" s="246"/>
      <c r="M80" s="247"/>
      <c r="N80" s="247"/>
      <c r="O80" s="247"/>
      <c r="P80" s="247"/>
      <c r="Q80" s="247"/>
      <c r="R80" s="247"/>
      <c r="S80" s="247"/>
      <c r="T80" s="247"/>
      <c r="U80" s="247"/>
      <c r="V80" s="247"/>
      <c r="W80" s="247"/>
      <c r="X80" s="247"/>
      <c r="Y80" s="247"/>
      <c r="Z80" s="247"/>
      <c r="AA80" s="247"/>
      <c r="AB80" s="248"/>
      <c r="AC80" s="248"/>
      <c r="AD80" s="248"/>
      <c r="AE80" s="248"/>
      <c r="AF80" s="249"/>
      <c r="AG80" s="222"/>
      <c r="AH80" s="222"/>
    </row>
    <row r="81" spans="2:34">
      <c r="B81" s="244" t="s">
        <v>3684</v>
      </c>
      <c r="C81" s="245">
        <f t="shared" si="20"/>
        <v>0</v>
      </c>
      <c r="D81" s="252">
        <f t="shared" si="19"/>
        <v>0</v>
      </c>
      <c r="E81" s="252">
        <f t="shared" si="19"/>
        <v>0</v>
      </c>
      <c r="F81" s="246"/>
      <c r="G81" s="247"/>
      <c r="H81" s="247"/>
      <c r="I81" s="246"/>
      <c r="J81" s="247"/>
      <c r="K81" s="247"/>
      <c r="L81" s="246"/>
      <c r="M81" s="247"/>
      <c r="N81" s="247"/>
      <c r="O81" s="247"/>
      <c r="P81" s="247"/>
      <c r="Q81" s="247"/>
      <c r="R81" s="247"/>
      <c r="S81" s="247"/>
      <c r="T81" s="247"/>
      <c r="U81" s="247"/>
      <c r="V81" s="247"/>
      <c r="W81" s="247"/>
      <c r="X81" s="247"/>
      <c r="Y81" s="247"/>
      <c r="Z81" s="247"/>
      <c r="AA81" s="247"/>
      <c r="AB81" s="248"/>
      <c r="AC81" s="248"/>
      <c r="AD81" s="248"/>
      <c r="AE81" s="248"/>
      <c r="AF81" s="249"/>
      <c r="AG81" s="222"/>
      <c r="AH81" s="222"/>
    </row>
    <row r="82" spans="2:34">
      <c r="B82" s="244" t="s">
        <v>3685</v>
      </c>
      <c r="C82" s="253">
        <f t="shared" si="20"/>
        <v>0</v>
      </c>
      <c r="D82" s="254">
        <f t="shared" si="19"/>
        <v>0</v>
      </c>
      <c r="E82" s="254">
        <f t="shared" si="19"/>
        <v>0</v>
      </c>
      <c r="F82" s="255"/>
      <c r="G82" s="256"/>
      <c r="H82" s="256"/>
      <c r="I82" s="255"/>
      <c r="J82" s="256"/>
      <c r="K82" s="256"/>
      <c r="L82" s="255"/>
      <c r="M82" s="256"/>
      <c r="N82" s="256"/>
      <c r="O82" s="256"/>
      <c r="P82" s="256"/>
      <c r="Q82" s="256"/>
      <c r="R82" s="256"/>
      <c r="S82" s="256"/>
      <c r="T82" s="256"/>
      <c r="U82" s="256"/>
      <c r="V82" s="256"/>
      <c r="W82" s="256"/>
      <c r="X82" s="256"/>
      <c r="Y82" s="256"/>
      <c r="Z82" s="256"/>
      <c r="AA82" s="256"/>
      <c r="AB82" s="257"/>
      <c r="AC82" s="257"/>
      <c r="AD82" s="257"/>
      <c r="AE82" s="257"/>
      <c r="AF82" s="258"/>
      <c r="AG82" s="222"/>
      <c r="AH82" s="222"/>
    </row>
    <row r="83" spans="2:34">
      <c r="B83" s="244" t="s">
        <v>3686</v>
      </c>
      <c r="C83" s="253">
        <f t="shared" si="20"/>
        <v>0</v>
      </c>
      <c r="D83" s="254">
        <f t="shared" si="19"/>
        <v>0</v>
      </c>
      <c r="E83" s="254">
        <f t="shared" si="19"/>
        <v>0</v>
      </c>
      <c r="F83" s="255"/>
      <c r="G83" s="256"/>
      <c r="H83" s="256"/>
      <c r="I83" s="255"/>
      <c r="J83" s="256"/>
      <c r="K83" s="256"/>
      <c r="L83" s="255"/>
      <c r="M83" s="256"/>
      <c r="N83" s="256"/>
      <c r="O83" s="256"/>
      <c r="P83" s="256"/>
      <c r="Q83" s="256"/>
      <c r="R83" s="256"/>
      <c r="S83" s="256"/>
      <c r="T83" s="256"/>
      <c r="U83" s="256"/>
      <c r="V83" s="256"/>
      <c r="W83" s="256"/>
      <c r="X83" s="256"/>
      <c r="Y83" s="256"/>
      <c r="Z83" s="256"/>
      <c r="AA83" s="256"/>
      <c r="AB83" s="257"/>
      <c r="AC83" s="257"/>
      <c r="AD83" s="257"/>
      <c r="AE83" s="257"/>
      <c r="AF83" s="258"/>
      <c r="AG83" s="222"/>
      <c r="AH83" s="222"/>
    </row>
    <row r="84" spans="2:34">
      <c r="B84" s="244" t="s">
        <v>3687</v>
      </c>
      <c r="C84" s="253">
        <f t="shared" si="20"/>
        <v>0</v>
      </c>
      <c r="D84" s="254">
        <f t="shared" si="19"/>
        <v>0</v>
      </c>
      <c r="E84" s="254">
        <f t="shared" si="19"/>
        <v>0</v>
      </c>
      <c r="F84" s="255"/>
      <c r="G84" s="256"/>
      <c r="H84" s="256"/>
      <c r="I84" s="255"/>
      <c r="J84" s="256"/>
      <c r="K84" s="256"/>
      <c r="L84" s="255"/>
      <c r="M84" s="256"/>
      <c r="N84" s="256"/>
      <c r="O84" s="256"/>
      <c r="P84" s="256"/>
      <c r="Q84" s="256"/>
      <c r="R84" s="256"/>
      <c r="S84" s="256"/>
      <c r="T84" s="256"/>
      <c r="U84" s="256"/>
      <c r="V84" s="256"/>
      <c r="W84" s="256"/>
      <c r="X84" s="256"/>
      <c r="Y84" s="256"/>
      <c r="Z84" s="256"/>
      <c r="AA84" s="256"/>
      <c r="AB84" s="257"/>
      <c r="AC84" s="257"/>
      <c r="AD84" s="257"/>
      <c r="AE84" s="257"/>
      <c r="AF84" s="258"/>
      <c r="AG84" s="222"/>
      <c r="AH84" s="222"/>
    </row>
    <row r="85" spans="2:34" ht="10.8" thickBot="1">
      <c r="B85" s="259" t="s">
        <v>3688</v>
      </c>
      <c r="C85" s="260">
        <f t="shared" si="20"/>
        <v>0</v>
      </c>
      <c r="D85" s="261">
        <f t="shared" si="19"/>
        <v>0</v>
      </c>
      <c r="E85" s="261">
        <f t="shared" si="19"/>
        <v>0</v>
      </c>
      <c r="F85" s="262"/>
      <c r="G85" s="263"/>
      <c r="H85" s="263"/>
      <c r="I85" s="262"/>
      <c r="J85" s="263"/>
      <c r="K85" s="263"/>
      <c r="L85" s="262"/>
      <c r="M85" s="263"/>
      <c r="N85" s="263"/>
      <c r="O85" s="263"/>
      <c r="P85" s="263"/>
      <c r="Q85" s="263"/>
      <c r="R85" s="263"/>
      <c r="S85" s="263"/>
      <c r="T85" s="263"/>
      <c r="U85" s="263"/>
      <c r="V85" s="263"/>
      <c r="W85" s="263"/>
      <c r="X85" s="263"/>
      <c r="Y85" s="263"/>
      <c r="Z85" s="263"/>
      <c r="AA85" s="263"/>
      <c r="AB85" s="264"/>
      <c r="AC85" s="264"/>
      <c r="AD85" s="264"/>
      <c r="AE85" s="264"/>
      <c r="AF85" s="265"/>
      <c r="AG85" s="222"/>
      <c r="AH85" s="222"/>
    </row>
    <row r="86" spans="2:34" s="222" customFormat="1" ht="10.8" thickBot="1"/>
    <row r="87" spans="2:34" s="233" customFormat="1" ht="25.5" customHeight="1">
      <c r="B87" s="518" t="s">
        <v>3695</v>
      </c>
      <c r="C87" s="520" t="s">
        <v>3670</v>
      </c>
      <c r="D87" s="521"/>
      <c r="E87" s="522"/>
      <c r="F87" s="523" t="s">
        <v>3671</v>
      </c>
      <c r="G87" s="524"/>
      <c r="H87" s="525"/>
      <c r="I87" s="523" t="s">
        <v>22</v>
      </c>
      <c r="J87" s="524"/>
      <c r="K87" s="525"/>
      <c r="L87" s="523" t="s">
        <v>2938</v>
      </c>
      <c r="M87" s="524"/>
      <c r="N87" s="525"/>
      <c r="O87" s="523" t="s">
        <v>3672</v>
      </c>
      <c r="P87" s="524"/>
      <c r="Q87" s="525"/>
      <c r="R87" s="523" t="s">
        <v>3673</v>
      </c>
      <c r="S87" s="524"/>
      <c r="T87" s="525"/>
      <c r="U87" s="523" t="s">
        <v>3674</v>
      </c>
      <c r="V87" s="524"/>
      <c r="W87" s="525"/>
      <c r="X87" s="523" t="s">
        <v>3675</v>
      </c>
      <c r="Y87" s="524"/>
      <c r="Z87" s="525"/>
      <c r="AA87" s="523" t="s">
        <v>3676</v>
      </c>
      <c r="AB87" s="524"/>
      <c r="AC87" s="525"/>
      <c r="AD87" s="523" t="s">
        <v>3677</v>
      </c>
      <c r="AE87" s="524"/>
      <c r="AF87" s="526"/>
    </row>
    <row r="88" spans="2:34" s="233" customFormat="1" ht="44.25" customHeight="1">
      <c r="B88" s="519"/>
      <c r="C88" s="234" t="s">
        <v>3696</v>
      </c>
      <c r="D88" s="234" t="s">
        <v>3697</v>
      </c>
      <c r="E88" s="234" t="s">
        <v>3698</v>
      </c>
      <c r="F88" s="234" t="s">
        <v>3696</v>
      </c>
      <c r="G88" s="234" t="s">
        <v>3697</v>
      </c>
      <c r="H88" s="234" t="s">
        <v>3698</v>
      </c>
      <c r="I88" s="234" t="s">
        <v>3696</v>
      </c>
      <c r="J88" s="234" t="s">
        <v>3697</v>
      </c>
      <c r="K88" s="234" t="s">
        <v>3698</v>
      </c>
      <c r="L88" s="234" t="s">
        <v>3696</v>
      </c>
      <c r="M88" s="234" t="s">
        <v>3697</v>
      </c>
      <c r="N88" s="234" t="s">
        <v>3698</v>
      </c>
      <c r="O88" s="234" t="s">
        <v>3696</v>
      </c>
      <c r="P88" s="234" t="s">
        <v>3697</v>
      </c>
      <c r="Q88" s="234" t="s">
        <v>3698</v>
      </c>
      <c r="R88" s="234" t="s">
        <v>3696</v>
      </c>
      <c r="S88" s="234" t="s">
        <v>3697</v>
      </c>
      <c r="T88" s="234" t="s">
        <v>3698</v>
      </c>
      <c r="U88" s="234" t="s">
        <v>3696</v>
      </c>
      <c r="V88" s="234" t="s">
        <v>3697</v>
      </c>
      <c r="W88" s="234" t="s">
        <v>3698</v>
      </c>
      <c r="X88" s="234" t="s">
        <v>3696</v>
      </c>
      <c r="Y88" s="234" t="s">
        <v>3697</v>
      </c>
      <c r="Z88" s="234" t="s">
        <v>3698</v>
      </c>
      <c r="AA88" s="234" t="s">
        <v>3696</v>
      </c>
      <c r="AB88" s="235" t="s">
        <v>3697</v>
      </c>
      <c r="AC88" s="235" t="s">
        <v>3698</v>
      </c>
      <c r="AD88" s="235" t="s">
        <v>3696</v>
      </c>
      <c r="AE88" s="235" t="s">
        <v>3697</v>
      </c>
      <c r="AF88" s="236" t="s">
        <v>3698</v>
      </c>
    </row>
    <row r="89" spans="2:34">
      <c r="B89" s="237" t="s">
        <v>3670</v>
      </c>
      <c r="C89" s="266">
        <f t="shared" ref="C89:AF89" si="21">SUM(C90:C96)</f>
        <v>0</v>
      </c>
      <c r="D89" s="266">
        <f t="shared" si="21"/>
        <v>0</v>
      </c>
      <c r="E89" s="266">
        <f t="shared" si="21"/>
        <v>0</v>
      </c>
      <c r="F89" s="266">
        <f t="shared" si="21"/>
        <v>0</v>
      </c>
      <c r="G89" s="266">
        <f t="shared" si="21"/>
        <v>0</v>
      </c>
      <c r="H89" s="267">
        <f t="shared" si="21"/>
        <v>0</v>
      </c>
      <c r="I89" s="266">
        <f t="shared" si="21"/>
        <v>0</v>
      </c>
      <c r="J89" s="266">
        <f t="shared" si="21"/>
        <v>0</v>
      </c>
      <c r="K89" s="267">
        <f t="shared" si="21"/>
        <v>0</v>
      </c>
      <c r="L89" s="266">
        <f t="shared" si="21"/>
        <v>0</v>
      </c>
      <c r="M89" s="266">
        <f t="shared" si="21"/>
        <v>0</v>
      </c>
      <c r="N89" s="267">
        <f t="shared" si="21"/>
        <v>0</v>
      </c>
      <c r="O89" s="268">
        <f t="shared" si="21"/>
        <v>0</v>
      </c>
      <c r="P89" s="268">
        <f t="shared" si="21"/>
        <v>0</v>
      </c>
      <c r="Q89" s="268">
        <f t="shared" si="21"/>
        <v>0</v>
      </c>
      <c r="R89" s="268">
        <f t="shared" si="21"/>
        <v>0</v>
      </c>
      <c r="S89" s="268">
        <f t="shared" si="21"/>
        <v>0</v>
      </c>
      <c r="T89" s="268">
        <f t="shared" si="21"/>
        <v>0</v>
      </c>
      <c r="U89" s="268">
        <f t="shared" si="21"/>
        <v>0</v>
      </c>
      <c r="V89" s="268">
        <f t="shared" si="21"/>
        <v>0</v>
      </c>
      <c r="W89" s="268">
        <f t="shared" si="21"/>
        <v>0</v>
      </c>
      <c r="X89" s="268">
        <f t="shared" si="21"/>
        <v>0</v>
      </c>
      <c r="Y89" s="268">
        <f t="shared" si="21"/>
        <v>0</v>
      </c>
      <c r="Z89" s="268">
        <f t="shared" si="21"/>
        <v>0</v>
      </c>
      <c r="AA89" s="268">
        <f t="shared" si="21"/>
        <v>0</v>
      </c>
      <c r="AB89" s="269">
        <f t="shared" si="21"/>
        <v>0</v>
      </c>
      <c r="AC89" s="269">
        <f t="shared" si="21"/>
        <v>0</v>
      </c>
      <c r="AD89" s="269">
        <f t="shared" si="21"/>
        <v>0</v>
      </c>
      <c r="AE89" s="269">
        <f t="shared" si="21"/>
        <v>0</v>
      </c>
      <c r="AF89" s="270">
        <f t="shared" si="21"/>
        <v>0</v>
      </c>
    </row>
    <row r="90" spans="2:34">
      <c r="B90" s="244" t="s">
        <v>3682</v>
      </c>
      <c r="C90" s="253">
        <f>F90+I90+L90+O90+R90+U90+X90+AA90+AD90</f>
        <v>0</v>
      </c>
      <c r="D90" s="253">
        <f t="shared" ref="D90:E96" si="22">G90+J90+M90+P90+S90+V90+Y90+AB90+AE90</f>
        <v>0</v>
      </c>
      <c r="E90" s="254">
        <f t="shared" si="22"/>
        <v>0</v>
      </c>
      <c r="F90" s="255"/>
      <c r="G90" s="255"/>
      <c r="H90" s="247"/>
      <c r="I90" s="255"/>
      <c r="J90" s="255"/>
      <c r="K90" s="247"/>
      <c r="L90" s="255"/>
      <c r="M90" s="255"/>
      <c r="N90" s="247"/>
      <c r="O90" s="256"/>
      <c r="P90" s="256"/>
      <c r="Q90" s="256"/>
      <c r="R90" s="256"/>
      <c r="S90" s="256"/>
      <c r="T90" s="256"/>
      <c r="U90" s="256"/>
      <c r="V90" s="256"/>
      <c r="W90" s="256"/>
      <c r="X90" s="256"/>
      <c r="Y90" s="256"/>
      <c r="Z90" s="256"/>
      <c r="AA90" s="256"/>
      <c r="AB90" s="257"/>
      <c r="AC90" s="257"/>
      <c r="AD90" s="257"/>
      <c r="AE90" s="257"/>
      <c r="AF90" s="249"/>
    </row>
    <row r="91" spans="2:34">
      <c r="B91" s="244" t="s">
        <v>3683</v>
      </c>
      <c r="C91" s="253">
        <f t="shared" ref="C91:C96" si="23">F91+I91+L91+O91+R91+U91+X91+AA91+AD91</f>
        <v>0</v>
      </c>
      <c r="D91" s="253">
        <f t="shared" si="22"/>
        <v>0</v>
      </c>
      <c r="E91" s="254">
        <f t="shared" si="22"/>
        <v>0</v>
      </c>
      <c r="F91" s="255"/>
      <c r="G91" s="255"/>
      <c r="H91" s="247"/>
      <c r="I91" s="255"/>
      <c r="J91" s="255"/>
      <c r="K91" s="247"/>
      <c r="L91" s="255"/>
      <c r="M91" s="255"/>
      <c r="N91" s="247"/>
      <c r="O91" s="256"/>
      <c r="P91" s="256"/>
      <c r="Q91" s="256"/>
      <c r="R91" s="256"/>
      <c r="S91" s="256"/>
      <c r="T91" s="256"/>
      <c r="U91" s="256"/>
      <c r="V91" s="256"/>
      <c r="W91" s="256"/>
      <c r="X91" s="256"/>
      <c r="Y91" s="256"/>
      <c r="Z91" s="256"/>
      <c r="AA91" s="256"/>
      <c r="AB91" s="257"/>
      <c r="AC91" s="257"/>
      <c r="AD91" s="257"/>
      <c r="AE91" s="257"/>
      <c r="AF91" s="258"/>
    </row>
    <row r="92" spans="2:34">
      <c r="B92" s="244" t="s">
        <v>3684</v>
      </c>
      <c r="C92" s="253">
        <f t="shared" si="23"/>
        <v>0</v>
      </c>
      <c r="D92" s="253">
        <f t="shared" si="22"/>
        <v>0</v>
      </c>
      <c r="E92" s="254">
        <f t="shared" si="22"/>
        <v>0</v>
      </c>
      <c r="F92" s="255"/>
      <c r="G92" s="255"/>
      <c r="H92" s="247"/>
      <c r="I92" s="255"/>
      <c r="J92" s="255"/>
      <c r="K92" s="247"/>
      <c r="L92" s="255"/>
      <c r="M92" s="255"/>
      <c r="N92" s="247"/>
      <c r="O92" s="256"/>
      <c r="P92" s="256"/>
      <c r="Q92" s="256"/>
      <c r="R92" s="256"/>
      <c r="S92" s="256"/>
      <c r="T92" s="256"/>
      <c r="U92" s="256"/>
      <c r="V92" s="256"/>
      <c r="W92" s="256"/>
      <c r="X92" s="256"/>
      <c r="Y92" s="256"/>
      <c r="Z92" s="256"/>
      <c r="AA92" s="256"/>
      <c r="AB92" s="257"/>
      <c r="AC92" s="257"/>
      <c r="AD92" s="257"/>
      <c r="AE92" s="257"/>
      <c r="AF92" s="258"/>
    </row>
    <row r="93" spans="2:34">
      <c r="B93" s="244" t="s">
        <v>3685</v>
      </c>
      <c r="C93" s="253">
        <f t="shared" si="23"/>
        <v>0</v>
      </c>
      <c r="D93" s="253">
        <f t="shared" si="22"/>
        <v>0</v>
      </c>
      <c r="E93" s="254">
        <f t="shared" si="22"/>
        <v>0</v>
      </c>
      <c r="F93" s="255"/>
      <c r="G93" s="255"/>
      <c r="H93" s="247"/>
      <c r="I93" s="255"/>
      <c r="J93" s="255"/>
      <c r="K93" s="247"/>
      <c r="L93" s="255"/>
      <c r="M93" s="255"/>
      <c r="N93" s="247"/>
      <c r="O93" s="256"/>
      <c r="P93" s="256"/>
      <c r="Q93" s="256"/>
      <c r="R93" s="256"/>
      <c r="S93" s="256"/>
      <c r="T93" s="256"/>
      <c r="U93" s="256"/>
      <c r="V93" s="256"/>
      <c r="W93" s="256"/>
      <c r="X93" s="256"/>
      <c r="Y93" s="256"/>
      <c r="Z93" s="256"/>
      <c r="AA93" s="256"/>
      <c r="AB93" s="257"/>
      <c r="AC93" s="257"/>
      <c r="AD93" s="257"/>
      <c r="AE93" s="257"/>
      <c r="AF93" s="258"/>
    </row>
    <row r="94" spans="2:34">
      <c r="B94" s="244" t="s">
        <v>3686</v>
      </c>
      <c r="C94" s="253">
        <f t="shared" si="23"/>
        <v>0</v>
      </c>
      <c r="D94" s="253">
        <f t="shared" si="22"/>
        <v>0</v>
      </c>
      <c r="E94" s="254">
        <f t="shared" si="22"/>
        <v>0</v>
      </c>
      <c r="F94" s="255"/>
      <c r="G94" s="255"/>
      <c r="H94" s="247"/>
      <c r="I94" s="255"/>
      <c r="J94" s="255"/>
      <c r="K94" s="247"/>
      <c r="L94" s="255"/>
      <c r="M94" s="255"/>
      <c r="N94" s="247"/>
      <c r="O94" s="256"/>
      <c r="P94" s="256"/>
      <c r="Q94" s="256"/>
      <c r="R94" s="256"/>
      <c r="S94" s="256"/>
      <c r="T94" s="256"/>
      <c r="U94" s="256"/>
      <c r="V94" s="256"/>
      <c r="W94" s="256"/>
      <c r="X94" s="256"/>
      <c r="Y94" s="256"/>
      <c r="Z94" s="256"/>
      <c r="AA94" s="256"/>
      <c r="AB94" s="257"/>
      <c r="AC94" s="257"/>
      <c r="AD94" s="257"/>
      <c r="AE94" s="257"/>
      <c r="AF94" s="258"/>
    </row>
    <row r="95" spans="2:34">
      <c r="B95" s="244" t="s">
        <v>3687</v>
      </c>
      <c r="C95" s="253">
        <f t="shared" si="23"/>
        <v>0</v>
      </c>
      <c r="D95" s="253">
        <f t="shared" si="22"/>
        <v>0</v>
      </c>
      <c r="E95" s="254">
        <f t="shared" si="22"/>
        <v>0</v>
      </c>
      <c r="F95" s="255"/>
      <c r="G95" s="255"/>
      <c r="H95" s="247"/>
      <c r="I95" s="255"/>
      <c r="J95" s="255"/>
      <c r="K95" s="247"/>
      <c r="L95" s="255"/>
      <c r="M95" s="255"/>
      <c r="N95" s="247"/>
      <c r="O95" s="256"/>
      <c r="P95" s="256"/>
      <c r="Q95" s="256"/>
      <c r="R95" s="256"/>
      <c r="S95" s="256"/>
      <c r="T95" s="256"/>
      <c r="U95" s="256"/>
      <c r="V95" s="256"/>
      <c r="W95" s="256"/>
      <c r="X95" s="256"/>
      <c r="Y95" s="256"/>
      <c r="Z95" s="256"/>
      <c r="AA95" s="256"/>
      <c r="AB95" s="257"/>
      <c r="AC95" s="257"/>
      <c r="AD95" s="257"/>
      <c r="AE95" s="257"/>
      <c r="AF95" s="258"/>
    </row>
    <row r="96" spans="2:34" ht="10.8" thickBot="1">
      <c r="B96" s="259" t="s">
        <v>3688</v>
      </c>
      <c r="C96" s="260">
        <f t="shared" si="23"/>
        <v>0</v>
      </c>
      <c r="D96" s="260">
        <f t="shared" si="22"/>
        <v>0</v>
      </c>
      <c r="E96" s="261">
        <f t="shared" si="22"/>
        <v>0</v>
      </c>
      <c r="F96" s="262"/>
      <c r="G96" s="262"/>
      <c r="H96" s="271"/>
      <c r="I96" s="262"/>
      <c r="J96" s="262"/>
      <c r="K96" s="271"/>
      <c r="L96" s="262"/>
      <c r="M96" s="262"/>
      <c r="N96" s="271"/>
      <c r="O96" s="263"/>
      <c r="P96" s="263"/>
      <c r="Q96" s="263"/>
      <c r="R96" s="263"/>
      <c r="S96" s="263"/>
      <c r="T96" s="263"/>
      <c r="U96" s="263"/>
      <c r="V96" s="263"/>
      <c r="W96" s="263"/>
      <c r="X96" s="263"/>
      <c r="Y96" s="263"/>
      <c r="Z96" s="263"/>
      <c r="AA96" s="263"/>
      <c r="AB96" s="264"/>
      <c r="AC96" s="264"/>
      <c r="AD96" s="264"/>
      <c r="AE96" s="264"/>
      <c r="AF96" s="265"/>
    </row>
    <row r="97" spans="2:34">
      <c r="B97" s="222"/>
      <c r="C97" s="222"/>
      <c r="D97" s="222"/>
      <c r="U97" s="221"/>
      <c r="V97" s="221"/>
    </row>
    <row r="98" spans="2:34" s="233" customFormat="1" ht="17.25" hidden="1" customHeight="1">
      <c r="B98" s="518" t="s">
        <v>3699</v>
      </c>
      <c r="C98" s="520" t="s">
        <v>3670</v>
      </c>
      <c r="D98" s="521"/>
      <c r="E98" s="521"/>
      <c r="F98" s="521"/>
      <c r="G98" s="521"/>
      <c r="H98" s="522"/>
      <c r="I98" s="523" t="s">
        <v>3671</v>
      </c>
      <c r="J98" s="524"/>
      <c r="K98" s="524"/>
      <c r="L98" s="524"/>
      <c r="M98" s="524"/>
      <c r="N98" s="525"/>
      <c r="O98" s="523" t="s">
        <v>22</v>
      </c>
      <c r="P98" s="524"/>
      <c r="Q98" s="524"/>
      <c r="R98" s="524"/>
      <c r="S98" s="524"/>
      <c r="T98" s="525"/>
      <c r="U98" s="523" t="s">
        <v>2938</v>
      </c>
      <c r="V98" s="524"/>
      <c r="W98" s="524"/>
      <c r="X98" s="524"/>
      <c r="Y98" s="524"/>
      <c r="Z98" s="525"/>
      <c r="AA98" s="523" t="s">
        <v>3672</v>
      </c>
      <c r="AB98" s="524"/>
      <c r="AC98" s="524"/>
      <c r="AD98" s="524"/>
      <c r="AE98" s="524"/>
      <c r="AF98" s="526"/>
      <c r="AG98" s="232"/>
      <c r="AH98" s="232"/>
    </row>
    <row r="99" spans="2:34" s="233" customFormat="1" ht="48" hidden="1" customHeight="1">
      <c r="B99" s="519"/>
      <c r="C99" s="272" t="s">
        <v>3700</v>
      </c>
      <c r="D99" s="273" t="s">
        <v>3701</v>
      </c>
      <c r="E99" s="273" t="s">
        <v>3702</v>
      </c>
      <c r="F99" s="273" t="s">
        <v>3703</v>
      </c>
      <c r="G99" s="272" t="s">
        <v>3704</v>
      </c>
      <c r="H99" s="273" t="s">
        <v>3705</v>
      </c>
      <c r="I99" s="272" t="s">
        <v>3700</v>
      </c>
      <c r="J99" s="273" t="s">
        <v>3701</v>
      </c>
      <c r="K99" s="273" t="s">
        <v>3702</v>
      </c>
      <c r="L99" s="273" t="s">
        <v>3703</v>
      </c>
      <c r="M99" s="272" t="s">
        <v>3704</v>
      </c>
      <c r="N99" s="272" t="s">
        <v>3705</v>
      </c>
      <c r="O99" s="272" t="s">
        <v>3700</v>
      </c>
      <c r="P99" s="273" t="s">
        <v>3701</v>
      </c>
      <c r="Q99" s="273" t="s">
        <v>3702</v>
      </c>
      <c r="R99" s="273" t="s">
        <v>3703</v>
      </c>
      <c r="S99" s="273" t="s">
        <v>3704</v>
      </c>
      <c r="T99" s="273" t="s">
        <v>3705</v>
      </c>
      <c r="U99" s="272" t="s">
        <v>3700</v>
      </c>
      <c r="V99" s="272" t="s">
        <v>3701</v>
      </c>
      <c r="W99" s="272" t="s">
        <v>3702</v>
      </c>
      <c r="X99" s="273" t="s">
        <v>3703</v>
      </c>
      <c r="Y99" s="273" t="s">
        <v>3704</v>
      </c>
      <c r="Z99" s="273" t="s">
        <v>3705</v>
      </c>
      <c r="AA99" s="273" t="s">
        <v>3700</v>
      </c>
      <c r="AB99" s="273" t="s">
        <v>3701</v>
      </c>
      <c r="AC99" s="273" t="s">
        <v>3702</v>
      </c>
      <c r="AD99" s="273" t="s">
        <v>3703</v>
      </c>
      <c r="AE99" s="273" t="s">
        <v>3704</v>
      </c>
      <c r="AF99" s="274" t="s">
        <v>3705</v>
      </c>
      <c r="AG99" s="232"/>
      <c r="AH99" s="232"/>
    </row>
    <row r="100" spans="2:34" hidden="1">
      <c r="B100" s="237" t="s">
        <v>3670</v>
      </c>
      <c r="C100" s="238">
        <f>SUM(C101:C107)</f>
        <v>0</v>
      </c>
      <c r="D100" s="268">
        <f>SUM(D101:D107)</f>
        <v>0</v>
      </c>
      <c r="E100" s="268">
        <f t="shared" ref="E100:AF100" si="24">SUM(E101:E107)</f>
        <v>0</v>
      </c>
      <c r="F100" s="267">
        <f t="shared" si="24"/>
        <v>0</v>
      </c>
      <c r="G100" s="238">
        <f t="shared" si="24"/>
        <v>0</v>
      </c>
      <c r="H100" s="238">
        <f t="shared" si="24"/>
        <v>0</v>
      </c>
      <c r="I100" s="238">
        <f t="shared" si="24"/>
        <v>0</v>
      </c>
      <c r="J100" s="267">
        <f t="shared" si="24"/>
        <v>0</v>
      </c>
      <c r="K100" s="267">
        <f t="shared" si="24"/>
        <v>0</v>
      </c>
      <c r="L100" s="267">
        <f t="shared" si="24"/>
        <v>0</v>
      </c>
      <c r="M100" s="238">
        <f t="shared" si="24"/>
        <v>0</v>
      </c>
      <c r="N100" s="238">
        <f t="shared" si="24"/>
        <v>0</v>
      </c>
      <c r="O100" s="238">
        <f t="shared" si="24"/>
        <v>0</v>
      </c>
      <c r="P100" s="267">
        <f t="shared" si="24"/>
        <v>0</v>
      </c>
      <c r="Q100" s="267">
        <f t="shared" si="24"/>
        <v>0</v>
      </c>
      <c r="R100" s="267">
        <f t="shared" si="24"/>
        <v>0</v>
      </c>
      <c r="S100" s="267">
        <f t="shared" si="24"/>
        <v>0</v>
      </c>
      <c r="T100" s="267">
        <f t="shared" si="24"/>
        <v>0</v>
      </c>
      <c r="U100" s="238">
        <f t="shared" si="24"/>
        <v>0</v>
      </c>
      <c r="V100" s="238">
        <f t="shared" si="24"/>
        <v>0</v>
      </c>
      <c r="W100" s="238">
        <f t="shared" si="24"/>
        <v>0</v>
      </c>
      <c r="X100" s="267">
        <f t="shared" si="24"/>
        <v>0</v>
      </c>
      <c r="Y100" s="267">
        <f t="shared" si="24"/>
        <v>0</v>
      </c>
      <c r="Z100" s="267">
        <f t="shared" si="24"/>
        <v>0</v>
      </c>
      <c r="AA100" s="267">
        <f t="shared" si="24"/>
        <v>0</v>
      </c>
      <c r="AB100" s="267">
        <f t="shared" si="24"/>
        <v>0</v>
      </c>
      <c r="AC100" s="267">
        <f t="shared" si="24"/>
        <v>0</v>
      </c>
      <c r="AD100" s="267">
        <f t="shared" si="24"/>
        <v>0</v>
      </c>
      <c r="AE100" s="267">
        <f t="shared" si="24"/>
        <v>0</v>
      </c>
      <c r="AF100" s="240">
        <f t="shared" si="24"/>
        <v>0</v>
      </c>
      <c r="AG100" s="241"/>
      <c r="AH100" s="241"/>
    </row>
    <row r="101" spans="2:34" hidden="1">
      <c r="B101" s="244" t="s">
        <v>3682</v>
      </c>
      <c r="C101" s="245">
        <f>I101+O101+U101+AA101+C112+I112+O112+U112+AA112</f>
        <v>0</v>
      </c>
      <c r="D101" s="254">
        <f t="shared" ref="D101:H107" si="25">J101+P101+V101+AB101+D112+J112+P112+V112+AB112</f>
        <v>0</v>
      </c>
      <c r="E101" s="254">
        <f t="shared" si="25"/>
        <v>0</v>
      </c>
      <c r="F101" s="252">
        <f t="shared" si="25"/>
        <v>0</v>
      </c>
      <c r="G101" s="245">
        <f t="shared" si="25"/>
        <v>0</v>
      </c>
      <c r="H101" s="245">
        <f t="shared" si="25"/>
        <v>0</v>
      </c>
      <c r="I101" s="246"/>
      <c r="J101" s="247"/>
      <c r="K101" s="247"/>
      <c r="L101" s="247"/>
      <c r="M101" s="246"/>
      <c r="N101" s="246"/>
      <c r="O101" s="246"/>
      <c r="P101" s="247"/>
      <c r="Q101" s="247"/>
      <c r="R101" s="247"/>
      <c r="S101" s="247"/>
      <c r="T101" s="247"/>
      <c r="U101" s="246"/>
      <c r="V101" s="246"/>
      <c r="W101" s="246"/>
      <c r="X101" s="247"/>
      <c r="Y101" s="247"/>
      <c r="Z101" s="247"/>
      <c r="AA101" s="247"/>
      <c r="AB101" s="247"/>
      <c r="AC101" s="247"/>
      <c r="AD101" s="247"/>
      <c r="AE101" s="247"/>
      <c r="AF101" s="249"/>
      <c r="AG101" s="222"/>
      <c r="AH101" s="222"/>
    </row>
    <row r="102" spans="2:34" hidden="1">
      <c r="B102" s="244" t="s">
        <v>3683</v>
      </c>
      <c r="C102" s="245">
        <f t="shared" ref="C102:C107" si="26">I102+O102+U102+AA102+C113+I113+O113+U113+AA113</f>
        <v>0</v>
      </c>
      <c r="D102" s="254">
        <f t="shared" si="25"/>
        <v>0</v>
      </c>
      <c r="E102" s="254">
        <f t="shared" si="25"/>
        <v>0</v>
      </c>
      <c r="F102" s="252">
        <f t="shared" si="25"/>
        <v>0</v>
      </c>
      <c r="G102" s="245">
        <f t="shared" si="25"/>
        <v>0</v>
      </c>
      <c r="H102" s="245">
        <f t="shared" si="25"/>
        <v>0</v>
      </c>
      <c r="I102" s="246"/>
      <c r="J102" s="247"/>
      <c r="K102" s="247"/>
      <c r="L102" s="247"/>
      <c r="M102" s="246"/>
      <c r="N102" s="246"/>
      <c r="O102" s="246"/>
      <c r="P102" s="247"/>
      <c r="Q102" s="247"/>
      <c r="R102" s="247"/>
      <c r="S102" s="247"/>
      <c r="T102" s="247"/>
      <c r="U102" s="246"/>
      <c r="V102" s="246"/>
      <c r="W102" s="246"/>
      <c r="X102" s="247"/>
      <c r="Y102" s="247"/>
      <c r="Z102" s="247"/>
      <c r="AA102" s="247"/>
      <c r="AB102" s="247"/>
      <c r="AC102" s="247"/>
      <c r="AD102" s="247"/>
      <c r="AE102" s="247"/>
      <c r="AF102" s="249"/>
      <c r="AG102" s="222"/>
      <c r="AH102" s="222"/>
    </row>
    <row r="103" spans="2:34" hidden="1">
      <c r="B103" s="244" t="s">
        <v>3684</v>
      </c>
      <c r="C103" s="245">
        <f t="shared" si="26"/>
        <v>0</v>
      </c>
      <c r="D103" s="254">
        <f t="shared" si="25"/>
        <v>0</v>
      </c>
      <c r="E103" s="254">
        <f t="shared" si="25"/>
        <v>0</v>
      </c>
      <c r="F103" s="252">
        <f t="shared" si="25"/>
        <v>0</v>
      </c>
      <c r="G103" s="245">
        <f t="shared" si="25"/>
        <v>0</v>
      </c>
      <c r="H103" s="245">
        <f t="shared" si="25"/>
        <v>0</v>
      </c>
      <c r="I103" s="246"/>
      <c r="J103" s="247"/>
      <c r="K103" s="247"/>
      <c r="L103" s="247"/>
      <c r="M103" s="246"/>
      <c r="N103" s="246"/>
      <c r="O103" s="246"/>
      <c r="P103" s="247"/>
      <c r="Q103" s="247"/>
      <c r="R103" s="247"/>
      <c r="S103" s="247"/>
      <c r="T103" s="247"/>
      <c r="U103" s="246"/>
      <c r="V103" s="246"/>
      <c r="W103" s="246"/>
      <c r="X103" s="247"/>
      <c r="Y103" s="247"/>
      <c r="Z103" s="247"/>
      <c r="AA103" s="247"/>
      <c r="AB103" s="247"/>
      <c r="AC103" s="247"/>
      <c r="AD103" s="247"/>
      <c r="AE103" s="247"/>
      <c r="AF103" s="249"/>
      <c r="AG103" s="222"/>
      <c r="AH103" s="222"/>
    </row>
    <row r="104" spans="2:34" hidden="1">
      <c r="B104" s="244" t="s">
        <v>3685</v>
      </c>
      <c r="C104" s="245">
        <f t="shared" si="26"/>
        <v>0</v>
      </c>
      <c r="D104" s="254">
        <f t="shared" si="25"/>
        <v>0</v>
      </c>
      <c r="E104" s="254">
        <f t="shared" si="25"/>
        <v>0</v>
      </c>
      <c r="F104" s="252">
        <f t="shared" si="25"/>
        <v>0</v>
      </c>
      <c r="G104" s="245">
        <f t="shared" si="25"/>
        <v>0</v>
      </c>
      <c r="H104" s="245">
        <f t="shared" si="25"/>
        <v>0</v>
      </c>
      <c r="I104" s="246"/>
      <c r="J104" s="247"/>
      <c r="K104" s="247"/>
      <c r="L104" s="247"/>
      <c r="M104" s="246"/>
      <c r="N104" s="246"/>
      <c r="O104" s="246"/>
      <c r="P104" s="247"/>
      <c r="Q104" s="247"/>
      <c r="R104" s="247"/>
      <c r="S104" s="247"/>
      <c r="T104" s="247"/>
      <c r="U104" s="246"/>
      <c r="V104" s="246"/>
      <c r="W104" s="246"/>
      <c r="X104" s="247"/>
      <c r="Y104" s="247"/>
      <c r="Z104" s="247"/>
      <c r="AA104" s="247"/>
      <c r="AB104" s="247"/>
      <c r="AC104" s="247"/>
      <c r="AD104" s="247"/>
      <c r="AE104" s="247"/>
      <c r="AF104" s="249"/>
      <c r="AG104" s="222"/>
      <c r="AH104" s="222"/>
    </row>
    <row r="105" spans="2:34" hidden="1">
      <c r="B105" s="244" t="s">
        <v>3686</v>
      </c>
      <c r="C105" s="245">
        <f t="shared" si="26"/>
        <v>0</v>
      </c>
      <c r="D105" s="254">
        <f t="shared" si="25"/>
        <v>0</v>
      </c>
      <c r="E105" s="254">
        <f t="shared" si="25"/>
        <v>0</v>
      </c>
      <c r="F105" s="252">
        <f t="shared" si="25"/>
        <v>0</v>
      </c>
      <c r="G105" s="245">
        <f t="shared" si="25"/>
        <v>0</v>
      </c>
      <c r="H105" s="245">
        <f t="shared" si="25"/>
        <v>0</v>
      </c>
      <c r="I105" s="246"/>
      <c r="J105" s="247"/>
      <c r="K105" s="247"/>
      <c r="L105" s="247"/>
      <c r="M105" s="246"/>
      <c r="N105" s="246"/>
      <c r="O105" s="246"/>
      <c r="P105" s="247"/>
      <c r="Q105" s="247"/>
      <c r="R105" s="247"/>
      <c r="S105" s="247"/>
      <c r="T105" s="247"/>
      <c r="U105" s="246"/>
      <c r="V105" s="246"/>
      <c r="W105" s="246"/>
      <c r="X105" s="247"/>
      <c r="Y105" s="247"/>
      <c r="Z105" s="247"/>
      <c r="AA105" s="247"/>
      <c r="AB105" s="247"/>
      <c r="AC105" s="247"/>
      <c r="AD105" s="247"/>
      <c r="AE105" s="247"/>
      <c r="AF105" s="249"/>
      <c r="AG105" s="222"/>
      <c r="AH105" s="222"/>
    </row>
    <row r="106" spans="2:34" hidden="1">
      <c r="B106" s="244" t="s">
        <v>3687</v>
      </c>
      <c r="C106" s="245">
        <f t="shared" si="26"/>
        <v>0</v>
      </c>
      <c r="D106" s="254">
        <f t="shared" si="25"/>
        <v>0</v>
      </c>
      <c r="E106" s="254">
        <f t="shared" si="25"/>
        <v>0</v>
      </c>
      <c r="F106" s="252">
        <f t="shared" si="25"/>
        <v>0</v>
      </c>
      <c r="G106" s="245">
        <f t="shared" si="25"/>
        <v>0</v>
      </c>
      <c r="H106" s="245">
        <f t="shared" si="25"/>
        <v>0</v>
      </c>
      <c r="I106" s="246"/>
      <c r="J106" s="247"/>
      <c r="K106" s="247"/>
      <c r="L106" s="247"/>
      <c r="M106" s="246"/>
      <c r="N106" s="246"/>
      <c r="O106" s="246"/>
      <c r="P106" s="247"/>
      <c r="Q106" s="247"/>
      <c r="R106" s="247"/>
      <c r="S106" s="247"/>
      <c r="T106" s="247"/>
      <c r="U106" s="246"/>
      <c r="V106" s="246"/>
      <c r="W106" s="246"/>
      <c r="X106" s="247"/>
      <c r="Y106" s="247"/>
      <c r="Z106" s="247"/>
      <c r="AA106" s="247"/>
      <c r="AB106" s="247"/>
      <c r="AC106" s="247"/>
      <c r="AD106" s="247"/>
      <c r="AE106" s="247"/>
      <c r="AF106" s="249"/>
      <c r="AG106" s="222"/>
      <c r="AH106" s="222"/>
    </row>
    <row r="107" spans="2:34" ht="10.8" hidden="1" thickBot="1">
      <c r="B107" s="259" t="s">
        <v>3688</v>
      </c>
      <c r="C107" s="275">
        <f t="shared" si="26"/>
        <v>0</v>
      </c>
      <c r="D107" s="261">
        <f t="shared" si="25"/>
        <v>0</v>
      </c>
      <c r="E107" s="261">
        <f t="shared" si="25"/>
        <v>0</v>
      </c>
      <c r="F107" s="276">
        <f t="shared" si="25"/>
        <v>0</v>
      </c>
      <c r="G107" s="275">
        <f t="shared" si="25"/>
        <v>0</v>
      </c>
      <c r="H107" s="275">
        <f t="shared" si="25"/>
        <v>0</v>
      </c>
      <c r="I107" s="277"/>
      <c r="J107" s="271"/>
      <c r="K107" s="271"/>
      <c r="L107" s="271"/>
      <c r="M107" s="277"/>
      <c r="N107" s="277"/>
      <c r="O107" s="277"/>
      <c r="P107" s="271"/>
      <c r="Q107" s="271"/>
      <c r="R107" s="271"/>
      <c r="S107" s="271"/>
      <c r="T107" s="271"/>
      <c r="U107" s="277"/>
      <c r="V107" s="277"/>
      <c r="W107" s="277"/>
      <c r="X107" s="271"/>
      <c r="Y107" s="271"/>
      <c r="Z107" s="271"/>
      <c r="AA107" s="271"/>
      <c r="AB107" s="271"/>
      <c r="AC107" s="271"/>
      <c r="AD107" s="271"/>
      <c r="AE107" s="271"/>
      <c r="AF107" s="278"/>
      <c r="AG107" s="222"/>
      <c r="AH107" s="222"/>
    </row>
    <row r="108" spans="2:34">
      <c r="U108" s="221"/>
      <c r="V108" s="221"/>
      <c r="Z108" s="222"/>
      <c r="AA108" s="222"/>
    </row>
    <row r="109" spans="2:34" s="233" customFormat="1" ht="17.25" hidden="1" customHeight="1">
      <c r="B109" s="518" t="s">
        <v>3706</v>
      </c>
      <c r="C109" s="523" t="s">
        <v>3673</v>
      </c>
      <c r="D109" s="524"/>
      <c r="E109" s="524"/>
      <c r="F109" s="524"/>
      <c r="G109" s="524"/>
      <c r="H109" s="525"/>
      <c r="I109" s="523" t="s">
        <v>3674</v>
      </c>
      <c r="J109" s="524"/>
      <c r="K109" s="524"/>
      <c r="L109" s="524"/>
      <c r="M109" s="524"/>
      <c r="N109" s="525"/>
      <c r="O109" s="523" t="s">
        <v>2151</v>
      </c>
      <c r="P109" s="524"/>
      <c r="Q109" s="524"/>
      <c r="R109" s="524"/>
      <c r="S109" s="524"/>
      <c r="T109" s="525"/>
      <c r="U109" s="523" t="s">
        <v>3676</v>
      </c>
      <c r="V109" s="524"/>
      <c r="W109" s="524"/>
      <c r="X109" s="524"/>
      <c r="Y109" s="524"/>
      <c r="Z109" s="525"/>
      <c r="AA109" s="523" t="s">
        <v>3677</v>
      </c>
      <c r="AB109" s="524"/>
      <c r="AC109" s="524"/>
      <c r="AD109" s="524"/>
      <c r="AE109" s="524"/>
      <c r="AF109" s="526"/>
    </row>
    <row r="110" spans="2:34" s="233" customFormat="1" ht="48" hidden="1" customHeight="1">
      <c r="B110" s="519"/>
      <c r="C110" s="272" t="s">
        <v>3700</v>
      </c>
      <c r="D110" s="273" t="s">
        <v>3701</v>
      </c>
      <c r="E110" s="273" t="s">
        <v>3702</v>
      </c>
      <c r="F110" s="273" t="s">
        <v>3703</v>
      </c>
      <c r="G110" s="272" t="s">
        <v>3704</v>
      </c>
      <c r="H110" s="272" t="s">
        <v>3705</v>
      </c>
      <c r="I110" s="272" t="s">
        <v>3700</v>
      </c>
      <c r="J110" s="273" t="s">
        <v>3701</v>
      </c>
      <c r="K110" s="273" t="s">
        <v>3702</v>
      </c>
      <c r="L110" s="273" t="s">
        <v>3703</v>
      </c>
      <c r="M110" s="272" t="s">
        <v>3704</v>
      </c>
      <c r="N110" s="272" t="s">
        <v>3705</v>
      </c>
      <c r="O110" s="272" t="s">
        <v>3700</v>
      </c>
      <c r="P110" s="273" t="s">
        <v>3701</v>
      </c>
      <c r="Q110" s="273" t="s">
        <v>3702</v>
      </c>
      <c r="R110" s="273" t="s">
        <v>3703</v>
      </c>
      <c r="S110" s="273" t="s">
        <v>3704</v>
      </c>
      <c r="T110" s="273" t="s">
        <v>3705</v>
      </c>
      <c r="U110" s="272" t="s">
        <v>3700</v>
      </c>
      <c r="V110" s="272" t="s">
        <v>3701</v>
      </c>
      <c r="W110" s="272" t="s">
        <v>3702</v>
      </c>
      <c r="X110" s="273" t="s">
        <v>3703</v>
      </c>
      <c r="Y110" s="273" t="s">
        <v>3704</v>
      </c>
      <c r="Z110" s="273" t="s">
        <v>3705</v>
      </c>
      <c r="AA110" s="273" t="s">
        <v>3700</v>
      </c>
      <c r="AB110" s="273" t="s">
        <v>3701</v>
      </c>
      <c r="AC110" s="273" t="s">
        <v>3702</v>
      </c>
      <c r="AD110" s="273" t="s">
        <v>3703</v>
      </c>
      <c r="AE110" s="273" t="s">
        <v>3704</v>
      </c>
      <c r="AF110" s="274" t="s">
        <v>3705</v>
      </c>
    </row>
    <row r="111" spans="2:34" hidden="1">
      <c r="B111" s="237" t="s">
        <v>3670</v>
      </c>
      <c r="C111" s="238">
        <f t="shared" ref="C111:AF111" si="27">SUM(C112:C118)</f>
        <v>0</v>
      </c>
      <c r="D111" s="268">
        <f t="shared" si="27"/>
        <v>0</v>
      </c>
      <c r="E111" s="268">
        <f t="shared" si="27"/>
        <v>0</v>
      </c>
      <c r="F111" s="267">
        <f t="shared" si="27"/>
        <v>0</v>
      </c>
      <c r="G111" s="238">
        <f t="shared" si="27"/>
        <v>0</v>
      </c>
      <c r="H111" s="238">
        <f t="shared" si="27"/>
        <v>0</v>
      </c>
      <c r="I111" s="238">
        <f t="shared" si="27"/>
        <v>0</v>
      </c>
      <c r="J111" s="267">
        <f t="shared" si="27"/>
        <v>0</v>
      </c>
      <c r="K111" s="267">
        <f t="shared" si="27"/>
        <v>0</v>
      </c>
      <c r="L111" s="267">
        <f t="shared" si="27"/>
        <v>0</v>
      </c>
      <c r="M111" s="238">
        <f t="shared" si="27"/>
        <v>0</v>
      </c>
      <c r="N111" s="238">
        <f t="shared" si="27"/>
        <v>0</v>
      </c>
      <c r="O111" s="238">
        <f t="shared" si="27"/>
        <v>0</v>
      </c>
      <c r="P111" s="267">
        <f t="shared" si="27"/>
        <v>0</v>
      </c>
      <c r="Q111" s="267">
        <f t="shared" si="27"/>
        <v>0</v>
      </c>
      <c r="R111" s="267">
        <f t="shared" si="27"/>
        <v>0</v>
      </c>
      <c r="S111" s="267">
        <f t="shared" si="27"/>
        <v>0</v>
      </c>
      <c r="T111" s="267">
        <f t="shared" si="27"/>
        <v>0</v>
      </c>
      <c r="U111" s="238">
        <f t="shared" si="27"/>
        <v>0</v>
      </c>
      <c r="V111" s="238">
        <f t="shared" si="27"/>
        <v>0</v>
      </c>
      <c r="W111" s="238">
        <f t="shared" si="27"/>
        <v>0</v>
      </c>
      <c r="X111" s="267">
        <f t="shared" si="27"/>
        <v>0</v>
      </c>
      <c r="Y111" s="267">
        <f t="shared" si="27"/>
        <v>0</v>
      </c>
      <c r="Z111" s="267">
        <f t="shared" si="27"/>
        <v>0</v>
      </c>
      <c r="AA111" s="267">
        <f t="shared" si="27"/>
        <v>0</v>
      </c>
      <c r="AB111" s="267">
        <f t="shared" si="27"/>
        <v>0</v>
      </c>
      <c r="AC111" s="267">
        <f t="shared" si="27"/>
        <v>0</v>
      </c>
      <c r="AD111" s="267">
        <f t="shared" si="27"/>
        <v>0</v>
      </c>
      <c r="AE111" s="267">
        <f t="shared" si="27"/>
        <v>0</v>
      </c>
      <c r="AF111" s="240">
        <f t="shared" si="27"/>
        <v>0</v>
      </c>
    </row>
    <row r="112" spans="2:34" hidden="1">
      <c r="B112" s="244" t="s">
        <v>3682</v>
      </c>
      <c r="C112" s="246"/>
      <c r="D112" s="256"/>
      <c r="E112" s="256"/>
      <c r="F112" s="247"/>
      <c r="G112" s="246"/>
      <c r="H112" s="246"/>
      <c r="I112" s="246"/>
      <c r="J112" s="247"/>
      <c r="K112" s="247"/>
      <c r="L112" s="247"/>
      <c r="M112" s="246"/>
      <c r="N112" s="246"/>
      <c r="O112" s="246"/>
      <c r="P112" s="247"/>
      <c r="Q112" s="247"/>
      <c r="R112" s="247"/>
      <c r="S112" s="247"/>
      <c r="T112" s="247"/>
      <c r="U112" s="246"/>
      <c r="V112" s="246"/>
      <c r="W112" s="246"/>
      <c r="X112" s="247"/>
      <c r="Y112" s="247"/>
      <c r="Z112" s="247"/>
      <c r="AA112" s="247"/>
      <c r="AB112" s="247"/>
      <c r="AC112" s="247"/>
      <c r="AD112" s="247"/>
      <c r="AE112" s="247"/>
      <c r="AF112" s="249"/>
    </row>
    <row r="113" spans="2:34" hidden="1">
      <c r="B113" s="244" t="s">
        <v>3683</v>
      </c>
      <c r="C113" s="246"/>
      <c r="D113" s="256"/>
      <c r="E113" s="256"/>
      <c r="F113" s="247"/>
      <c r="G113" s="246"/>
      <c r="H113" s="246"/>
      <c r="I113" s="246"/>
      <c r="J113" s="247"/>
      <c r="K113" s="247"/>
      <c r="L113" s="247"/>
      <c r="M113" s="246"/>
      <c r="N113" s="246"/>
      <c r="O113" s="246"/>
      <c r="P113" s="247"/>
      <c r="Q113" s="247"/>
      <c r="R113" s="247"/>
      <c r="S113" s="247"/>
      <c r="T113" s="247"/>
      <c r="U113" s="246"/>
      <c r="V113" s="246"/>
      <c r="W113" s="246"/>
      <c r="X113" s="247"/>
      <c r="Y113" s="247"/>
      <c r="Z113" s="247"/>
      <c r="AA113" s="247"/>
      <c r="AB113" s="247"/>
      <c r="AC113" s="247"/>
      <c r="AD113" s="247"/>
      <c r="AE113" s="247"/>
      <c r="AF113" s="249"/>
    </row>
    <row r="114" spans="2:34" hidden="1">
      <c r="B114" s="244" t="s">
        <v>3684</v>
      </c>
      <c r="C114" s="246"/>
      <c r="D114" s="256"/>
      <c r="E114" s="256"/>
      <c r="F114" s="247"/>
      <c r="G114" s="246"/>
      <c r="H114" s="246"/>
      <c r="I114" s="246"/>
      <c r="J114" s="247"/>
      <c r="K114" s="247"/>
      <c r="L114" s="247"/>
      <c r="M114" s="246"/>
      <c r="N114" s="246"/>
      <c r="O114" s="246"/>
      <c r="P114" s="247"/>
      <c r="Q114" s="247"/>
      <c r="R114" s="247"/>
      <c r="S114" s="247"/>
      <c r="T114" s="247"/>
      <c r="U114" s="246"/>
      <c r="V114" s="246"/>
      <c r="W114" s="246"/>
      <c r="X114" s="247"/>
      <c r="Y114" s="247"/>
      <c r="Z114" s="247"/>
      <c r="AA114" s="247"/>
      <c r="AB114" s="247"/>
      <c r="AC114" s="247"/>
      <c r="AD114" s="247"/>
      <c r="AE114" s="247"/>
      <c r="AF114" s="249"/>
    </row>
    <row r="115" spans="2:34" hidden="1">
      <c r="B115" s="244" t="s">
        <v>3685</v>
      </c>
      <c r="C115" s="246"/>
      <c r="D115" s="256"/>
      <c r="E115" s="256"/>
      <c r="F115" s="247"/>
      <c r="G115" s="246"/>
      <c r="H115" s="246"/>
      <c r="I115" s="246"/>
      <c r="J115" s="247"/>
      <c r="K115" s="247"/>
      <c r="L115" s="247"/>
      <c r="M115" s="246"/>
      <c r="N115" s="246"/>
      <c r="O115" s="246"/>
      <c r="P115" s="247"/>
      <c r="Q115" s="247"/>
      <c r="R115" s="247"/>
      <c r="S115" s="247"/>
      <c r="T115" s="247"/>
      <c r="U115" s="246"/>
      <c r="V115" s="246"/>
      <c r="W115" s="246"/>
      <c r="X115" s="247"/>
      <c r="Y115" s="247"/>
      <c r="Z115" s="247"/>
      <c r="AA115" s="247"/>
      <c r="AB115" s="247"/>
      <c r="AC115" s="247"/>
      <c r="AD115" s="247"/>
      <c r="AE115" s="247"/>
      <c r="AF115" s="249"/>
    </row>
    <row r="116" spans="2:34" hidden="1">
      <c r="B116" s="244" t="s">
        <v>3686</v>
      </c>
      <c r="C116" s="246"/>
      <c r="D116" s="256"/>
      <c r="E116" s="256"/>
      <c r="F116" s="247"/>
      <c r="G116" s="246"/>
      <c r="H116" s="246"/>
      <c r="I116" s="246"/>
      <c r="J116" s="247"/>
      <c r="K116" s="247"/>
      <c r="L116" s="247"/>
      <c r="M116" s="246"/>
      <c r="N116" s="246"/>
      <c r="O116" s="246"/>
      <c r="P116" s="247"/>
      <c r="Q116" s="247"/>
      <c r="R116" s="247"/>
      <c r="S116" s="247"/>
      <c r="T116" s="247"/>
      <c r="U116" s="246"/>
      <c r="V116" s="246"/>
      <c r="W116" s="246"/>
      <c r="X116" s="247"/>
      <c r="Y116" s="247"/>
      <c r="Z116" s="247"/>
      <c r="AA116" s="247"/>
      <c r="AB116" s="247"/>
      <c r="AC116" s="247"/>
      <c r="AD116" s="247"/>
      <c r="AE116" s="247"/>
      <c r="AF116" s="249"/>
    </row>
    <row r="117" spans="2:34" hidden="1">
      <c r="B117" s="244" t="s">
        <v>3687</v>
      </c>
      <c r="C117" s="246"/>
      <c r="D117" s="256"/>
      <c r="E117" s="256"/>
      <c r="F117" s="247"/>
      <c r="G117" s="246"/>
      <c r="H117" s="246"/>
      <c r="I117" s="246"/>
      <c r="J117" s="247"/>
      <c r="K117" s="247"/>
      <c r="L117" s="247"/>
      <c r="M117" s="246"/>
      <c r="N117" s="246"/>
      <c r="O117" s="246"/>
      <c r="P117" s="247"/>
      <c r="Q117" s="247"/>
      <c r="R117" s="247"/>
      <c r="S117" s="247"/>
      <c r="T117" s="247"/>
      <c r="U117" s="246"/>
      <c r="V117" s="246"/>
      <c r="W117" s="246"/>
      <c r="X117" s="247"/>
      <c r="Y117" s="247"/>
      <c r="Z117" s="247"/>
      <c r="AA117" s="247"/>
      <c r="AB117" s="247"/>
      <c r="AC117" s="247"/>
      <c r="AD117" s="247"/>
      <c r="AE117" s="247"/>
      <c r="AF117" s="249"/>
    </row>
    <row r="118" spans="2:34" ht="10.8" hidden="1" thickBot="1">
      <c r="B118" s="259" t="s">
        <v>3688</v>
      </c>
      <c r="C118" s="277"/>
      <c r="D118" s="263"/>
      <c r="E118" s="263"/>
      <c r="F118" s="271"/>
      <c r="G118" s="277"/>
      <c r="H118" s="277"/>
      <c r="I118" s="277"/>
      <c r="J118" s="271"/>
      <c r="K118" s="271"/>
      <c r="L118" s="271"/>
      <c r="M118" s="277"/>
      <c r="N118" s="277"/>
      <c r="O118" s="277"/>
      <c r="P118" s="271"/>
      <c r="Q118" s="271"/>
      <c r="R118" s="271"/>
      <c r="S118" s="271"/>
      <c r="T118" s="271"/>
      <c r="U118" s="277"/>
      <c r="V118" s="277"/>
      <c r="W118" s="277"/>
      <c r="X118" s="271"/>
      <c r="Y118" s="271"/>
      <c r="Z118" s="271"/>
      <c r="AA118" s="271"/>
      <c r="AB118" s="271"/>
      <c r="AC118" s="271"/>
      <c r="AD118" s="271"/>
      <c r="AE118" s="271"/>
      <c r="AF118" s="278"/>
    </row>
    <row r="119" spans="2:34" ht="12" hidden="1" customHeight="1"/>
    <row r="120" spans="2:34" s="233" customFormat="1" ht="17.25" hidden="1" customHeight="1">
      <c r="B120" s="518" t="s">
        <v>3707</v>
      </c>
      <c r="C120" s="520" t="s">
        <v>3670</v>
      </c>
      <c r="D120" s="521"/>
      <c r="E120" s="521"/>
      <c r="F120" s="521"/>
      <c r="G120" s="521"/>
      <c r="H120" s="522"/>
      <c r="I120" s="523" t="s">
        <v>3671</v>
      </c>
      <c r="J120" s="524"/>
      <c r="K120" s="524"/>
      <c r="L120" s="524"/>
      <c r="M120" s="524"/>
      <c r="N120" s="525"/>
      <c r="O120" s="523" t="s">
        <v>22</v>
      </c>
      <c r="P120" s="524"/>
      <c r="Q120" s="524"/>
      <c r="R120" s="524"/>
      <c r="S120" s="524"/>
      <c r="T120" s="525"/>
      <c r="U120" s="523" t="s">
        <v>2938</v>
      </c>
      <c r="V120" s="524"/>
      <c r="W120" s="524"/>
      <c r="X120" s="524"/>
      <c r="Y120" s="524"/>
      <c r="Z120" s="525"/>
      <c r="AA120" s="523" t="s">
        <v>3672</v>
      </c>
      <c r="AB120" s="524"/>
      <c r="AC120" s="524"/>
      <c r="AD120" s="524"/>
      <c r="AE120" s="524"/>
      <c r="AF120" s="526"/>
      <c r="AG120" s="232"/>
      <c r="AH120" s="232"/>
    </row>
    <row r="121" spans="2:34" s="233" customFormat="1" ht="71.25" hidden="1" customHeight="1">
      <c r="B121" s="519"/>
      <c r="C121" s="272" t="s">
        <v>3700</v>
      </c>
      <c r="D121" s="273" t="s">
        <v>3701</v>
      </c>
      <c r="E121" s="273" t="s">
        <v>3702</v>
      </c>
      <c r="F121" s="273" t="s">
        <v>3703</v>
      </c>
      <c r="G121" s="272" t="s">
        <v>3704</v>
      </c>
      <c r="H121" s="273" t="s">
        <v>3705</v>
      </c>
      <c r="I121" s="272" t="s">
        <v>3700</v>
      </c>
      <c r="J121" s="273" t="s">
        <v>3701</v>
      </c>
      <c r="K121" s="273" t="s">
        <v>3702</v>
      </c>
      <c r="L121" s="273" t="s">
        <v>3703</v>
      </c>
      <c r="M121" s="272" t="s">
        <v>3704</v>
      </c>
      <c r="N121" s="272" t="s">
        <v>3705</v>
      </c>
      <c r="O121" s="272" t="s">
        <v>3700</v>
      </c>
      <c r="P121" s="273" t="s">
        <v>3701</v>
      </c>
      <c r="Q121" s="273" t="s">
        <v>3702</v>
      </c>
      <c r="R121" s="273" t="s">
        <v>3703</v>
      </c>
      <c r="S121" s="273" t="s">
        <v>3704</v>
      </c>
      <c r="T121" s="273" t="s">
        <v>3705</v>
      </c>
      <c r="U121" s="272" t="s">
        <v>3700</v>
      </c>
      <c r="V121" s="272" t="s">
        <v>3701</v>
      </c>
      <c r="W121" s="272" t="s">
        <v>3702</v>
      </c>
      <c r="X121" s="273" t="s">
        <v>3703</v>
      </c>
      <c r="Y121" s="273" t="s">
        <v>3704</v>
      </c>
      <c r="Z121" s="273" t="s">
        <v>3705</v>
      </c>
      <c r="AA121" s="273" t="s">
        <v>3700</v>
      </c>
      <c r="AB121" s="273" t="s">
        <v>3701</v>
      </c>
      <c r="AC121" s="273" t="s">
        <v>3702</v>
      </c>
      <c r="AD121" s="273" t="s">
        <v>3703</v>
      </c>
      <c r="AE121" s="273" t="s">
        <v>3704</v>
      </c>
      <c r="AF121" s="274" t="s">
        <v>3705</v>
      </c>
      <c r="AG121" s="232"/>
      <c r="AH121" s="232"/>
    </row>
    <row r="122" spans="2:34" hidden="1">
      <c r="B122" s="237" t="s">
        <v>3670</v>
      </c>
      <c r="C122" s="238">
        <f>SUM(C123:C129)</f>
        <v>0</v>
      </c>
      <c r="D122" s="268">
        <f>SUM(D123:D129)</f>
        <v>0</v>
      </c>
      <c r="E122" s="268">
        <f t="shared" ref="E122:AF122" si="28">SUM(E123:E129)</f>
        <v>0</v>
      </c>
      <c r="F122" s="267">
        <f t="shared" si="28"/>
        <v>0</v>
      </c>
      <c r="G122" s="238">
        <f t="shared" si="28"/>
        <v>0</v>
      </c>
      <c r="H122" s="238">
        <f t="shared" si="28"/>
        <v>0</v>
      </c>
      <c r="I122" s="238">
        <f t="shared" si="28"/>
        <v>0</v>
      </c>
      <c r="J122" s="267">
        <f t="shared" si="28"/>
        <v>0</v>
      </c>
      <c r="K122" s="267">
        <f t="shared" si="28"/>
        <v>0</v>
      </c>
      <c r="L122" s="267">
        <f t="shared" si="28"/>
        <v>0</v>
      </c>
      <c r="M122" s="238">
        <f t="shared" si="28"/>
        <v>0</v>
      </c>
      <c r="N122" s="238">
        <f t="shared" si="28"/>
        <v>0</v>
      </c>
      <c r="O122" s="238">
        <f t="shared" si="28"/>
        <v>0</v>
      </c>
      <c r="P122" s="267">
        <f t="shared" si="28"/>
        <v>0</v>
      </c>
      <c r="Q122" s="267">
        <f t="shared" si="28"/>
        <v>0</v>
      </c>
      <c r="R122" s="267">
        <f t="shared" si="28"/>
        <v>0</v>
      </c>
      <c r="S122" s="267">
        <f t="shared" si="28"/>
        <v>0</v>
      </c>
      <c r="T122" s="267">
        <f t="shared" si="28"/>
        <v>0</v>
      </c>
      <c r="U122" s="238">
        <f t="shared" si="28"/>
        <v>0</v>
      </c>
      <c r="V122" s="238">
        <f t="shared" si="28"/>
        <v>0</v>
      </c>
      <c r="W122" s="238">
        <f t="shared" si="28"/>
        <v>0</v>
      </c>
      <c r="X122" s="267">
        <f t="shared" si="28"/>
        <v>0</v>
      </c>
      <c r="Y122" s="267">
        <f t="shared" si="28"/>
        <v>0</v>
      </c>
      <c r="Z122" s="267">
        <f t="shared" si="28"/>
        <v>0</v>
      </c>
      <c r="AA122" s="267">
        <f t="shared" si="28"/>
        <v>0</v>
      </c>
      <c r="AB122" s="267">
        <f t="shared" si="28"/>
        <v>0</v>
      </c>
      <c r="AC122" s="267">
        <f t="shared" si="28"/>
        <v>0</v>
      </c>
      <c r="AD122" s="267">
        <f t="shared" si="28"/>
        <v>0</v>
      </c>
      <c r="AE122" s="267">
        <f t="shared" si="28"/>
        <v>0</v>
      </c>
      <c r="AF122" s="240">
        <f t="shared" si="28"/>
        <v>0</v>
      </c>
      <c r="AG122" s="241"/>
      <c r="AH122" s="241"/>
    </row>
    <row r="123" spans="2:34" hidden="1">
      <c r="B123" s="244" t="s">
        <v>3682</v>
      </c>
      <c r="C123" s="245">
        <f>I123+O123+U123+AA123+C134+I134+O134+U134+AA134</f>
        <v>0</v>
      </c>
      <c r="D123" s="254">
        <f t="shared" ref="D123:H129" si="29">J123+P123+V123+AB123+D134+J134+P134+V134+AB134</f>
        <v>0</v>
      </c>
      <c r="E123" s="254">
        <f t="shared" si="29"/>
        <v>0</v>
      </c>
      <c r="F123" s="252">
        <f t="shared" si="29"/>
        <v>0</v>
      </c>
      <c r="G123" s="245">
        <f t="shared" si="29"/>
        <v>0</v>
      </c>
      <c r="H123" s="245">
        <f t="shared" si="29"/>
        <v>0</v>
      </c>
      <c r="I123" s="246"/>
      <c r="J123" s="247"/>
      <c r="K123" s="247"/>
      <c r="L123" s="247"/>
      <c r="M123" s="246"/>
      <c r="N123" s="246"/>
      <c r="O123" s="246"/>
      <c r="P123" s="247"/>
      <c r="Q123" s="247"/>
      <c r="R123" s="247"/>
      <c r="S123" s="247"/>
      <c r="T123" s="247"/>
      <c r="U123" s="246"/>
      <c r="V123" s="246"/>
      <c r="W123" s="246"/>
      <c r="X123" s="247"/>
      <c r="Y123" s="247"/>
      <c r="Z123" s="247"/>
      <c r="AA123" s="247"/>
      <c r="AB123" s="247"/>
      <c r="AC123" s="247"/>
      <c r="AD123" s="247"/>
      <c r="AE123" s="247"/>
      <c r="AF123" s="249"/>
      <c r="AG123" s="222"/>
      <c r="AH123" s="222"/>
    </row>
    <row r="124" spans="2:34" hidden="1">
      <c r="B124" s="244" t="s">
        <v>3683</v>
      </c>
      <c r="C124" s="245">
        <f t="shared" ref="C124:C129" si="30">I124+O124+U124+AA124+C135+I135+O135+U135+AA135</f>
        <v>0</v>
      </c>
      <c r="D124" s="254">
        <f t="shared" si="29"/>
        <v>0</v>
      </c>
      <c r="E124" s="254">
        <f t="shared" si="29"/>
        <v>0</v>
      </c>
      <c r="F124" s="252">
        <f t="shared" si="29"/>
        <v>0</v>
      </c>
      <c r="G124" s="245">
        <f t="shared" si="29"/>
        <v>0</v>
      </c>
      <c r="H124" s="245">
        <f t="shared" si="29"/>
        <v>0</v>
      </c>
      <c r="I124" s="246"/>
      <c r="J124" s="247"/>
      <c r="K124" s="247"/>
      <c r="L124" s="247"/>
      <c r="M124" s="246"/>
      <c r="N124" s="246"/>
      <c r="O124" s="246"/>
      <c r="P124" s="247"/>
      <c r="Q124" s="247"/>
      <c r="R124" s="247"/>
      <c r="S124" s="247"/>
      <c r="T124" s="247"/>
      <c r="U124" s="246"/>
      <c r="V124" s="246"/>
      <c r="W124" s="246"/>
      <c r="X124" s="247"/>
      <c r="Y124" s="247"/>
      <c r="Z124" s="247"/>
      <c r="AA124" s="247"/>
      <c r="AB124" s="247"/>
      <c r="AC124" s="247"/>
      <c r="AD124" s="247"/>
      <c r="AE124" s="247"/>
      <c r="AF124" s="249"/>
      <c r="AG124" s="222"/>
      <c r="AH124" s="222"/>
    </row>
    <row r="125" spans="2:34" hidden="1">
      <c r="B125" s="244" t="s">
        <v>3684</v>
      </c>
      <c r="C125" s="245">
        <f t="shared" si="30"/>
        <v>0</v>
      </c>
      <c r="D125" s="254">
        <f t="shared" si="29"/>
        <v>0</v>
      </c>
      <c r="E125" s="254">
        <f t="shared" si="29"/>
        <v>0</v>
      </c>
      <c r="F125" s="252">
        <f t="shared" si="29"/>
        <v>0</v>
      </c>
      <c r="G125" s="245">
        <f t="shared" si="29"/>
        <v>0</v>
      </c>
      <c r="H125" s="245">
        <f t="shared" si="29"/>
        <v>0</v>
      </c>
      <c r="I125" s="246"/>
      <c r="J125" s="247"/>
      <c r="K125" s="247"/>
      <c r="L125" s="247"/>
      <c r="M125" s="246"/>
      <c r="N125" s="246"/>
      <c r="O125" s="246"/>
      <c r="P125" s="247"/>
      <c r="Q125" s="247"/>
      <c r="R125" s="247"/>
      <c r="S125" s="247"/>
      <c r="T125" s="247"/>
      <c r="U125" s="246"/>
      <c r="V125" s="246"/>
      <c r="W125" s="246"/>
      <c r="X125" s="247"/>
      <c r="Y125" s="247"/>
      <c r="Z125" s="247"/>
      <c r="AA125" s="247"/>
      <c r="AB125" s="247"/>
      <c r="AC125" s="247"/>
      <c r="AD125" s="247"/>
      <c r="AE125" s="247"/>
      <c r="AF125" s="249"/>
      <c r="AG125" s="222"/>
      <c r="AH125" s="222"/>
    </row>
    <row r="126" spans="2:34" hidden="1">
      <c r="B126" s="244" t="s">
        <v>3685</v>
      </c>
      <c r="C126" s="245">
        <f t="shared" si="30"/>
        <v>0</v>
      </c>
      <c r="D126" s="254">
        <f t="shared" si="29"/>
        <v>0</v>
      </c>
      <c r="E126" s="254">
        <f t="shared" si="29"/>
        <v>0</v>
      </c>
      <c r="F126" s="252">
        <f t="shared" si="29"/>
        <v>0</v>
      </c>
      <c r="G126" s="245">
        <f t="shared" si="29"/>
        <v>0</v>
      </c>
      <c r="H126" s="245">
        <f t="shared" si="29"/>
        <v>0</v>
      </c>
      <c r="I126" s="246"/>
      <c r="J126" s="247"/>
      <c r="K126" s="247"/>
      <c r="L126" s="247"/>
      <c r="M126" s="246"/>
      <c r="N126" s="246"/>
      <c r="O126" s="246"/>
      <c r="P126" s="247"/>
      <c r="Q126" s="247"/>
      <c r="R126" s="247"/>
      <c r="S126" s="247"/>
      <c r="T126" s="247"/>
      <c r="U126" s="246"/>
      <c r="V126" s="246"/>
      <c r="W126" s="246"/>
      <c r="X126" s="247"/>
      <c r="Y126" s="247"/>
      <c r="Z126" s="247"/>
      <c r="AA126" s="247"/>
      <c r="AB126" s="247"/>
      <c r="AC126" s="247"/>
      <c r="AD126" s="247"/>
      <c r="AE126" s="247"/>
      <c r="AF126" s="249"/>
      <c r="AG126" s="222"/>
      <c r="AH126" s="222"/>
    </row>
    <row r="127" spans="2:34" hidden="1">
      <c r="B127" s="244" t="s">
        <v>3686</v>
      </c>
      <c r="C127" s="245">
        <f t="shared" si="30"/>
        <v>0</v>
      </c>
      <c r="D127" s="254">
        <f t="shared" si="29"/>
        <v>0</v>
      </c>
      <c r="E127" s="254">
        <f t="shared" si="29"/>
        <v>0</v>
      </c>
      <c r="F127" s="252">
        <f t="shared" si="29"/>
        <v>0</v>
      </c>
      <c r="G127" s="245">
        <f t="shared" si="29"/>
        <v>0</v>
      </c>
      <c r="H127" s="245">
        <f t="shared" si="29"/>
        <v>0</v>
      </c>
      <c r="I127" s="246"/>
      <c r="J127" s="247"/>
      <c r="K127" s="247"/>
      <c r="L127" s="247"/>
      <c r="M127" s="246"/>
      <c r="N127" s="246"/>
      <c r="O127" s="246"/>
      <c r="P127" s="247"/>
      <c r="Q127" s="247"/>
      <c r="R127" s="247"/>
      <c r="S127" s="247"/>
      <c r="T127" s="247"/>
      <c r="U127" s="246"/>
      <c r="V127" s="246"/>
      <c r="W127" s="246"/>
      <c r="X127" s="247"/>
      <c r="Y127" s="247"/>
      <c r="Z127" s="247"/>
      <c r="AA127" s="247"/>
      <c r="AB127" s="247"/>
      <c r="AC127" s="247"/>
      <c r="AD127" s="247"/>
      <c r="AE127" s="247"/>
      <c r="AF127" s="249"/>
      <c r="AG127" s="222"/>
      <c r="AH127" s="222"/>
    </row>
    <row r="128" spans="2:34" hidden="1">
      <c r="B128" s="244" t="s">
        <v>3687</v>
      </c>
      <c r="C128" s="245">
        <f t="shared" si="30"/>
        <v>0</v>
      </c>
      <c r="D128" s="254">
        <f t="shared" si="29"/>
        <v>0</v>
      </c>
      <c r="E128" s="254">
        <f t="shared" si="29"/>
        <v>0</v>
      </c>
      <c r="F128" s="252">
        <f t="shared" si="29"/>
        <v>0</v>
      </c>
      <c r="G128" s="245">
        <f t="shared" si="29"/>
        <v>0</v>
      </c>
      <c r="H128" s="245">
        <f t="shared" si="29"/>
        <v>0</v>
      </c>
      <c r="I128" s="246"/>
      <c r="J128" s="247"/>
      <c r="K128" s="247"/>
      <c r="L128" s="247"/>
      <c r="M128" s="246"/>
      <c r="N128" s="246"/>
      <c r="O128" s="246"/>
      <c r="P128" s="247"/>
      <c r="Q128" s="247"/>
      <c r="R128" s="247"/>
      <c r="S128" s="247"/>
      <c r="T128" s="247"/>
      <c r="U128" s="246"/>
      <c r="V128" s="246"/>
      <c r="W128" s="246"/>
      <c r="X128" s="247"/>
      <c r="Y128" s="247"/>
      <c r="Z128" s="247"/>
      <c r="AA128" s="247"/>
      <c r="AB128" s="247"/>
      <c r="AC128" s="247"/>
      <c r="AD128" s="247"/>
      <c r="AE128" s="247"/>
      <c r="AF128" s="249"/>
      <c r="AG128" s="222"/>
      <c r="AH128" s="222"/>
    </row>
    <row r="129" spans="2:34" ht="10.8" hidden="1" thickBot="1">
      <c r="B129" s="259" t="s">
        <v>3688</v>
      </c>
      <c r="C129" s="275">
        <f t="shared" si="30"/>
        <v>0</v>
      </c>
      <c r="D129" s="261">
        <f t="shared" si="29"/>
        <v>0</v>
      </c>
      <c r="E129" s="261">
        <f t="shared" si="29"/>
        <v>0</v>
      </c>
      <c r="F129" s="276">
        <f t="shared" si="29"/>
        <v>0</v>
      </c>
      <c r="G129" s="275">
        <f t="shared" si="29"/>
        <v>0</v>
      </c>
      <c r="H129" s="275">
        <f t="shared" si="29"/>
        <v>0</v>
      </c>
      <c r="I129" s="277"/>
      <c r="J129" s="271"/>
      <c r="K129" s="271"/>
      <c r="L129" s="271"/>
      <c r="M129" s="277"/>
      <c r="N129" s="277"/>
      <c r="O129" s="277"/>
      <c r="P129" s="271"/>
      <c r="Q129" s="271"/>
      <c r="R129" s="271"/>
      <c r="S129" s="271"/>
      <c r="T129" s="271"/>
      <c r="U129" s="277"/>
      <c r="V129" s="277"/>
      <c r="W129" s="277"/>
      <c r="X129" s="271"/>
      <c r="Y129" s="271"/>
      <c r="Z129" s="271"/>
      <c r="AA129" s="271"/>
      <c r="AB129" s="271"/>
      <c r="AC129" s="271"/>
      <c r="AD129" s="271"/>
      <c r="AE129" s="271"/>
      <c r="AF129" s="278"/>
      <c r="AG129" s="222"/>
      <c r="AH129" s="222"/>
    </row>
    <row r="130" spans="2:34" hidden="1">
      <c r="U130" s="221"/>
      <c r="V130" s="221"/>
      <c r="Z130" s="222"/>
      <c r="AA130" s="222"/>
    </row>
    <row r="131" spans="2:34" s="233" customFormat="1" ht="17.25" hidden="1" customHeight="1">
      <c r="B131" s="518" t="s">
        <v>3708</v>
      </c>
      <c r="C131" s="523" t="s">
        <v>3673</v>
      </c>
      <c r="D131" s="524"/>
      <c r="E131" s="524"/>
      <c r="F131" s="524"/>
      <c r="G131" s="524"/>
      <c r="H131" s="525"/>
      <c r="I131" s="523" t="s">
        <v>3674</v>
      </c>
      <c r="J131" s="524"/>
      <c r="K131" s="524"/>
      <c r="L131" s="524"/>
      <c r="M131" s="524"/>
      <c r="N131" s="525"/>
      <c r="O131" s="523" t="s">
        <v>2151</v>
      </c>
      <c r="P131" s="524"/>
      <c r="Q131" s="524"/>
      <c r="R131" s="524"/>
      <c r="S131" s="524"/>
      <c r="T131" s="525"/>
      <c r="U131" s="523" t="s">
        <v>3676</v>
      </c>
      <c r="V131" s="524"/>
      <c r="W131" s="524"/>
      <c r="X131" s="524"/>
      <c r="Y131" s="524"/>
      <c r="Z131" s="525"/>
      <c r="AA131" s="523" t="s">
        <v>3677</v>
      </c>
      <c r="AB131" s="524"/>
      <c r="AC131" s="524"/>
      <c r="AD131" s="524"/>
      <c r="AE131" s="524"/>
      <c r="AF131" s="526"/>
    </row>
    <row r="132" spans="2:34" s="233" customFormat="1" ht="72" hidden="1" customHeight="1">
      <c r="B132" s="519"/>
      <c r="C132" s="272" t="s">
        <v>3700</v>
      </c>
      <c r="D132" s="273" t="s">
        <v>3701</v>
      </c>
      <c r="E132" s="273" t="s">
        <v>3702</v>
      </c>
      <c r="F132" s="273" t="s">
        <v>3703</v>
      </c>
      <c r="G132" s="272" t="s">
        <v>3704</v>
      </c>
      <c r="H132" s="272" t="s">
        <v>3705</v>
      </c>
      <c r="I132" s="272" t="s">
        <v>3700</v>
      </c>
      <c r="J132" s="273" t="s">
        <v>3701</v>
      </c>
      <c r="K132" s="273" t="s">
        <v>3702</v>
      </c>
      <c r="L132" s="273" t="s">
        <v>3703</v>
      </c>
      <c r="M132" s="272" t="s">
        <v>3704</v>
      </c>
      <c r="N132" s="272" t="s">
        <v>3705</v>
      </c>
      <c r="O132" s="272" t="s">
        <v>3700</v>
      </c>
      <c r="P132" s="273" t="s">
        <v>3701</v>
      </c>
      <c r="Q132" s="273" t="s">
        <v>3702</v>
      </c>
      <c r="R132" s="273" t="s">
        <v>3703</v>
      </c>
      <c r="S132" s="273" t="s">
        <v>3704</v>
      </c>
      <c r="T132" s="273" t="s">
        <v>3705</v>
      </c>
      <c r="U132" s="272" t="s">
        <v>3700</v>
      </c>
      <c r="V132" s="272" t="s">
        <v>3701</v>
      </c>
      <c r="W132" s="272" t="s">
        <v>3702</v>
      </c>
      <c r="X132" s="273" t="s">
        <v>3703</v>
      </c>
      <c r="Y132" s="273" t="s">
        <v>3704</v>
      </c>
      <c r="Z132" s="273" t="s">
        <v>3705</v>
      </c>
      <c r="AA132" s="273" t="s">
        <v>3700</v>
      </c>
      <c r="AB132" s="273" t="s">
        <v>3701</v>
      </c>
      <c r="AC132" s="273" t="s">
        <v>3702</v>
      </c>
      <c r="AD132" s="273" t="s">
        <v>3703</v>
      </c>
      <c r="AE132" s="273" t="s">
        <v>3704</v>
      </c>
      <c r="AF132" s="274" t="s">
        <v>3705</v>
      </c>
    </row>
    <row r="133" spans="2:34" hidden="1">
      <c r="B133" s="237" t="s">
        <v>3670</v>
      </c>
      <c r="C133" s="238">
        <f t="shared" ref="C133:AF133" si="31">SUM(C134:C140)</f>
        <v>0</v>
      </c>
      <c r="D133" s="268">
        <f t="shared" si="31"/>
        <v>0</v>
      </c>
      <c r="E133" s="268">
        <f t="shared" si="31"/>
        <v>0</v>
      </c>
      <c r="F133" s="267">
        <f t="shared" si="31"/>
        <v>0</v>
      </c>
      <c r="G133" s="238">
        <f t="shared" si="31"/>
        <v>0</v>
      </c>
      <c r="H133" s="238">
        <f t="shared" si="31"/>
        <v>0</v>
      </c>
      <c r="I133" s="238">
        <f t="shared" si="31"/>
        <v>0</v>
      </c>
      <c r="J133" s="267">
        <f t="shared" si="31"/>
        <v>0</v>
      </c>
      <c r="K133" s="267">
        <f t="shared" si="31"/>
        <v>0</v>
      </c>
      <c r="L133" s="267">
        <f t="shared" si="31"/>
        <v>0</v>
      </c>
      <c r="M133" s="238">
        <f t="shared" si="31"/>
        <v>0</v>
      </c>
      <c r="N133" s="238">
        <f t="shared" si="31"/>
        <v>0</v>
      </c>
      <c r="O133" s="238">
        <f t="shared" si="31"/>
        <v>0</v>
      </c>
      <c r="P133" s="267">
        <f t="shared" si="31"/>
        <v>0</v>
      </c>
      <c r="Q133" s="267">
        <f t="shared" si="31"/>
        <v>0</v>
      </c>
      <c r="R133" s="267">
        <f t="shared" si="31"/>
        <v>0</v>
      </c>
      <c r="S133" s="267">
        <f t="shared" si="31"/>
        <v>0</v>
      </c>
      <c r="T133" s="267">
        <f t="shared" si="31"/>
        <v>0</v>
      </c>
      <c r="U133" s="238">
        <f t="shared" si="31"/>
        <v>0</v>
      </c>
      <c r="V133" s="238">
        <f t="shared" si="31"/>
        <v>0</v>
      </c>
      <c r="W133" s="238">
        <f t="shared" si="31"/>
        <v>0</v>
      </c>
      <c r="X133" s="267">
        <f t="shared" si="31"/>
        <v>0</v>
      </c>
      <c r="Y133" s="267">
        <f t="shared" si="31"/>
        <v>0</v>
      </c>
      <c r="Z133" s="267">
        <f t="shared" si="31"/>
        <v>0</v>
      </c>
      <c r="AA133" s="267">
        <f t="shared" si="31"/>
        <v>0</v>
      </c>
      <c r="AB133" s="267">
        <f t="shared" si="31"/>
        <v>0</v>
      </c>
      <c r="AC133" s="267">
        <f t="shared" si="31"/>
        <v>0</v>
      </c>
      <c r="AD133" s="267">
        <f t="shared" si="31"/>
        <v>0</v>
      </c>
      <c r="AE133" s="267">
        <f t="shared" si="31"/>
        <v>0</v>
      </c>
      <c r="AF133" s="240">
        <f t="shared" si="31"/>
        <v>0</v>
      </c>
    </row>
    <row r="134" spans="2:34" hidden="1">
      <c r="B134" s="244" t="s">
        <v>3682</v>
      </c>
      <c r="C134" s="246"/>
      <c r="D134" s="256"/>
      <c r="E134" s="256"/>
      <c r="F134" s="247"/>
      <c r="G134" s="246"/>
      <c r="H134" s="246"/>
      <c r="I134" s="246"/>
      <c r="J134" s="247"/>
      <c r="K134" s="247"/>
      <c r="L134" s="247"/>
      <c r="M134" s="246"/>
      <c r="N134" s="246"/>
      <c r="O134" s="246"/>
      <c r="P134" s="247"/>
      <c r="Q134" s="247"/>
      <c r="R134" s="247"/>
      <c r="S134" s="247"/>
      <c r="T134" s="247"/>
      <c r="U134" s="246"/>
      <c r="V134" s="246"/>
      <c r="W134" s="246"/>
      <c r="X134" s="247"/>
      <c r="Y134" s="247"/>
      <c r="Z134" s="247"/>
      <c r="AA134" s="247"/>
      <c r="AB134" s="247"/>
      <c r="AC134" s="247"/>
      <c r="AD134" s="247"/>
      <c r="AE134" s="247"/>
      <c r="AF134" s="249"/>
    </row>
    <row r="135" spans="2:34" hidden="1">
      <c r="B135" s="244" t="s">
        <v>3683</v>
      </c>
      <c r="C135" s="246"/>
      <c r="D135" s="256"/>
      <c r="E135" s="256"/>
      <c r="F135" s="247"/>
      <c r="G135" s="246"/>
      <c r="H135" s="246"/>
      <c r="I135" s="246"/>
      <c r="J135" s="247"/>
      <c r="K135" s="247"/>
      <c r="L135" s="247"/>
      <c r="M135" s="246"/>
      <c r="N135" s="246"/>
      <c r="O135" s="246"/>
      <c r="P135" s="247"/>
      <c r="Q135" s="247"/>
      <c r="R135" s="247"/>
      <c r="S135" s="247"/>
      <c r="T135" s="247"/>
      <c r="U135" s="246"/>
      <c r="V135" s="246"/>
      <c r="W135" s="246"/>
      <c r="X135" s="247"/>
      <c r="Y135" s="247"/>
      <c r="Z135" s="247"/>
      <c r="AA135" s="247"/>
      <c r="AB135" s="247"/>
      <c r="AC135" s="247"/>
      <c r="AD135" s="247"/>
      <c r="AE135" s="247"/>
      <c r="AF135" s="249"/>
    </row>
    <row r="136" spans="2:34" hidden="1">
      <c r="B136" s="244" t="s">
        <v>3684</v>
      </c>
      <c r="C136" s="246"/>
      <c r="D136" s="256"/>
      <c r="E136" s="256"/>
      <c r="F136" s="247"/>
      <c r="G136" s="246"/>
      <c r="H136" s="246"/>
      <c r="I136" s="246"/>
      <c r="J136" s="247"/>
      <c r="K136" s="247"/>
      <c r="L136" s="247"/>
      <c r="M136" s="246"/>
      <c r="N136" s="246"/>
      <c r="O136" s="246"/>
      <c r="P136" s="247"/>
      <c r="Q136" s="247"/>
      <c r="R136" s="247"/>
      <c r="S136" s="247"/>
      <c r="T136" s="247"/>
      <c r="U136" s="246"/>
      <c r="V136" s="246"/>
      <c r="W136" s="246"/>
      <c r="X136" s="247"/>
      <c r="Y136" s="247"/>
      <c r="Z136" s="247"/>
      <c r="AA136" s="247"/>
      <c r="AB136" s="247"/>
      <c r="AC136" s="247"/>
      <c r="AD136" s="247"/>
      <c r="AE136" s="247"/>
      <c r="AF136" s="249"/>
    </row>
    <row r="137" spans="2:34" hidden="1">
      <c r="B137" s="244" t="s">
        <v>3685</v>
      </c>
      <c r="C137" s="246"/>
      <c r="D137" s="256"/>
      <c r="E137" s="256"/>
      <c r="F137" s="247"/>
      <c r="G137" s="246"/>
      <c r="H137" s="246"/>
      <c r="I137" s="246"/>
      <c r="J137" s="247"/>
      <c r="K137" s="247"/>
      <c r="L137" s="247"/>
      <c r="M137" s="246"/>
      <c r="N137" s="246"/>
      <c r="O137" s="246"/>
      <c r="P137" s="247"/>
      <c r="Q137" s="247"/>
      <c r="R137" s="247"/>
      <c r="S137" s="247"/>
      <c r="T137" s="247"/>
      <c r="U137" s="246"/>
      <c r="V137" s="246"/>
      <c r="W137" s="246"/>
      <c r="X137" s="247"/>
      <c r="Y137" s="247"/>
      <c r="Z137" s="247"/>
      <c r="AA137" s="247"/>
      <c r="AB137" s="247"/>
      <c r="AC137" s="247"/>
      <c r="AD137" s="247"/>
      <c r="AE137" s="247"/>
      <c r="AF137" s="249"/>
    </row>
    <row r="138" spans="2:34" hidden="1">
      <c r="B138" s="244" t="s">
        <v>3686</v>
      </c>
      <c r="C138" s="246"/>
      <c r="D138" s="256"/>
      <c r="E138" s="256"/>
      <c r="F138" s="247"/>
      <c r="G138" s="246"/>
      <c r="H138" s="246"/>
      <c r="I138" s="246"/>
      <c r="J138" s="247"/>
      <c r="K138" s="247"/>
      <c r="L138" s="247"/>
      <c r="M138" s="246"/>
      <c r="N138" s="246"/>
      <c r="O138" s="246"/>
      <c r="P138" s="247"/>
      <c r="Q138" s="247"/>
      <c r="R138" s="247"/>
      <c r="S138" s="247"/>
      <c r="T138" s="247"/>
      <c r="U138" s="246"/>
      <c r="V138" s="246"/>
      <c r="W138" s="246"/>
      <c r="X138" s="247"/>
      <c r="Y138" s="247"/>
      <c r="Z138" s="247"/>
      <c r="AA138" s="247"/>
      <c r="AB138" s="247"/>
      <c r="AC138" s="247"/>
      <c r="AD138" s="247"/>
      <c r="AE138" s="247"/>
      <c r="AF138" s="249"/>
    </row>
    <row r="139" spans="2:34" hidden="1">
      <c r="B139" s="244" t="s">
        <v>3687</v>
      </c>
      <c r="C139" s="246"/>
      <c r="D139" s="256"/>
      <c r="E139" s="256"/>
      <c r="F139" s="247"/>
      <c r="G139" s="246"/>
      <c r="H139" s="246"/>
      <c r="I139" s="246"/>
      <c r="J139" s="247"/>
      <c r="K139" s="247"/>
      <c r="L139" s="247"/>
      <c r="M139" s="246"/>
      <c r="N139" s="246"/>
      <c r="O139" s="246"/>
      <c r="P139" s="247"/>
      <c r="Q139" s="247"/>
      <c r="R139" s="247"/>
      <c r="S139" s="247"/>
      <c r="T139" s="247"/>
      <c r="U139" s="246"/>
      <c r="V139" s="246"/>
      <c r="W139" s="246"/>
      <c r="X139" s="247"/>
      <c r="Y139" s="247"/>
      <c r="Z139" s="247"/>
      <c r="AA139" s="247"/>
      <c r="AB139" s="247"/>
      <c r="AC139" s="247"/>
      <c r="AD139" s="247"/>
      <c r="AE139" s="247"/>
      <c r="AF139" s="249"/>
    </row>
    <row r="140" spans="2:34" ht="10.8" hidden="1" thickBot="1">
      <c r="B140" s="259" t="s">
        <v>3688</v>
      </c>
      <c r="C140" s="277"/>
      <c r="D140" s="263"/>
      <c r="E140" s="263"/>
      <c r="F140" s="271"/>
      <c r="G140" s="277"/>
      <c r="H140" s="277"/>
      <c r="I140" s="277"/>
      <c r="J140" s="271"/>
      <c r="K140" s="271"/>
      <c r="L140" s="271"/>
      <c r="M140" s="277"/>
      <c r="N140" s="277"/>
      <c r="O140" s="277"/>
      <c r="P140" s="271"/>
      <c r="Q140" s="271"/>
      <c r="R140" s="271"/>
      <c r="S140" s="271"/>
      <c r="T140" s="271"/>
      <c r="U140" s="277"/>
      <c r="V140" s="277"/>
      <c r="W140" s="277"/>
      <c r="X140" s="271"/>
      <c r="Y140" s="271"/>
      <c r="Z140" s="271"/>
      <c r="AA140" s="271"/>
      <c r="AB140" s="271"/>
      <c r="AC140" s="271"/>
      <c r="AD140" s="271"/>
      <c r="AE140" s="271"/>
      <c r="AF140" s="278"/>
    </row>
    <row r="141" spans="2:34" hidden="1"/>
    <row r="142" spans="2:34" ht="13.8" hidden="1">
      <c r="B142" s="279" t="s">
        <v>3709</v>
      </c>
      <c r="U142" s="221"/>
      <c r="V142" s="221"/>
    </row>
    <row r="143" spans="2:34" ht="13.8" hidden="1">
      <c r="B143" s="279" t="s">
        <v>3710</v>
      </c>
      <c r="U143" s="221"/>
      <c r="V143" s="221"/>
    </row>
    <row r="144" spans="2:34" hidden="1"/>
    <row r="145" spans="2:32" hidden="1">
      <c r="B145" s="228" t="s">
        <v>3711</v>
      </c>
      <c r="C145" s="228"/>
      <c r="D145" s="228"/>
      <c r="E145" s="228"/>
      <c r="F145" s="228"/>
      <c r="G145" s="228"/>
      <c r="H145" s="228"/>
      <c r="I145" s="228"/>
      <c r="J145" s="228"/>
      <c r="K145" s="228"/>
      <c r="L145" s="228"/>
      <c r="M145" s="228"/>
      <c r="N145" s="228"/>
      <c r="O145" s="228"/>
      <c r="P145" s="228"/>
      <c r="Q145" s="228"/>
      <c r="R145" s="228"/>
      <c r="S145" s="228"/>
      <c r="T145" s="228"/>
      <c r="U145" s="229"/>
      <c r="V145" s="229"/>
      <c r="W145" s="228"/>
      <c r="X145" s="228"/>
      <c r="Y145" s="228"/>
      <c r="Z145" s="228"/>
      <c r="AA145" s="228"/>
      <c r="AB145" s="228"/>
      <c r="AC145" s="228"/>
      <c r="AD145" s="228"/>
      <c r="AE145" s="228"/>
      <c r="AF145" s="228"/>
    </row>
    <row r="146" spans="2:32">
      <c r="B146" s="228"/>
      <c r="C146" s="228"/>
      <c r="D146" s="228"/>
      <c r="E146" s="228"/>
      <c r="F146" s="228"/>
      <c r="G146" s="228"/>
      <c r="H146" s="228"/>
      <c r="I146" s="228"/>
      <c r="J146" s="228"/>
      <c r="K146" s="228"/>
      <c r="L146" s="228"/>
      <c r="M146" s="228"/>
      <c r="N146" s="228"/>
      <c r="O146" s="228"/>
      <c r="P146" s="228"/>
      <c r="Q146" s="228"/>
      <c r="R146" s="228"/>
      <c r="S146" s="228"/>
      <c r="T146" s="228"/>
      <c r="U146" s="229"/>
      <c r="V146" s="229"/>
      <c r="W146" s="228"/>
      <c r="X146" s="228"/>
      <c r="Y146" s="228"/>
      <c r="Z146" s="228"/>
      <c r="AA146" s="228"/>
      <c r="AB146" s="228"/>
      <c r="AC146" s="228"/>
      <c r="AD146" s="228"/>
      <c r="AE146" s="228"/>
      <c r="AF146" s="228"/>
    </row>
    <row r="147" spans="2:32">
      <c r="B147" s="228"/>
      <c r="C147" s="228"/>
      <c r="D147" s="228"/>
      <c r="E147" s="228"/>
      <c r="F147" s="228"/>
      <c r="G147" s="228"/>
      <c r="H147" s="228"/>
      <c r="I147" s="228"/>
      <c r="J147" s="228"/>
      <c r="K147" s="228"/>
      <c r="L147" s="228"/>
      <c r="M147" s="228"/>
      <c r="N147" s="228"/>
      <c r="O147" s="228"/>
      <c r="P147" s="228"/>
      <c r="Q147" s="228"/>
      <c r="R147" s="228"/>
      <c r="S147" s="228"/>
      <c r="T147" s="228"/>
      <c r="U147" s="229"/>
      <c r="V147" s="229"/>
      <c r="W147" s="228"/>
      <c r="X147" s="228"/>
      <c r="Y147" s="228"/>
      <c r="Z147" s="228"/>
      <c r="AA147" s="228"/>
      <c r="AB147" s="228"/>
      <c r="AC147" s="228"/>
      <c r="AD147" s="228"/>
      <c r="AE147" s="228"/>
      <c r="AF147" s="228"/>
    </row>
    <row r="148" spans="2:32">
      <c r="B148" s="228"/>
      <c r="C148" s="228"/>
      <c r="D148" s="228"/>
      <c r="E148" s="228"/>
      <c r="F148" s="228"/>
      <c r="G148" s="228"/>
      <c r="H148" s="228"/>
      <c r="I148" s="228"/>
      <c r="J148" s="228"/>
      <c r="K148" s="228"/>
      <c r="L148" s="228"/>
      <c r="M148" s="228"/>
      <c r="N148" s="228"/>
      <c r="O148" s="228"/>
      <c r="P148" s="228"/>
      <c r="Q148" s="228"/>
      <c r="R148" s="228"/>
      <c r="S148" s="228"/>
      <c r="T148" s="228"/>
      <c r="U148" s="229"/>
      <c r="V148" s="229"/>
      <c r="W148" s="228"/>
      <c r="X148" s="228"/>
      <c r="Y148" s="228"/>
      <c r="Z148" s="228"/>
      <c r="AA148" s="228"/>
      <c r="AB148" s="228"/>
      <c r="AC148" s="228"/>
      <c r="AD148" s="228"/>
      <c r="AE148" s="228"/>
      <c r="AF148" s="228"/>
    </row>
    <row r="149" spans="2:32">
      <c r="B149" s="228"/>
      <c r="C149" s="228"/>
      <c r="D149" s="228"/>
      <c r="E149" s="228"/>
      <c r="F149" s="228"/>
      <c r="G149" s="228"/>
      <c r="H149" s="228"/>
      <c r="I149" s="228"/>
      <c r="J149" s="228"/>
      <c r="K149" s="228"/>
      <c r="L149" s="228"/>
      <c r="M149" s="228"/>
      <c r="N149" s="228"/>
      <c r="O149" s="228"/>
      <c r="P149" s="228"/>
      <c r="Q149" s="228"/>
      <c r="R149" s="228"/>
      <c r="S149" s="228"/>
      <c r="T149" s="228"/>
      <c r="U149" s="229"/>
      <c r="V149" s="229"/>
      <c r="W149" s="228"/>
      <c r="X149" s="228"/>
      <c r="Y149" s="228"/>
      <c r="Z149" s="228"/>
      <c r="AA149" s="228"/>
      <c r="AB149" s="228"/>
      <c r="AC149" s="228"/>
      <c r="AD149" s="228"/>
      <c r="AE149" s="228"/>
      <c r="AF149" s="228"/>
    </row>
    <row r="150" spans="2:32">
      <c r="B150" s="228"/>
      <c r="C150" s="228"/>
      <c r="D150" s="228"/>
      <c r="E150" s="228"/>
      <c r="F150" s="228"/>
      <c r="G150" s="228"/>
      <c r="H150" s="228"/>
      <c r="I150" s="228"/>
      <c r="J150" s="228"/>
      <c r="K150" s="228"/>
      <c r="L150" s="228"/>
      <c r="M150" s="228"/>
      <c r="N150" s="228"/>
      <c r="O150" s="228"/>
      <c r="P150" s="228"/>
      <c r="Q150" s="228"/>
      <c r="R150" s="228"/>
      <c r="S150" s="228"/>
      <c r="T150" s="228"/>
      <c r="U150" s="229"/>
      <c r="V150" s="229"/>
      <c r="W150" s="228"/>
      <c r="X150" s="228"/>
      <c r="Y150" s="228"/>
      <c r="Z150" s="228"/>
      <c r="AA150" s="228"/>
      <c r="AB150" s="228"/>
      <c r="AC150" s="228"/>
      <c r="AD150" s="228"/>
      <c r="AE150" s="228"/>
      <c r="AF150" s="228"/>
    </row>
    <row r="151" spans="2:32">
      <c r="B151" s="228"/>
      <c r="C151" s="228"/>
      <c r="D151" s="228"/>
      <c r="E151" s="228"/>
      <c r="F151" s="228"/>
      <c r="G151" s="228"/>
      <c r="H151" s="228"/>
      <c r="I151" s="228"/>
      <c r="J151" s="228"/>
      <c r="K151" s="228"/>
      <c r="L151" s="228"/>
      <c r="M151" s="228"/>
      <c r="N151" s="228"/>
      <c r="O151" s="228"/>
      <c r="P151" s="228"/>
      <c r="Q151" s="228"/>
      <c r="R151" s="228"/>
      <c r="S151" s="228"/>
      <c r="T151" s="228"/>
      <c r="U151" s="229"/>
      <c r="V151" s="229"/>
      <c r="W151" s="228"/>
      <c r="X151" s="228"/>
      <c r="Y151" s="228"/>
      <c r="Z151" s="228"/>
      <c r="AA151" s="228"/>
      <c r="AB151" s="228"/>
      <c r="AC151" s="228"/>
      <c r="AD151" s="228"/>
      <c r="AE151" s="228"/>
      <c r="AF151" s="228"/>
    </row>
    <row r="152" spans="2:32">
      <c r="B152" s="228"/>
      <c r="C152" s="228"/>
      <c r="D152" s="228"/>
      <c r="E152" s="228"/>
      <c r="F152" s="228"/>
      <c r="G152" s="228"/>
      <c r="H152" s="228"/>
      <c r="I152" s="228"/>
      <c r="J152" s="228"/>
      <c r="K152" s="228"/>
      <c r="L152" s="228"/>
      <c r="M152" s="228"/>
      <c r="N152" s="228"/>
      <c r="O152" s="228"/>
      <c r="P152" s="228"/>
      <c r="Q152" s="228"/>
      <c r="R152" s="228"/>
      <c r="S152" s="228"/>
      <c r="T152" s="228"/>
      <c r="U152" s="229"/>
      <c r="V152" s="229"/>
      <c r="W152" s="228"/>
      <c r="X152" s="228"/>
      <c r="Y152" s="228"/>
      <c r="Z152" s="228"/>
      <c r="AA152" s="228"/>
      <c r="AB152" s="228"/>
      <c r="AC152" s="228"/>
      <c r="AD152" s="228"/>
      <c r="AE152" s="228"/>
      <c r="AF152" s="228"/>
    </row>
    <row r="153" spans="2:32">
      <c r="B153" s="228"/>
      <c r="C153" s="228"/>
      <c r="D153" s="228"/>
      <c r="E153" s="228"/>
      <c r="F153" s="228"/>
      <c r="G153" s="228"/>
      <c r="H153" s="228"/>
      <c r="I153" s="228"/>
      <c r="J153" s="228"/>
      <c r="K153" s="228"/>
      <c r="L153" s="228"/>
      <c r="M153" s="228"/>
      <c r="N153" s="228"/>
      <c r="O153" s="228"/>
      <c r="P153" s="228"/>
      <c r="Q153" s="228"/>
      <c r="R153" s="228"/>
      <c r="S153" s="228"/>
      <c r="T153" s="228"/>
      <c r="U153" s="229"/>
      <c r="V153" s="229"/>
      <c r="W153" s="228"/>
      <c r="X153" s="228"/>
      <c r="Y153" s="228"/>
      <c r="Z153" s="228"/>
      <c r="AA153" s="228"/>
      <c r="AB153" s="228"/>
      <c r="AC153" s="228"/>
      <c r="AD153" s="228"/>
      <c r="AE153" s="228"/>
      <c r="AF153" s="228"/>
    </row>
    <row r="154" spans="2:32">
      <c r="B154" s="228"/>
      <c r="C154" s="228"/>
      <c r="D154" s="228"/>
      <c r="E154" s="228"/>
      <c r="F154" s="228"/>
      <c r="G154" s="228"/>
      <c r="H154" s="228"/>
      <c r="I154" s="228"/>
      <c r="J154" s="228"/>
      <c r="K154" s="228"/>
      <c r="L154" s="228"/>
      <c r="M154" s="228"/>
      <c r="N154" s="228"/>
      <c r="O154" s="228"/>
      <c r="P154" s="228"/>
      <c r="Q154" s="228"/>
      <c r="R154" s="228"/>
      <c r="S154" s="228"/>
      <c r="T154" s="228"/>
      <c r="U154" s="229"/>
      <c r="V154" s="229"/>
      <c r="W154" s="228"/>
      <c r="X154" s="228"/>
      <c r="Y154" s="228"/>
      <c r="Z154" s="228"/>
      <c r="AA154" s="228"/>
      <c r="AB154" s="228"/>
      <c r="AC154" s="228"/>
      <c r="AD154" s="228"/>
      <c r="AE154" s="228"/>
      <c r="AF154" s="228"/>
    </row>
    <row r="155" spans="2:32">
      <c r="B155" s="228"/>
      <c r="C155" s="228"/>
      <c r="D155" s="228"/>
      <c r="E155" s="228"/>
      <c r="F155" s="228"/>
      <c r="G155" s="228"/>
      <c r="H155" s="228"/>
      <c r="I155" s="228"/>
      <c r="J155" s="228"/>
      <c r="K155" s="228"/>
      <c r="L155" s="228"/>
      <c r="M155" s="228"/>
      <c r="N155" s="228"/>
      <c r="O155" s="228"/>
      <c r="P155" s="228"/>
      <c r="Q155" s="228"/>
      <c r="R155" s="228"/>
      <c r="S155" s="228"/>
      <c r="T155" s="228"/>
      <c r="U155" s="229"/>
      <c r="V155" s="229"/>
      <c r="W155" s="228"/>
      <c r="X155" s="228"/>
      <c r="Y155" s="228"/>
      <c r="Z155" s="228"/>
      <c r="AA155" s="228"/>
      <c r="AB155" s="228"/>
      <c r="AC155" s="228"/>
      <c r="AD155" s="228"/>
      <c r="AE155" s="228"/>
      <c r="AF155" s="228"/>
    </row>
  </sheetData>
  <sheetProtection formatCells="0" formatColumns="0" formatRows="0" selectLockedCells="1" selectUnlockedCells="1"/>
  <mergeCells count="81">
    <mergeCell ref="AA131:AF131"/>
    <mergeCell ref="B120:B121"/>
    <mergeCell ref="C120:H120"/>
    <mergeCell ref="I120:N120"/>
    <mergeCell ref="O120:T120"/>
    <mergeCell ref="U120:Z120"/>
    <mergeCell ref="AA120:AF120"/>
    <mergeCell ref="B131:B132"/>
    <mergeCell ref="C131:H131"/>
    <mergeCell ref="I131:N131"/>
    <mergeCell ref="O131:T131"/>
    <mergeCell ref="U131:Z131"/>
    <mergeCell ref="AA87:AC87"/>
    <mergeCell ref="AD87:AF87"/>
    <mergeCell ref="AA98:AF98"/>
    <mergeCell ref="B109:B110"/>
    <mergeCell ref="C109:H109"/>
    <mergeCell ref="I109:N109"/>
    <mergeCell ref="O109:T109"/>
    <mergeCell ref="U109:Z109"/>
    <mergeCell ref="AA109:AF109"/>
    <mergeCell ref="B98:B99"/>
    <mergeCell ref="C98:H98"/>
    <mergeCell ref="I98:N98"/>
    <mergeCell ref="O98:T98"/>
    <mergeCell ref="U98:Z98"/>
    <mergeCell ref="B87:B88"/>
    <mergeCell ref="C87:E87"/>
    <mergeCell ref="R87:T87"/>
    <mergeCell ref="U87:W87"/>
    <mergeCell ref="X87:Z87"/>
    <mergeCell ref="F87:H87"/>
    <mergeCell ref="I87:K87"/>
    <mergeCell ref="L87:N87"/>
    <mergeCell ref="O87:Q87"/>
    <mergeCell ref="AA67:AC67"/>
    <mergeCell ref="AD67:AF67"/>
    <mergeCell ref="R47:T47"/>
    <mergeCell ref="U47:W47"/>
    <mergeCell ref="X47:Z47"/>
    <mergeCell ref="AA47:AC47"/>
    <mergeCell ref="AD47:AF47"/>
    <mergeCell ref="R67:T67"/>
    <mergeCell ref="U67:W67"/>
    <mergeCell ref="X67:Z67"/>
    <mergeCell ref="O47:Q47"/>
    <mergeCell ref="B67:B68"/>
    <mergeCell ref="C67:E67"/>
    <mergeCell ref="F67:H67"/>
    <mergeCell ref="I67:K67"/>
    <mergeCell ref="L67:N67"/>
    <mergeCell ref="B47:B48"/>
    <mergeCell ref="C47:E47"/>
    <mergeCell ref="F47:H47"/>
    <mergeCell ref="I47:K47"/>
    <mergeCell ref="L47:N47"/>
    <mergeCell ref="O67:Q67"/>
    <mergeCell ref="B17:AF17"/>
    <mergeCell ref="B19:AF19"/>
    <mergeCell ref="B27:B28"/>
    <mergeCell ref="C27:E27"/>
    <mergeCell ref="F27:H27"/>
    <mergeCell ref="I27:K27"/>
    <mergeCell ref="L27:N27"/>
    <mergeCell ref="O27:Q27"/>
    <mergeCell ref="R27:T27"/>
    <mergeCell ref="U27:W27"/>
    <mergeCell ref="X27:Z27"/>
    <mergeCell ref="AA27:AC27"/>
    <mergeCell ref="AD27:AF27"/>
    <mergeCell ref="B15:G15"/>
    <mergeCell ref="B16:E16"/>
    <mergeCell ref="F16:G16"/>
    <mergeCell ref="AE10:AF10"/>
    <mergeCell ref="AB4:AE4"/>
    <mergeCell ref="B11:G11"/>
    <mergeCell ref="AB11:AF11"/>
    <mergeCell ref="B12:G12"/>
    <mergeCell ref="AB12:AF12"/>
    <mergeCell ref="B13:G13"/>
    <mergeCell ref="B14:G14"/>
  </mergeCells>
  <pageMargins left="0.7" right="0.7" top="0.75" bottom="0.75" header="0.3" footer="0.3"/>
  <pageSetup scale="23" orientation="portrait"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A76"/>
  <sheetViews>
    <sheetView view="pageBreakPreview" zoomScale="70" zoomScaleNormal="115" zoomScaleSheetLayoutView="70" workbookViewId="0">
      <selection activeCell="C31" sqref="C31"/>
    </sheetView>
  </sheetViews>
  <sheetFormatPr baseColWidth="10" defaultColWidth="11.44140625" defaultRowHeight="13.2"/>
  <cols>
    <col min="1" max="1" width="11.44140625" style="52"/>
    <col min="2" max="2" width="53.5546875" style="80" customWidth="1"/>
    <col min="3" max="3" width="26" style="80" customWidth="1"/>
    <col min="4" max="4" width="51.88671875" style="50" hidden="1" customWidth="1"/>
    <col min="5" max="9" width="0" style="51" hidden="1" customWidth="1"/>
    <col min="10" max="53" width="11.44140625" style="51"/>
    <col min="54" max="16384" width="11.44140625" style="52"/>
  </cols>
  <sheetData>
    <row r="1" spans="2:53">
      <c r="B1" s="48" t="s">
        <v>1095</v>
      </c>
      <c r="C1" s="49"/>
    </row>
    <row r="2" spans="2:53">
      <c r="B2" s="53" t="s">
        <v>1096</v>
      </c>
      <c r="C2" s="54"/>
    </row>
    <row r="3" spans="2:53">
      <c r="B3" s="53" t="s">
        <v>3715</v>
      </c>
      <c r="C3" s="54"/>
    </row>
    <row r="4" spans="2:53" s="59" customFormat="1">
      <c r="B4" s="55"/>
      <c r="C4" s="56"/>
      <c r="D4" s="57"/>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row>
    <row r="5" spans="2:53" s="63" customFormat="1" ht="19.5" customHeight="1">
      <c r="B5" s="60" t="s">
        <v>83</v>
      </c>
      <c r="C5" s="423" t="s">
        <v>1227</v>
      </c>
      <c r="D5" s="61"/>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row>
    <row r="6" spans="2:53">
      <c r="B6" s="64"/>
      <c r="C6" s="64"/>
    </row>
    <row r="7" spans="2:53" s="69" customFormat="1">
      <c r="B7" s="358" t="s">
        <v>1098</v>
      </c>
      <c r="C7" s="359">
        <f>+C8+C9+C16+C10</f>
        <v>0</v>
      </c>
      <c r="D7" s="67"/>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row>
    <row r="8" spans="2:53" s="69" customFormat="1">
      <c r="B8" s="64" t="s">
        <v>1609</v>
      </c>
      <c r="C8" s="70">
        <f>+SUMIF('F.2 . Programación Recursos'!K$16:K$122,'F.6 AIF'!B8,'F.2 . Programación Recursos'!M$16:M$122)</f>
        <v>0</v>
      </c>
      <c r="D8" s="67"/>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row>
    <row r="9" spans="2:53" s="69" customFormat="1">
      <c r="B9" s="64" t="s">
        <v>1466</v>
      </c>
      <c r="C9" s="70">
        <f>+SUMIF('F.2 . Programación Recursos'!K$16:K$122,'F.6 AIF'!B9,'F.2 . Programación Recursos'!M$16:M$122)</f>
        <v>0</v>
      </c>
      <c r="D9" s="67"/>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row>
    <row r="10" spans="2:53" s="69" customFormat="1">
      <c r="B10" s="64" t="s">
        <v>3716</v>
      </c>
      <c r="C10" s="425"/>
      <c r="D10" s="67"/>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row>
    <row r="11" spans="2:53" hidden="1">
      <c r="B11" s="64" t="s">
        <v>1099</v>
      </c>
      <c r="C11" s="70"/>
    </row>
    <row r="12" spans="2:53" hidden="1">
      <c r="B12" s="64" t="s">
        <v>1100</v>
      </c>
      <c r="C12" s="70"/>
    </row>
    <row r="13" spans="2:53" hidden="1">
      <c r="B13" s="64" t="s">
        <v>1101</v>
      </c>
      <c r="C13" s="70"/>
      <c r="E13" s="51" t="s">
        <v>1609</v>
      </c>
    </row>
    <row r="14" spans="2:53" hidden="1">
      <c r="B14" s="64" t="s">
        <v>1102</v>
      </c>
      <c r="C14" s="70"/>
      <c r="E14" s="51" t="s">
        <v>1466</v>
      </c>
    </row>
    <row r="15" spans="2:53" hidden="1">
      <c r="B15" s="64" t="s">
        <v>1103</v>
      </c>
      <c r="C15" s="70"/>
      <c r="E15" s="51" t="s">
        <v>1380</v>
      </c>
    </row>
    <row r="16" spans="2:53">
      <c r="B16" s="64" t="s">
        <v>3777</v>
      </c>
      <c r="C16" s="70">
        <f>+SUMIF('F.2 . Programación Recursos'!K$16:K$122,'F.6 AIF'!E15,'F.2 . Programación Recursos'!M$16:M$122)</f>
        <v>0</v>
      </c>
      <c r="E16" s="51" t="s">
        <v>1503</v>
      </c>
    </row>
    <row r="17" spans="2:53" s="69" customFormat="1">
      <c r="B17" s="358" t="s">
        <v>1105</v>
      </c>
      <c r="C17" s="359">
        <f>+C18+C24+C27+C31+C32</f>
        <v>0</v>
      </c>
      <c r="D17" s="67"/>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row>
    <row r="18" spans="2:53">
      <c r="B18" s="64" t="s">
        <v>1106</v>
      </c>
      <c r="C18" s="70">
        <f>+C23+C20+C19</f>
        <v>0</v>
      </c>
    </row>
    <row r="19" spans="2:53" ht="13.8">
      <c r="B19" s="64" t="s">
        <v>1107</v>
      </c>
      <c r="C19" s="70">
        <f>+SUMIF('F.4 - PROGRAMACION DEL GASTO'!P$16:P$146,1,'F.4 - PROGRAMACION DEL GASTO'!U$14:U$146)</f>
        <v>0</v>
      </c>
    </row>
    <row r="20" spans="2:53" ht="13.8">
      <c r="B20" s="64" t="s">
        <v>1108</v>
      </c>
      <c r="C20" s="70">
        <f>+C22+C21</f>
        <v>0</v>
      </c>
    </row>
    <row r="21" spans="2:53">
      <c r="B21" s="280" t="s">
        <v>3712</v>
      </c>
      <c r="C21" s="70">
        <f>+SUMIF('F.4 - PROGRAMACION DEL GASTO'!P$16:P$146,2,'F.4 - PROGRAMACION DEL GASTO'!U$14:U$146)</f>
        <v>0</v>
      </c>
    </row>
    <row r="22" spans="2:53">
      <c r="B22" s="280" t="s">
        <v>42</v>
      </c>
      <c r="C22" s="70">
        <f>+SUMIF('F.4 - PROGRAMACION DEL GASTO'!P$16:P$146,3,'F.4 - PROGRAMACION DEL GASTO'!U$14:U$146)</f>
        <v>0</v>
      </c>
    </row>
    <row r="23" spans="2:53" ht="13.8" hidden="1">
      <c r="B23" s="64" t="s">
        <v>1109</v>
      </c>
      <c r="C23" s="70"/>
    </row>
    <row r="24" spans="2:53" ht="15.6">
      <c r="B24" s="64" t="s">
        <v>1103</v>
      </c>
      <c r="C24" s="70">
        <f>+SUMIF('F.4 - PROGRAMACION DEL GASTO'!O$16:O$146,E24,'F.4 - PROGRAMACION DEL GASTO'!U$16:U$146)</f>
        <v>0</v>
      </c>
      <c r="E24" s="210" t="s">
        <v>3552</v>
      </c>
    </row>
    <row r="25" spans="2:53" ht="13.8" hidden="1">
      <c r="B25" s="64" t="s">
        <v>1110</v>
      </c>
      <c r="C25" s="70"/>
    </row>
    <row r="26" spans="2:53" ht="13.8" hidden="1">
      <c r="B26" s="64" t="s">
        <v>1111</v>
      </c>
      <c r="C26" s="70"/>
    </row>
    <row r="27" spans="2:53" ht="13.8" thickBot="1">
      <c r="B27" s="360" t="s">
        <v>1112</v>
      </c>
      <c r="C27" s="361">
        <f>+C29+C28</f>
        <v>0</v>
      </c>
      <c r="E27" s="282" t="s">
        <v>3383</v>
      </c>
    </row>
    <row r="28" spans="2:53">
      <c r="B28" s="280" t="s">
        <v>3713</v>
      </c>
      <c r="C28" s="70">
        <f>+SUMIF('F.4 - PROGRAMACION DEL GASTO'!O$16:O$146,'F.6 AIF'!E27,'F.4 - PROGRAMACION DEL GASTO'!U$16:U$146)</f>
        <v>0</v>
      </c>
      <c r="E28" s="283" t="s">
        <v>3384</v>
      </c>
    </row>
    <row r="29" spans="2:53">
      <c r="B29" s="280" t="s">
        <v>3714</v>
      </c>
      <c r="C29" s="70">
        <f>+SUMIF('F.4 - PROGRAMACION DEL GASTO'!O$16:O$146,'F.6 AIF'!E28,'F.4 - PROGRAMACION DEL GASTO'!U$16:U$146)</f>
        <v>0</v>
      </c>
    </row>
    <row r="30" spans="2:53">
      <c r="B30" s="64" t="s">
        <v>1113</v>
      </c>
      <c r="C30" s="70"/>
    </row>
    <row r="31" spans="2:53">
      <c r="B31" s="64" t="s">
        <v>1104</v>
      </c>
      <c r="C31" s="70">
        <f>+(SUMIF('F.4 - PROGRAMACION DEL GASTO'!P58:P78,5,'F.4 - PROGRAMACION DEL GASTO'!U58:U78))-C27</f>
        <v>0</v>
      </c>
    </row>
    <row r="32" spans="2:53">
      <c r="B32" s="64" t="s">
        <v>1104</v>
      </c>
      <c r="C32" s="352">
        <f>IF((SUMIF('F.4 - PROGRAMACION DEL GASTO'!P$16:P$146,5,'F.4 - PROGRAMACION DEL GASTO'!U$14:U$146))-C27&lt;0,"0",(SUMIF('F.4 - PROGRAMACION DEL GASTO'!P$16:P$146,5,'F.4 - PROGRAMACION DEL GASTO'!U$14:U$146)))</f>
        <v>0</v>
      </c>
    </row>
    <row r="33" spans="2:53" ht="13.8" hidden="1">
      <c r="B33" s="64" t="s">
        <v>1114</v>
      </c>
      <c r="C33" s="70"/>
    </row>
    <row r="34" spans="2:53" ht="13.8" hidden="1">
      <c r="B34" s="64" t="s">
        <v>1115</v>
      </c>
      <c r="C34" s="70"/>
    </row>
    <row r="35" spans="2:53" ht="13.8" hidden="1">
      <c r="B35" s="64" t="s">
        <v>1116</v>
      </c>
      <c r="C35" s="70"/>
    </row>
    <row r="36" spans="2:53" ht="20.25" customHeight="1">
      <c r="B36" s="362" t="s">
        <v>1117</v>
      </c>
      <c r="C36" s="363">
        <f>+C7-C17</f>
        <v>0</v>
      </c>
    </row>
    <row r="37" spans="2:53" ht="21.75" customHeight="1">
      <c r="B37" s="364" t="s">
        <v>1118</v>
      </c>
      <c r="C37" s="365">
        <f>+C38+C39+C40</f>
        <v>0</v>
      </c>
    </row>
    <row r="38" spans="2:53" ht="16.5" customHeight="1">
      <c r="B38" s="64" t="s">
        <v>1119</v>
      </c>
      <c r="C38" s="70"/>
    </row>
    <row r="39" spans="2:53" ht="16.5" customHeight="1">
      <c r="B39" s="64" t="s">
        <v>1120</v>
      </c>
      <c r="C39" s="70"/>
    </row>
    <row r="40" spans="2:53" ht="16.5" customHeight="1">
      <c r="B40" s="64" t="s">
        <v>1121</v>
      </c>
      <c r="C40" s="70"/>
    </row>
    <row r="41" spans="2:53" ht="18" customHeight="1">
      <c r="B41" s="364" t="s">
        <v>1122</v>
      </c>
      <c r="C41" s="365">
        <f>+C42+C43</f>
        <v>0</v>
      </c>
      <c r="D41" s="71"/>
    </row>
    <row r="42" spans="2:53">
      <c r="B42" s="64" t="s">
        <v>1123</v>
      </c>
      <c r="C42" s="70">
        <f>+SUMIF('F.4 - PROGRAMACION DEL GASTO'!P$16:P$146,4,'F.4 - PROGRAMACION DEL GASTO'!U$14:U$146)</f>
        <v>0</v>
      </c>
    </row>
    <row r="43" spans="2:53">
      <c r="B43" s="64" t="s">
        <v>1120</v>
      </c>
      <c r="C43" s="70"/>
      <c r="D43" s="71"/>
    </row>
    <row r="44" spans="2:53" ht="13.8" hidden="1">
      <c r="B44" s="64" t="s">
        <v>1114</v>
      </c>
      <c r="C44" s="70"/>
    </row>
    <row r="45" spans="2:53" ht="13.8" hidden="1">
      <c r="B45" s="64" t="s">
        <v>1115</v>
      </c>
      <c r="C45" s="70"/>
    </row>
    <row r="46" spans="2:53" ht="13.8" hidden="1">
      <c r="B46" s="64" t="s">
        <v>1116</v>
      </c>
      <c r="C46" s="70"/>
    </row>
    <row r="47" spans="2:53" s="370" customFormat="1" ht="21.75" customHeight="1">
      <c r="B47" s="362" t="s">
        <v>1124</v>
      </c>
      <c r="C47" s="363">
        <f>+C7+C37-C17-C41</f>
        <v>0</v>
      </c>
      <c r="D47" s="368"/>
      <c r="E47" s="369"/>
      <c r="F47" s="369"/>
      <c r="G47" s="369"/>
      <c r="H47" s="369"/>
      <c r="I47" s="369"/>
      <c r="J47" s="369"/>
      <c r="K47" s="369"/>
      <c r="L47" s="369"/>
      <c r="M47" s="369"/>
      <c r="N47" s="369"/>
      <c r="O47" s="369"/>
      <c r="P47" s="369"/>
      <c r="Q47" s="369"/>
      <c r="R47" s="369"/>
      <c r="S47" s="369"/>
      <c r="T47" s="369"/>
      <c r="U47" s="369"/>
      <c r="V47" s="369"/>
      <c r="W47" s="369"/>
      <c r="X47" s="369"/>
      <c r="Y47" s="369"/>
      <c r="Z47" s="369"/>
      <c r="AA47" s="369"/>
      <c r="AB47" s="369"/>
      <c r="AC47" s="369"/>
      <c r="AD47" s="369"/>
      <c r="AE47" s="369"/>
      <c r="AF47" s="369"/>
      <c r="AG47" s="369"/>
      <c r="AH47" s="369"/>
      <c r="AI47" s="369"/>
      <c r="AJ47" s="369"/>
      <c r="AK47" s="369"/>
      <c r="AL47" s="369"/>
      <c r="AM47" s="369"/>
      <c r="AN47" s="369"/>
      <c r="AO47" s="369"/>
      <c r="AP47" s="369"/>
      <c r="AQ47" s="369"/>
      <c r="AR47" s="369"/>
      <c r="AS47" s="369"/>
      <c r="AT47" s="369"/>
      <c r="AU47" s="369"/>
      <c r="AV47" s="369"/>
      <c r="AW47" s="369"/>
      <c r="AX47" s="369"/>
      <c r="AY47" s="369"/>
      <c r="AZ47" s="369"/>
      <c r="BA47" s="369"/>
    </row>
    <row r="48" spans="2:53" s="370" customFormat="1" ht="21.75" customHeight="1">
      <c r="B48" s="364" t="s">
        <v>1125</v>
      </c>
      <c r="C48" s="365">
        <f>+C7+C37</f>
        <v>0</v>
      </c>
      <c r="D48" s="368"/>
      <c r="E48" s="369"/>
      <c r="F48" s="369"/>
      <c r="G48" s="369"/>
      <c r="H48" s="369"/>
      <c r="I48" s="369"/>
      <c r="J48" s="369"/>
      <c r="K48" s="369"/>
      <c r="L48" s="369"/>
      <c r="M48" s="369"/>
      <c r="N48" s="369"/>
      <c r="O48" s="369"/>
      <c r="P48" s="369"/>
      <c r="Q48" s="369"/>
      <c r="R48" s="369"/>
      <c r="S48" s="369"/>
      <c r="T48" s="369"/>
      <c r="U48" s="369"/>
      <c r="V48" s="369"/>
      <c r="W48" s="369"/>
      <c r="X48" s="369"/>
      <c r="Y48" s="369"/>
      <c r="Z48" s="369"/>
      <c r="AA48" s="369"/>
      <c r="AB48" s="369"/>
      <c r="AC48" s="369"/>
      <c r="AD48" s="369"/>
      <c r="AE48" s="369"/>
      <c r="AF48" s="369"/>
      <c r="AG48" s="369"/>
      <c r="AH48" s="369"/>
      <c r="AI48" s="369"/>
      <c r="AJ48" s="369"/>
      <c r="AK48" s="369"/>
      <c r="AL48" s="369"/>
      <c r="AM48" s="369"/>
      <c r="AN48" s="369"/>
      <c r="AO48" s="369"/>
      <c r="AP48" s="369"/>
      <c r="AQ48" s="369"/>
      <c r="AR48" s="369"/>
      <c r="AS48" s="369"/>
      <c r="AT48" s="369"/>
      <c r="AU48" s="369"/>
      <c r="AV48" s="369"/>
      <c r="AW48" s="369"/>
      <c r="AX48" s="369"/>
      <c r="AY48" s="369"/>
      <c r="AZ48" s="369"/>
      <c r="BA48" s="369"/>
    </row>
    <row r="49" spans="2:53" s="370" customFormat="1" ht="21.75" customHeight="1">
      <c r="B49" s="364" t="s">
        <v>1126</v>
      </c>
      <c r="C49" s="365">
        <f>+C41+C17</f>
        <v>0</v>
      </c>
      <c r="D49" s="368"/>
      <c r="E49" s="369"/>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row>
    <row r="50" spans="2:53">
      <c r="B50" s="65" t="s">
        <v>1127</v>
      </c>
      <c r="C50" s="66"/>
    </row>
    <row r="51" spans="2:53">
      <c r="B51" s="65" t="s">
        <v>1128</v>
      </c>
      <c r="C51" s="66"/>
    </row>
    <row r="52" spans="2:53">
      <c r="B52" s="65" t="s">
        <v>1129</v>
      </c>
      <c r="C52" s="66">
        <f>+C7+C37+C50</f>
        <v>0</v>
      </c>
    </row>
    <row r="53" spans="2:53">
      <c r="B53" s="65" t="s">
        <v>1130</v>
      </c>
      <c r="C53" s="66">
        <f>+C51+C41+C17</f>
        <v>0</v>
      </c>
      <c r="D53" s="67"/>
      <c r="E53" s="68"/>
      <c r="F53" s="68"/>
      <c r="G53" s="68"/>
    </row>
    <row r="54" spans="2:53" ht="13.8" thickBot="1">
      <c r="B54" s="366" t="s">
        <v>1131</v>
      </c>
      <c r="C54" s="367">
        <f>+C52-C53</f>
        <v>0</v>
      </c>
    </row>
    <row r="55" spans="2:53" s="69" customFormat="1" ht="24.75" customHeight="1" thickTop="1">
      <c r="B55" s="65" t="s">
        <v>1132</v>
      </c>
      <c r="C55" s="66">
        <f>+C56+C59+C62</f>
        <v>0</v>
      </c>
      <c r="D55" s="527" t="s">
        <v>1133</v>
      </c>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c r="AQ55" s="68"/>
      <c r="AR55" s="68"/>
      <c r="AS55" s="68"/>
      <c r="AT55" s="68"/>
      <c r="AU55" s="68"/>
      <c r="AV55" s="68"/>
      <c r="AW55" s="68"/>
      <c r="AX55" s="68"/>
      <c r="AY55" s="68"/>
      <c r="AZ55" s="68"/>
      <c r="BA55" s="68"/>
    </row>
    <row r="56" spans="2:53">
      <c r="B56" s="64" t="s">
        <v>1121</v>
      </c>
      <c r="C56" s="70">
        <f>+C57+C58</f>
        <v>0</v>
      </c>
      <c r="D56" s="528"/>
    </row>
    <row r="57" spans="2:53" ht="13.8">
      <c r="B57" s="72" t="s">
        <v>1134</v>
      </c>
      <c r="C57" s="70"/>
    </row>
    <row r="58" spans="2:53" ht="13.8">
      <c r="B58" s="64" t="s">
        <v>1135</v>
      </c>
      <c r="C58" s="70"/>
    </row>
    <row r="59" spans="2:53">
      <c r="B59" s="64" t="s">
        <v>1136</v>
      </c>
      <c r="C59" s="70">
        <f>+C60+C61</f>
        <v>0</v>
      </c>
    </row>
    <row r="60" spans="2:53" ht="13.8">
      <c r="B60" s="64" t="s">
        <v>1137</v>
      </c>
      <c r="C60" s="70"/>
    </row>
    <row r="61" spans="2:53" ht="13.8">
      <c r="B61" s="64" t="s">
        <v>1138</v>
      </c>
      <c r="C61" s="70">
        <f>+SUMIF('F.2 . Programación Recursos'!K$16:K$122,E16,'F.2 . Programación Recursos'!M$16:M$122)</f>
        <v>0</v>
      </c>
    </row>
    <row r="62" spans="2:53">
      <c r="B62" s="64" t="s">
        <v>1139</v>
      </c>
      <c r="C62" s="70"/>
    </row>
    <row r="63" spans="2:53" ht="12.75" customHeight="1">
      <c r="B63" s="65" t="s">
        <v>1140</v>
      </c>
      <c r="C63" s="66">
        <f>+C64+C67+C70</f>
        <v>0</v>
      </c>
      <c r="D63" s="529" t="s">
        <v>1141</v>
      </c>
    </row>
    <row r="64" spans="2:53">
      <c r="B64" s="64" t="s">
        <v>1142</v>
      </c>
      <c r="C64" s="70">
        <f>+C65+C66</f>
        <v>0</v>
      </c>
      <c r="D64" s="529"/>
    </row>
    <row r="65" spans="2:53" ht="13.8">
      <c r="B65" s="424" t="s">
        <v>1134</v>
      </c>
      <c r="C65" s="70"/>
      <c r="D65" s="529"/>
    </row>
    <row r="66" spans="2:53" ht="14.4" thickBot="1">
      <c r="B66" s="64" t="s">
        <v>1135</v>
      </c>
      <c r="C66" s="70"/>
    </row>
    <row r="67" spans="2:53">
      <c r="B67" s="64" t="s">
        <v>1143</v>
      </c>
      <c r="C67" s="70">
        <f>+SUMIF('F.4 - PROGRAMACION DEL GASTO'!O16:O146,E67,'F.4 - PROGRAMACION DEL GASTO'!U16:U146)</f>
        <v>0</v>
      </c>
      <c r="E67" s="220" t="s">
        <v>3618</v>
      </c>
    </row>
    <row r="68" spans="2:53" ht="13.8">
      <c r="B68" s="64" t="s">
        <v>1137</v>
      </c>
      <c r="C68" s="70"/>
    </row>
    <row r="69" spans="2:53" ht="13.8">
      <c r="B69" s="64" t="s">
        <v>1144</v>
      </c>
      <c r="C69" s="70"/>
    </row>
    <row r="70" spans="2:53">
      <c r="B70" s="64" t="s">
        <v>1145</v>
      </c>
      <c r="C70" s="70"/>
    </row>
    <row r="71" spans="2:53">
      <c r="B71" s="73"/>
      <c r="C71" s="74"/>
    </row>
    <row r="72" spans="2:53" s="79" customFormat="1" ht="15.6">
      <c r="B72" s="75" t="s">
        <v>1146</v>
      </c>
      <c r="C72" s="76">
        <f>+C54+C55-C63</f>
        <v>0</v>
      </c>
      <c r="D72" s="77" t="s">
        <v>1147</v>
      </c>
      <c r="E72" s="78"/>
      <c r="F72" s="78"/>
      <c r="G72" s="78"/>
      <c r="H72" s="78"/>
      <c r="I72" s="78"/>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c r="AJ72" s="78"/>
      <c r="AK72" s="78"/>
      <c r="AL72" s="78"/>
      <c r="AM72" s="78"/>
      <c r="AN72" s="78"/>
      <c r="AO72" s="78"/>
      <c r="AP72" s="78"/>
      <c r="AQ72" s="78"/>
      <c r="AR72" s="78"/>
      <c r="AS72" s="78"/>
      <c r="AT72" s="78"/>
      <c r="AU72" s="78"/>
      <c r="AV72" s="78"/>
      <c r="AW72" s="78"/>
      <c r="AX72" s="78"/>
      <c r="AY72" s="78"/>
      <c r="AZ72" s="78"/>
      <c r="BA72" s="78"/>
    </row>
    <row r="73" spans="2:53" hidden="1">
      <c r="C73" s="81"/>
    </row>
    <row r="74" spans="2:53" hidden="1">
      <c r="B74" s="80" t="s">
        <v>1148</v>
      </c>
      <c r="C74" s="81">
        <v>500000</v>
      </c>
    </row>
    <row r="75" spans="2:53" hidden="1">
      <c r="B75" s="80" t="s">
        <v>1149</v>
      </c>
      <c r="C75" s="81">
        <f>+C74+C54+C55-C63-C57+C65</f>
        <v>500000</v>
      </c>
    </row>
    <row r="76" spans="2:53">
      <c r="C76" s="81"/>
    </row>
  </sheetData>
  <protectedRanges>
    <protectedRange sqref="C10" name="DATOS AIF"/>
  </protectedRanges>
  <mergeCells count="2">
    <mergeCell ref="D55:D56"/>
    <mergeCell ref="D63:D65"/>
  </mergeCells>
  <pageMargins left="0.7" right="0.7" top="0.75" bottom="0.75" header="0.3" footer="0.3"/>
  <pageSetup scale="79"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'Tabla Institucional'!$S$2:$S$5</xm:f>
          </x14:formula1>
          <xm:sqref>C5</xm:sqref>
        </x14:dataValidation>
        <x14:dataValidation type="list" allowBlank="1" showInputMessage="1" showErrorMessage="1">
          <x14:formula1>
            <xm:f>'Tablas IPP'!$A$2:$A$489</xm:f>
          </x14:formula1>
          <xm:sqref>E28 E67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9</vt:i4>
      </vt:variant>
    </vt:vector>
  </HeadingPairs>
  <TitlesOfParts>
    <vt:vector size="27" baseType="lpstr">
      <vt:lpstr>ANEXO I- RA</vt:lpstr>
      <vt:lpstr>ANEXO II - GA</vt:lpstr>
      <vt:lpstr>ANEXO III - PA</vt:lpstr>
      <vt:lpstr>F.1 - Politica Presupuestaria</vt:lpstr>
      <vt:lpstr>F.2 . Programación Recursos</vt:lpstr>
      <vt:lpstr>F.3 Estructura Programática</vt:lpstr>
      <vt:lpstr>F.4 - PROGRAMACION DEL GASTO</vt:lpstr>
      <vt:lpstr>F.5 - CUADRO RRHH</vt:lpstr>
      <vt:lpstr>F.6 AIF</vt:lpstr>
      <vt:lpstr>F.7 AIF OE</vt:lpstr>
      <vt:lpstr>Hoja1</vt:lpstr>
      <vt:lpstr>Tablas IPP</vt:lpstr>
      <vt:lpstr>Datos</vt:lpstr>
      <vt:lpstr>Tabla Institucional</vt:lpstr>
      <vt:lpstr>TABLA RECURSOS</vt:lpstr>
      <vt:lpstr>Rubro Recursos</vt:lpstr>
      <vt:lpstr>ECONOMICO</vt:lpstr>
      <vt:lpstr>base</vt:lpstr>
      <vt:lpstr>'ANEXO III - PA'!Área_de_impresión</vt:lpstr>
      <vt:lpstr>'F.1 - Politica Presupuestaria'!Área_de_impresión</vt:lpstr>
      <vt:lpstr>'F.2 . Programación Recursos'!Área_de_impresión</vt:lpstr>
      <vt:lpstr>'F.4 - PROGRAMACION DEL GASTO'!Área_de_impresión</vt:lpstr>
      <vt:lpstr>'F.7 AIF OE'!Área_de_impresión</vt:lpstr>
      <vt:lpstr>'F.1 - Politica Presupuestaria'!Títulos_a_imprimir</vt:lpstr>
      <vt:lpstr>'F.2 . Programación Recursos'!Títulos_a_imprimir</vt:lpstr>
      <vt:lpstr>'F.3 Estructura Programática'!Títulos_a_imprimir</vt:lpstr>
      <vt:lpstr>'F.4 - PROGRAMACION DEL GASTO'!Títulos_a_imprimir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crmau</dc:creator>
  <cp:lastModifiedBy>mauro castro</cp:lastModifiedBy>
  <cp:lastPrinted>2021-08-27T19:23:24Z</cp:lastPrinted>
  <dcterms:created xsi:type="dcterms:W3CDTF">2020-05-17T19:56:34Z</dcterms:created>
  <dcterms:modified xsi:type="dcterms:W3CDTF">2021-08-27T22:37:45Z</dcterms:modified>
</cp:coreProperties>
</file>